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xr:revisionPtr revIDLastSave="39" documentId="8_{22F1038E-A5DE-4DDF-8590-0FDB2351ABCF}" xr6:coauthVersionLast="47" xr6:coauthVersionMax="47" xr10:uidLastSave="{EED8576E-7A4F-4701-AE1F-D9E39855C1A2}"/>
  <bookViews>
    <workbookView xWindow="11520" yWindow="0" windowWidth="11520" windowHeight="12360" tabRatio="747" activeTab="3" xr2:uid="{00000000-000D-0000-FFFF-FFFF00000000}"/>
  </bookViews>
  <sheets>
    <sheet name="Cover" sheetId="1" r:id="rId1"/>
    <sheet name="FAST" sheetId="2" r:id="rId2"/>
    <sheet name="Contents" sheetId="3" r:id="rId3"/>
    <sheet name="InpS" sheetId="6" r:id="rId4"/>
    <sheet name="Time" sheetId="7" r:id="rId5"/>
    <sheet name="Indexation" sheetId="10" r:id="rId6"/>
    <sheet name="Calc" sheetId="27" r:id="rId7"/>
    <sheet name="Calc_In-periodODI" sheetId="38" r:id="rId8"/>
    <sheet name="Profiling" sheetId="37" r:id="rId9"/>
    <sheet name="Outputs" sheetId="26" r:id="rId10"/>
    <sheet name="BP Tables &gt;&gt;&gt;" sheetId="29" r:id="rId11"/>
    <sheet name="PD1" sheetId="23" r:id="rId12"/>
    <sheet name="PD11" sheetId="24" r:id="rId13"/>
    <sheet name="PD12" sheetId="28" r:id="rId14"/>
    <sheet name="RR6" sheetId="30" r:id="rId15"/>
  </sheets>
  <externalReferences>
    <externalReference r:id="rId16"/>
    <externalReference r:id="rId17"/>
    <externalReference r:id="rId18"/>
    <externalReference r:id="rId1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Order1">255</definedName>
    <definedName name="_Order2">255</definedName>
    <definedName name="App1bdata">[1]App1b!$U$10:$DW$778</definedName>
    <definedName name="App1bIDnrs">[1]App1b!$U$10:$U$778</definedName>
    <definedName name="App1data">[1]App1!$C$7:$DE$781</definedName>
    <definedName name="App1IDnrs">[1]App1!$C$7:$C$781</definedName>
    <definedName name="B_NFIN_All">'[1]PC lists'!$C$78:$AK$104</definedName>
    <definedName name="BW_FIN_All">'[1]PC lists'!$C$32:$AI$53</definedName>
    <definedName name="BWW_FIN_All">'[1]PC lists'!$C$58:$AI$73</definedName>
    <definedName name="C_ISF">'[1]PC lists'!$N$8:$O$18</definedName>
    <definedName name="C_Leakage">'[1]PC lists'!$F$8:$G$26</definedName>
    <definedName name="C_MRepair">'[1]PC lists'!$J$8:$K$24</definedName>
    <definedName name="C_PCC">'[1]PC lists'!$H$8:$I$25</definedName>
    <definedName name="C_PI">'[1]PC lists'!$P$8:$Q$19</definedName>
    <definedName name="C_PSR">'[1]PC lists'!$X$8:$Y$24</definedName>
    <definedName name="C_RSFinS">'[1]PC lists'!$Z$8:$AA$18</definedName>
    <definedName name="C_RSRinD">'[1]PC lists'!$V$8:$W$24</definedName>
    <definedName name="C_SC">'[1]PC lists'!$R$8:$S$18</definedName>
    <definedName name="C_TWC">'[1]PC lists'!$T$8:$U$18</definedName>
    <definedName name="C_UOutage">'[1]PC lists'!$L$8:$M$24</definedName>
    <definedName name="C_WQC">'[1]PC lists'!$B$8:$C$24</definedName>
    <definedName name="C_WSI">'[1]PC lists'!$D$8:$E$24</definedName>
    <definedName name="ChK_Tol">#REF!</definedName>
    <definedName name="Classification_of_treatment_works">[2]Lists!$S$5:$S$11</definedName>
    <definedName name="F">{"bal",#N/A,FALSE,"working papers";"income",#N/A,FALSE,"working papers"}</definedName>
    <definedName name="fdraf">{"bal",#N/A,FALSE,"working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13" hidden="1">{"bal",#N/A,FALSE,"working papers";"income",#N/A,FALSE,"working papers"}</definedName>
    <definedName name="new" localSheetId="14" hidden="1">{"bal",#N/A,FALSE,"working papers";"income",#N/A,FALSE,"working papers"}</definedName>
    <definedName name="new" hidden="1">{"bal",#N/A,FALSE,"working papers";"income",#N/A,FALSE,"working papers"}</definedName>
    <definedName name="obxIssuesLog">'[3]Issues (2)'!$A$5</definedName>
    <definedName name="Pct_Tol">#REF!</definedName>
    <definedName name="_xlnm.Print_Titles" localSheetId="13">'PD12'!$1:$7</definedName>
    <definedName name="ProfileInps">[1]Validation!$P$5:$X$9</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upply_demand_balance_scheme_classification">[4]Lists!$U$5:$U$8</definedName>
    <definedName name="Trk_Tol">#REF!</definedName>
    <definedName name="wrn.papersdraft">{"bal",#N/A,FALSE,"working papers";"income",#N/A,FALSE,"working papers"}</definedName>
    <definedName name="wrn.wpapers.">{"bal",#N/A,FALSE,"working papers";"income",#N/A,FALSE,"working papers"}</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9" i="6" l="1"/>
  <c r="F189" i="27" s="1"/>
  <c r="F278" i="6"/>
  <c r="F251" i="6"/>
  <c r="F233" i="6"/>
  <c r="F224" i="6"/>
  <c r="F215" i="6"/>
  <c r="F197" i="6"/>
  <c r="F107" i="6"/>
  <c r="F98" i="6"/>
  <c r="F80" i="6"/>
  <c r="F66" i="6"/>
  <c r="F216" i="6"/>
  <c r="F225" i="6"/>
  <c r="F234" i="6"/>
  <c r="F198" i="6"/>
  <c r="F108" i="6"/>
  <c r="F99" i="6"/>
  <c r="F84" i="6"/>
  <c r="F81" i="6"/>
  <c r="F67" i="6"/>
  <c r="I84" i="37" l="1"/>
  <c r="G84" i="37"/>
  <c r="F84" i="37"/>
  <c r="E84" i="37"/>
  <c r="F187" i="37"/>
  <c r="E57" i="37"/>
  <c r="F57" i="37"/>
  <c r="G57" i="37"/>
  <c r="I57" i="37"/>
  <c r="E1619" i="27"/>
  <c r="F1625" i="27"/>
  <c r="E192" i="37"/>
  <c r="F192" i="37"/>
  <c r="G192" i="37"/>
  <c r="H192" i="37"/>
  <c r="I192" i="37"/>
  <c r="E24" i="37"/>
  <c r="F24" i="37"/>
  <c r="G24" i="37"/>
  <c r="H24" i="37"/>
  <c r="I24" i="37"/>
  <c r="F178" i="37"/>
  <c r="F179" i="37"/>
  <c r="J14" i="28" l="1"/>
  <c r="J13" i="28"/>
  <c r="J12" i="28"/>
  <c r="J10" i="28"/>
  <c r="J18" i="28"/>
  <c r="J17" i="28"/>
  <c r="H12" i="28"/>
  <c r="J12" i="24"/>
  <c r="J38" i="24" s="1"/>
  <c r="K43" i="24"/>
  <c r="K42" i="24"/>
  <c r="K39" i="24"/>
  <c r="K31" i="24"/>
  <c r="K30" i="24"/>
  <c r="K29" i="24"/>
  <c r="K28" i="24"/>
  <c r="K27" i="24"/>
  <c r="K26" i="24"/>
  <c r="K25" i="24"/>
  <c r="K24" i="24"/>
  <c r="K23" i="24"/>
  <c r="K20" i="24"/>
  <c r="K19" i="24"/>
  <c r="K18" i="24"/>
  <c r="K17" i="24"/>
  <c r="K16" i="24"/>
  <c r="K15" i="24"/>
  <c r="K11" i="24"/>
  <c r="K10" i="24"/>
  <c r="K9" i="24"/>
  <c r="K35" i="24" l="1"/>
  <c r="K34" i="24"/>
  <c r="G1856" i="27" l="1"/>
  <c r="F1856" i="27"/>
  <c r="E1856" i="27"/>
  <c r="G1855" i="27"/>
  <c r="F1855" i="27"/>
  <c r="E1855" i="27"/>
  <c r="G1854" i="27"/>
  <c r="F1854" i="27"/>
  <c r="E1854" i="27"/>
  <c r="G1853" i="27"/>
  <c r="F1853" i="27"/>
  <c r="E1853" i="27"/>
  <c r="G1852" i="27"/>
  <c r="F1852" i="27"/>
  <c r="E1852" i="27"/>
  <c r="G1851" i="27"/>
  <c r="F1851" i="27"/>
  <c r="E1851" i="27"/>
  <c r="G1850" i="27"/>
  <c r="F1850" i="27"/>
  <c r="E1850" i="27"/>
  <c r="G1849" i="27"/>
  <c r="F1849" i="27"/>
  <c r="E1849" i="27"/>
  <c r="G1800" i="27"/>
  <c r="F1800" i="27"/>
  <c r="E1800" i="27"/>
  <c r="G1799" i="27"/>
  <c r="F1799" i="27"/>
  <c r="E1799" i="27"/>
  <c r="G1798" i="27"/>
  <c r="F1798" i="27"/>
  <c r="E1798" i="27"/>
  <c r="G1797" i="27"/>
  <c r="F1797" i="27"/>
  <c r="E1797" i="27"/>
  <c r="G1796" i="27"/>
  <c r="F1796" i="27"/>
  <c r="E1796" i="27"/>
  <c r="G1795" i="27"/>
  <c r="F1795" i="27"/>
  <c r="E1795" i="27"/>
  <c r="G1794" i="27"/>
  <c r="F1794" i="27"/>
  <c r="E1794" i="27"/>
  <c r="G1793" i="27"/>
  <c r="F1793" i="27"/>
  <c r="E1793" i="27"/>
  <c r="G1029" i="27"/>
  <c r="F1029" i="27"/>
  <c r="G1028" i="27"/>
  <c r="F1028" i="27"/>
  <c r="G1027" i="27"/>
  <c r="F1027" i="27"/>
  <c r="G1026" i="27"/>
  <c r="F1026" i="27"/>
  <c r="G1025" i="27"/>
  <c r="F1025" i="27"/>
  <c r="G1024" i="27"/>
  <c r="F1024" i="27"/>
  <c r="G1023" i="27"/>
  <c r="F1023" i="27"/>
  <c r="G1022" i="27"/>
  <c r="F1022" i="27"/>
  <c r="E1029" i="27"/>
  <c r="E1028" i="27"/>
  <c r="E1027" i="27"/>
  <c r="E1026" i="27"/>
  <c r="E1025" i="27"/>
  <c r="E1024" i="27"/>
  <c r="E1022" i="27"/>
  <c r="E1023" i="27"/>
  <c r="G973" i="27"/>
  <c r="F973" i="27"/>
  <c r="G972" i="27"/>
  <c r="F972" i="27"/>
  <c r="G971" i="27"/>
  <c r="F971" i="27"/>
  <c r="G970" i="27"/>
  <c r="F970" i="27"/>
  <c r="G969" i="27"/>
  <c r="F969" i="27"/>
  <c r="G968" i="27"/>
  <c r="F968" i="27"/>
  <c r="G967" i="27"/>
  <c r="F967" i="27"/>
  <c r="G966" i="27"/>
  <c r="F966" i="27"/>
  <c r="E973" i="27"/>
  <c r="E972" i="27"/>
  <c r="E971" i="27"/>
  <c r="E970" i="27"/>
  <c r="E969" i="27"/>
  <c r="E968" i="27"/>
  <c r="E967" i="27"/>
  <c r="E966" i="27"/>
  <c r="B84" i="3" l="1"/>
  <c r="B83" i="3"/>
  <c r="B82" i="3"/>
  <c r="B79" i="3"/>
  <c r="C78" i="3"/>
  <c r="C77" i="3"/>
  <c r="C76" i="3"/>
  <c r="C75" i="3"/>
  <c r="B74" i="3"/>
  <c r="C73" i="3"/>
  <c r="C72" i="3"/>
  <c r="C71" i="3"/>
  <c r="C70" i="3"/>
  <c r="C69" i="3"/>
  <c r="B68" i="3"/>
  <c r="C67" i="3"/>
  <c r="C66" i="3"/>
  <c r="C65" i="3"/>
  <c r="B64" i="3"/>
  <c r="B63" i="3"/>
  <c r="C60" i="3"/>
  <c r="C59" i="3"/>
  <c r="B58" i="3"/>
  <c r="C57" i="3"/>
  <c r="C56" i="3"/>
  <c r="B55" i="3"/>
  <c r="C54" i="3"/>
  <c r="B53" i="3"/>
  <c r="C50" i="3"/>
  <c r="C49" i="3"/>
  <c r="C47" i="3"/>
  <c r="C46" i="3"/>
  <c r="C45" i="3"/>
  <c r="C44" i="3"/>
  <c r="C42" i="3"/>
  <c r="C41" i="3"/>
  <c r="C40" i="3"/>
  <c r="C39" i="3"/>
  <c r="B48" i="3"/>
  <c r="B43" i="3"/>
  <c r="B38" i="3"/>
  <c r="B35" i="3"/>
  <c r="B34" i="3"/>
  <c r="B33" i="3"/>
  <c r="B30" i="3"/>
  <c r="B29" i="3"/>
  <c r="B28" i="3"/>
  <c r="B25" i="3"/>
  <c r="B21" i="3"/>
  <c r="B17" i="3"/>
  <c r="B11" i="3"/>
  <c r="B7" i="3"/>
  <c r="B6" i="3"/>
  <c r="C24" i="3"/>
  <c r="C23" i="3"/>
  <c r="C22" i="3"/>
  <c r="C20" i="3"/>
  <c r="C16" i="3"/>
  <c r="C15" i="3"/>
  <c r="C14" i="3"/>
  <c r="C10" i="3"/>
  <c r="C9" i="3"/>
  <c r="C8" i="3"/>
  <c r="G379" i="37"/>
  <c r="F379" i="37"/>
  <c r="E379" i="37"/>
  <c r="G336" i="37"/>
  <c r="F336" i="37"/>
  <c r="E336" i="37"/>
  <c r="E377" i="37" l="1"/>
  <c r="E376" i="37"/>
  <c r="E374" i="37"/>
  <c r="E373" i="37"/>
  <c r="E372" i="37"/>
  <c r="E371" i="37"/>
  <c r="E370" i="37"/>
  <c r="E369" i="37"/>
  <c r="E334" i="37"/>
  <c r="E333" i="37"/>
  <c r="E331" i="37"/>
  <c r="E330" i="37"/>
  <c r="E329" i="37"/>
  <c r="E328" i="37"/>
  <c r="E327" i="37"/>
  <c r="E326" i="37"/>
  <c r="E367" i="37"/>
  <c r="E366" i="37"/>
  <c r="E364" i="37"/>
  <c r="E363" i="37"/>
  <c r="E362" i="37"/>
  <c r="E361" i="37"/>
  <c r="E360" i="37"/>
  <c r="E359" i="37"/>
  <c r="E324" i="37"/>
  <c r="E323" i="37"/>
  <c r="E321" i="37"/>
  <c r="E320" i="37"/>
  <c r="E319" i="37"/>
  <c r="E318" i="37"/>
  <c r="E317" i="37"/>
  <c r="E316" i="37"/>
  <c r="G402" i="38"/>
  <c r="G377" i="37" s="1"/>
  <c r="G401" i="38"/>
  <c r="G376" i="37" s="1"/>
  <c r="G400" i="38"/>
  <c r="G374" i="37" s="1"/>
  <c r="G399" i="38"/>
  <c r="G373" i="37" s="1"/>
  <c r="G398" i="38"/>
  <c r="G372" i="37" s="1"/>
  <c r="G397" i="38"/>
  <c r="G371" i="37" s="1"/>
  <c r="G396" i="38"/>
  <c r="G370" i="37" s="1"/>
  <c r="G395" i="38"/>
  <c r="G369" i="37" s="1"/>
  <c r="G393" i="38"/>
  <c r="G334" i="37" s="1"/>
  <c r="G392" i="38"/>
  <c r="G333" i="37" s="1"/>
  <c r="G391" i="38"/>
  <c r="G331" i="37" s="1"/>
  <c r="G390" i="38"/>
  <c r="G330" i="37" s="1"/>
  <c r="G389" i="38"/>
  <c r="G329" i="37" s="1"/>
  <c r="G388" i="38"/>
  <c r="G328" i="37" s="1"/>
  <c r="G387" i="38"/>
  <c r="G327" i="37" s="1"/>
  <c r="G386" i="38"/>
  <c r="G326" i="37" s="1"/>
  <c r="G384" i="38"/>
  <c r="F384" i="38"/>
  <c r="E384" i="38"/>
  <c r="G383" i="38"/>
  <c r="F383" i="38"/>
  <c r="E383" i="38"/>
  <c r="G382" i="38"/>
  <c r="F382" i="38"/>
  <c r="E382" i="38"/>
  <c r="G381" i="38"/>
  <c r="F381" i="38"/>
  <c r="E381" i="38"/>
  <c r="G380" i="38"/>
  <c r="F380" i="38"/>
  <c r="E380" i="38"/>
  <c r="G379" i="38"/>
  <c r="F379" i="38"/>
  <c r="E379" i="38"/>
  <c r="G378" i="38"/>
  <c r="F378" i="38"/>
  <c r="E378" i="38"/>
  <c r="G377" i="38"/>
  <c r="F377" i="38"/>
  <c r="E377" i="38"/>
  <c r="G375" i="38"/>
  <c r="E375" i="38"/>
  <c r="G374" i="38"/>
  <c r="E374" i="38"/>
  <c r="G373" i="38"/>
  <c r="E373" i="38"/>
  <c r="G372" i="38"/>
  <c r="E372" i="38"/>
  <c r="G371" i="38"/>
  <c r="E371" i="38"/>
  <c r="G370" i="38"/>
  <c r="E370" i="38"/>
  <c r="G369" i="38"/>
  <c r="E369" i="38"/>
  <c r="G368" i="38"/>
  <c r="E368" i="38"/>
  <c r="G366" i="38"/>
  <c r="E366" i="38"/>
  <c r="G365" i="38"/>
  <c r="E365" i="38"/>
  <c r="G364" i="38"/>
  <c r="E364" i="38"/>
  <c r="G363" i="38"/>
  <c r="E363" i="38"/>
  <c r="G362" i="38"/>
  <c r="E362" i="38"/>
  <c r="G361" i="38"/>
  <c r="E361" i="38"/>
  <c r="G360" i="38"/>
  <c r="E360" i="38"/>
  <c r="G359" i="38"/>
  <c r="E359" i="38"/>
  <c r="G355" i="38"/>
  <c r="G367" i="37" s="1"/>
  <c r="G354" i="38"/>
  <c r="G366" i="37" s="1"/>
  <c r="G353" i="38"/>
  <c r="G364" i="37" s="1"/>
  <c r="G352" i="38"/>
  <c r="G363" i="37" s="1"/>
  <c r="G351" i="38"/>
  <c r="G362" i="37" s="1"/>
  <c r="G350" i="38"/>
  <c r="G361" i="37" s="1"/>
  <c r="G349" i="38"/>
  <c r="G360" i="37" s="1"/>
  <c r="G348" i="38"/>
  <c r="G359" i="37" s="1"/>
  <c r="G346" i="38"/>
  <c r="G324" i="37" s="1"/>
  <c r="G345" i="38"/>
  <c r="G323" i="37" s="1"/>
  <c r="G344" i="38"/>
  <c r="G321" i="37" s="1"/>
  <c r="G343" i="38"/>
  <c r="G320" i="37" s="1"/>
  <c r="G342" i="38"/>
  <c r="G319" i="37" s="1"/>
  <c r="G341" i="38"/>
  <c r="G318" i="37" s="1"/>
  <c r="G340" i="38"/>
  <c r="G317" i="37" s="1"/>
  <c r="G339" i="38"/>
  <c r="G316" i="37" s="1"/>
  <c r="G337" i="38"/>
  <c r="F337" i="38"/>
  <c r="G336" i="38"/>
  <c r="F336" i="38"/>
  <c r="G335" i="38"/>
  <c r="F335" i="38"/>
  <c r="G334" i="38"/>
  <c r="F334" i="38"/>
  <c r="G333" i="38"/>
  <c r="F333" i="38"/>
  <c r="G332" i="38"/>
  <c r="F332" i="38"/>
  <c r="G331" i="38"/>
  <c r="F331" i="38"/>
  <c r="G330" i="38"/>
  <c r="F330" i="38"/>
  <c r="E337" i="38"/>
  <c r="E336" i="38"/>
  <c r="E335" i="38"/>
  <c r="E334" i="38"/>
  <c r="E333" i="38"/>
  <c r="E332" i="38"/>
  <c r="E331" i="38"/>
  <c r="E330" i="38"/>
  <c r="G312" i="38"/>
  <c r="E312" i="38"/>
  <c r="G328" i="38"/>
  <c r="G327" i="38"/>
  <c r="G326" i="38"/>
  <c r="G325" i="38"/>
  <c r="G324" i="38"/>
  <c r="G323" i="38"/>
  <c r="G322" i="38"/>
  <c r="G321" i="38"/>
  <c r="G319" i="38"/>
  <c r="G318" i="38"/>
  <c r="G317" i="38"/>
  <c r="G316" i="38"/>
  <c r="G315" i="38"/>
  <c r="G314" i="38"/>
  <c r="G313" i="38"/>
  <c r="E328" i="38"/>
  <c r="E327" i="38"/>
  <c r="E326" i="38"/>
  <c r="E325" i="38"/>
  <c r="E324" i="38"/>
  <c r="E323" i="38"/>
  <c r="E322" i="38"/>
  <c r="E321" i="38"/>
  <c r="E319" i="38"/>
  <c r="E318" i="38"/>
  <c r="E317" i="38"/>
  <c r="E316" i="38"/>
  <c r="E315" i="38"/>
  <c r="E314" i="38"/>
  <c r="E313" i="38"/>
  <c r="G306" i="38"/>
  <c r="G305" i="38"/>
  <c r="G304" i="38"/>
  <c r="G303" i="38"/>
  <c r="G299" i="38"/>
  <c r="G298" i="38"/>
  <c r="G297" i="38"/>
  <c r="G296" i="38"/>
  <c r="G295" i="38"/>
  <c r="G291" i="38"/>
  <c r="G290" i="38"/>
  <c r="G289" i="38"/>
  <c r="G288" i="38"/>
  <c r="G284" i="38"/>
  <c r="G283" i="38"/>
  <c r="G282" i="38"/>
  <c r="G281" i="38"/>
  <c r="G277" i="38"/>
  <c r="G276" i="38"/>
  <c r="G275" i="38"/>
  <c r="G274" i="38"/>
  <c r="G270" i="38"/>
  <c r="G269" i="38"/>
  <c r="G268" i="38"/>
  <c r="G267" i="38"/>
  <c r="G266" i="38"/>
  <c r="G262" i="38"/>
  <c r="G261" i="38"/>
  <c r="G260" i="38"/>
  <c r="G259" i="38"/>
  <c r="G258" i="38"/>
  <c r="G254" i="38"/>
  <c r="G253" i="38"/>
  <c r="G252" i="38"/>
  <c r="G251" i="38"/>
  <c r="E291" i="38"/>
  <c r="E284" i="38"/>
  <c r="E306" i="38"/>
  <c r="E299" i="38"/>
  <c r="E277" i="38"/>
  <c r="E270" i="38"/>
  <c r="E262" i="38"/>
  <c r="E254" i="38"/>
  <c r="E290" i="38"/>
  <c r="E283" i="38"/>
  <c r="E305" i="38"/>
  <c r="E298" i="38"/>
  <c r="E276" i="38"/>
  <c r="E269" i="38"/>
  <c r="E261" i="38"/>
  <c r="E253" i="38"/>
  <c r="E289" i="38"/>
  <c r="E282" i="38"/>
  <c r="E304" i="38"/>
  <c r="E297" i="38"/>
  <c r="E275" i="38"/>
  <c r="E268" i="38"/>
  <c r="E260" i="38"/>
  <c r="E252" i="38"/>
  <c r="E267" i="38"/>
  <c r="E259" i="38"/>
  <c r="E296" i="38"/>
  <c r="E288" i="38"/>
  <c r="E281" i="38"/>
  <c r="E303" i="38"/>
  <c r="E295" i="38"/>
  <c r="E274" i="38"/>
  <c r="E266" i="38"/>
  <c r="E258" i="38"/>
  <c r="E251" i="38"/>
  <c r="E183" i="38"/>
  <c r="G183" i="38"/>
  <c r="E191" i="38"/>
  <c r="G191" i="38"/>
  <c r="G196" i="38"/>
  <c r="G195" i="38"/>
  <c r="G194" i="38"/>
  <c r="G193" i="38"/>
  <c r="G192" i="38"/>
  <c r="G205" i="38"/>
  <c r="G204" i="38"/>
  <c r="G203" i="38"/>
  <c r="G202" i="38"/>
  <c r="G201" i="38"/>
  <c r="G200" i="38"/>
  <c r="G213" i="38"/>
  <c r="G212" i="38"/>
  <c r="G211" i="38"/>
  <c r="G210" i="38"/>
  <c r="G209" i="38"/>
  <c r="G221" i="38"/>
  <c r="G220" i="38"/>
  <c r="G219" i="38"/>
  <c r="G218" i="38"/>
  <c r="G217" i="38"/>
  <c r="G229" i="38"/>
  <c r="G228" i="38"/>
  <c r="G227" i="38"/>
  <c r="G226" i="38"/>
  <c r="G225" i="38"/>
  <c r="G238" i="38"/>
  <c r="G237" i="38"/>
  <c r="G236" i="38"/>
  <c r="G235" i="38"/>
  <c r="G234" i="38"/>
  <c r="G233" i="38"/>
  <c r="G246" i="38"/>
  <c r="G245" i="38"/>
  <c r="G244" i="38"/>
  <c r="G243" i="38"/>
  <c r="G242" i="38"/>
  <c r="G187" i="38"/>
  <c r="G186" i="38"/>
  <c r="G185" i="38"/>
  <c r="G184" i="38"/>
  <c r="E229" i="38"/>
  <c r="E221" i="38"/>
  <c r="E246" i="38"/>
  <c r="E238" i="38"/>
  <c r="E213" i="38"/>
  <c r="E205" i="38"/>
  <c r="E196" i="38"/>
  <c r="E187" i="38"/>
  <c r="E228" i="38"/>
  <c r="E220" i="38"/>
  <c r="E245" i="38"/>
  <c r="E237" i="38"/>
  <c r="E212" i="38"/>
  <c r="E204" i="38"/>
  <c r="E195" i="38"/>
  <c r="E186" i="38"/>
  <c r="E227" i="38"/>
  <c r="E219" i="38"/>
  <c r="E244" i="38"/>
  <c r="E236" i="38"/>
  <c r="E211" i="38"/>
  <c r="E203" i="38"/>
  <c r="E194" i="38"/>
  <c r="E185" i="38"/>
  <c r="E202" i="38" l="1"/>
  <c r="E193" i="38"/>
  <c r="E235" i="38"/>
  <c r="E226" i="38"/>
  <c r="E218" i="38"/>
  <c r="E243" i="38"/>
  <c r="E234" i="38"/>
  <c r="E210" i="38"/>
  <c r="E201" i="38"/>
  <c r="E192" i="38"/>
  <c r="E184" i="38"/>
  <c r="E225" i="38"/>
  <c r="E217" i="38"/>
  <c r="E242" i="38"/>
  <c r="E233" i="38"/>
  <c r="E209" i="38"/>
  <c r="E200" i="38"/>
  <c r="G92" i="38"/>
  <c r="F92" i="38"/>
  <c r="F178" i="38" s="1"/>
  <c r="F291" i="38" s="1"/>
  <c r="G91" i="38"/>
  <c r="F91" i="38"/>
  <c r="G90" i="38"/>
  <c r="F90" i="38"/>
  <c r="G89" i="38"/>
  <c r="F89" i="38"/>
  <c r="G88" i="38"/>
  <c r="F88" i="38"/>
  <c r="G87" i="38"/>
  <c r="F87" i="38"/>
  <c r="G86" i="38"/>
  <c r="F86" i="38"/>
  <c r="G85" i="38"/>
  <c r="F85" i="38"/>
  <c r="G84" i="38"/>
  <c r="F84" i="38"/>
  <c r="G83" i="38"/>
  <c r="F83" i="38"/>
  <c r="G82" i="38"/>
  <c r="F82" i="38"/>
  <c r="G81" i="38"/>
  <c r="F81" i="38"/>
  <c r="G80" i="38"/>
  <c r="F80" i="38"/>
  <c r="G79" i="38"/>
  <c r="F79" i="38"/>
  <c r="G78" i="38"/>
  <c r="F78" i="38"/>
  <c r="G77" i="38"/>
  <c r="F77" i="38"/>
  <c r="G76" i="38"/>
  <c r="F76" i="38"/>
  <c r="G75" i="38"/>
  <c r="F75" i="38"/>
  <c r="G74" i="38"/>
  <c r="F74" i="38"/>
  <c r="G73" i="38"/>
  <c r="F73" i="38"/>
  <c r="G72" i="38"/>
  <c r="F72" i="38"/>
  <c r="G71" i="38"/>
  <c r="F71" i="38"/>
  <c r="G70" i="38"/>
  <c r="F70" i="38"/>
  <c r="G69" i="38"/>
  <c r="F69" i="38"/>
  <c r="G68" i="38"/>
  <c r="F68" i="38"/>
  <c r="G67" i="38"/>
  <c r="F67" i="38"/>
  <c r="G66" i="38"/>
  <c r="F66" i="38"/>
  <c r="G65" i="38"/>
  <c r="F65" i="38"/>
  <c r="F151" i="38" s="1"/>
  <c r="F288" i="38" s="1"/>
  <c r="G64" i="38"/>
  <c r="F64" i="38"/>
  <c r="G63" i="38"/>
  <c r="F63" i="38"/>
  <c r="G62" i="38"/>
  <c r="F62" i="38"/>
  <c r="G61" i="38"/>
  <c r="F61" i="38"/>
  <c r="G60" i="38"/>
  <c r="F60" i="38"/>
  <c r="G59" i="38"/>
  <c r="F59" i="38"/>
  <c r="G58" i="38"/>
  <c r="F58" i="38"/>
  <c r="G55" i="38"/>
  <c r="F55" i="38"/>
  <c r="F141" i="38" s="1"/>
  <c r="G54" i="38"/>
  <c r="F54" i="38"/>
  <c r="G53" i="38"/>
  <c r="F53" i="38"/>
  <c r="G52" i="38"/>
  <c r="F52" i="38"/>
  <c r="G51" i="38"/>
  <c r="F51" i="38"/>
  <c r="G50" i="38"/>
  <c r="F50" i="38"/>
  <c r="G49" i="38"/>
  <c r="F49" i="38"/>
  <c r="G48" i="38"/>
  <c r="F48" i="38"/>
  <c r="G47" i="38"/>
  <c r="F47" i="38"/>
  <c r="F133" i="38" s="1"/>
  <c r="G46" i="38"/>
  <c r="F46" i="38"/>
  <c r="G45" i="38"/>
  <c r="F45" i="38"/>
  <c r="G44" i="38"/>
  <c r="F44" i="38"/>
  <c r="G43" i="38"/>
  <c r="F43" i="38"/>
  <c r="G42" i="38"/>
  <c r="F42" i="38"/>
  <c r="G41" i="38"/>
  <c r="F41" i="38"/>
  <c r="G40" i="38"/>
  <c r="F40" i="38"/>
  <c r="G39" i="38"/>
  <c r="F39" i="38"/>
  <c r="F125" i="38" s="1"/>
  <c r="G38" i="38"/>
  <c r="F38" i="38"/>
  <c r="G37" i="38"/>
  <c r="F37" i="38"/>
  <c r="G36" i="38"/>
  <c r="F36" i="38"/>
  <c r="G35" i="38"/>
  <c r="F35" i="38"/>
  <c r="G34" i="38"/>
  <c r="F34" i="38"/>
  <c r="G33" i="38"/>
  <c r="F33" i="38"/>
  <c r="G32" i="38"/>
  <c r="F32" i="38"/>
  <c r="G31" i="38"/>
  <c r="F31" i="38"/>
  <c r="G30" i="38"/>
  <c r="F30" i="38"/>
  <c r="G29" i="38"/>
  <c r="F29" i="38"/>
  <c r="G28" i="38"/>
  <c r="F28" i="38"/>
  <c r="F114" i="38" s="1"/>
  <c r="G27" i="38"/>
  <c r="F27" i="38"/>
  <c r="G26" i="38"/>
  <c r="F26" i="38"/>
  <c r="G25" i="38"/>
  <c r="F25" i="38"/>
  <c r="G24" i="38"/>
  <c r="F24" i="38"/>
  <c r="G23" i="38"/>
  <c r="F23" i="38"/>
  <c r="G22" i="38"/>
  <c r="F22" i="38"/>
  <c r="G21" i="38"/>
  <c r="F21" i="38"/>
  <c r="G18" i="38"/>
  <c r="F18" i="38"/>
  <c r="F104" i="38" s="1"/>
  <c r="G17" i="38"/>
  <c r="F17" i="38"/>
  <c r="G16" i="38"/>
  <c r="F16" i="38"/>
  <c r="G15" i="38"/>
  <c r="F15" i="38"/>
  <c r="G14" i="38"/>
  <c r="F14" i="38"/>
  <c r="G13" i="38"/>
  <c r="F13" i="38"/>
  <c r="G12" i="38"/>
  <c r="F12" i="38"/>
  <c r="G11" i="38"/>
  <c r="F11" i="38"/>
  <c r="E92" i="38"/>
  <c r="E91" i="38"/>
  <c r="E90" i="38"/>
  <c r="E89" i="38"/>
  <c r="E88" i="38"/>
  <c r="E87" i="38"/>
  <c r="E86" i="38"/>
  <c r="E85" i="38"/>
  <c r="E84" i="38"/>
  <c r="E83" i="38"/>
  <c r="E82" i="38"/>
  <c r="E81" i="38"/>
  <c r="E80" i="38"/>
  <c r="E79" i="38"/>
  <c r="E78" i="38"/>
  <c r="E77" i="38"/>
  <c r="E76" i="38"/>
  <c r="E75" i="38"/>
  <c r="E74" i="38"/>
  <c r="E73" i="38"/>
  <c r="E72" i="38"/>
  <c r="E71" i="38"/>
  <c r="E70" i="38"/>
  <c r="E69" i="38"/>
  <c r="E68" i="38"/>
  <c r="E67" i="38"/>
  <c r="E66" i="38"/>
  <c r="E65" i="38"/>
  <c r="E64" i="38"/>
  <c r="E63" i="38"/>
  <c r="E62" i="38"/>
  <c r="E61" i="38"/>
  <c r="E60" i="38"/>
  <c r="E59" i="38"/>
  <c r="E58" i="38"/>
  <c r="E55" i="38"/>
  <c r="E54" i="38"/>
  <c r="E53" i="38"/>
  <c r="E52" i="38"/>
  <c r="E51" i="38"/>
  <c r="E50" i="38"/>
  <c r="E49" i="38"/>
  <c r="E48" i="38"/>
  <c r="E47" i="38"/>
  <c r="E46" i="38"/>
  <c r="E45" i="38"/>
  <c r="E44" i="38"/>
  <c r="E43" i="38"/>
  <c r="E42" i="38"/>
  <c r="E41" i="38"/>
  <c r="E40" i="38"/>
  <c r="E39" i="38"/>
  <c r="E38" i="38"/>
  <c r="E37" i="38"/>
  <c r="E36" i="38"/>
  <c r="E35" i="38"/>
  <c r="E34" i="38"/>
  <c r="E33" i="38"/>
  <c r="E32" i="38"/>
  <c r="E31" i="38"/>
  <c r="E30" i="38"/>
  <c r="E29" i="38"/>
  <c r="E28" i="38"/>
  <c r="E27" i="38"/>
  <c r="E26" i="38"/>
  <c r="E25" i="38"/>
  <c r="E24" i="38"/>
  <c r="E23" i="38"/>
  <c r="E22" i="38"/>
  <c r="E21" i="38"/>
  <c r="E18" i="38"/>
  <c r="E17" i="38"/>
  <c r="E16" i="38"/>
  <c r="E15" i="38"/>
  <c r="E14" i="38"/>
  <c r="E13" i="38"/>
  <c r="E12" i="38"/>
  <c r="E11" i="38"/>
  <c r="F162" i="38" l="1"/>
  <c r="F289" i="38" s="1"/>
  <c r="F170" i="38"/>
  <c r="F290" i="38" s="1"/>
  <c r="F227" i="38"/>
  <c r="F228" i="38"/>
  <c r="F229" i="38"/>
  <c r="F225" i="38"/>
  <c r="F226" i="38"/>
  <c r="G94" i="38"/>
  <c r="E94" i="38"/>
  <c r="A1" i="38"/>
  <c r="I436" i="37"/>
  <c r="I267" i="26" s="1"/>
  <c r="G436" i="37"/>
  <c r="G267" i="26" s="1"/>
  <c r="F436" i="37"/>
  <c r="F267" i="26" s="1"/>
  <c r="I435" i="37"/>
  <c r="I266" i="26" s="1"/>
  <c r="G435" i="37"/>
  <c r="G266" i="26" s="1"/>
  <c r="F435" i="37"/>
  <c r="F266" i="26" s="1"/>
  <c r="E436" i="37"/>
  <c r="E435" i="37"/>
  <c r="I433" i="37"/>
  <c r="I264" i="26" s="1"/>
  <c r="G433" i="37"/>
  <c r="G264" i="26" s="1"/>
  <c r="F433" i="37"/>
  <c r="F264" i="26" s="1"/>
  <c r="I432" i="37"/>
  <c r="I263" i="26" s="1"/>
  <c r="G432" i="37"/>
  <c r="G263" i="26" s="1"/>
  <c r="F432" i="37"/>
  <c r="F263" i="26" s="1"/>
  <c r="I431" i="37"/>
  <c r="I262" i="26" s="1"/>
  <c r="G431" i="37"/>
  <c r="G262" i="26" s="1"/>
  <c r="F431" i="37"/>
  <c r="F262" i="26" s="1"/>
  <c r="I430" i="37"/>
  <c r="I261" i="26" s="1"/>
  <c r="G430" i="37"/>
  <c r="G261" i="26" s="1"/>
  <c r="F430" i="37"/>
  <c r="F261" i="26" s="1"/>
  <c r="I429" i="37"/>
  <c r="I260" i="26" s="1"/>
  <c r="G429" i="37"/>
  <c r="G260" i="26" s="1"/>
  <c r="F429" i="37"/>
  <c r="F260" i="26" s="1"/>
  <c r="I428" i="37"/>
  <c r="I259" i="26" s="1"/>
  <c r="G428" i="37"/>
  <c r="G259" i="26" s="1"/>
  <c r="F428" i="37"/>
  <c r="F259" i="26" s="1"/>
  <c r="I426" i="37"/>
  <c r="I257" i="26" s="1"/>
  <c r="G426" i="37"/>
  <c r="G257" i="26" s="1"/>
  <c r="F426" i="37"/>
  <c r="F257" i="26" s="1"/>
  <c r="I425" i="37"/>
  <c r="I256" i="26" s="1"/>
  <c r="G425" i="37"/>
  <c r="G256" i="26" s="1"/>
  <c r="F425" i="37"/>
  <c r="F256" i="26" s="1"/>
  <c r="I424" i="37"/>
  <c r="I255" i="26" s="1"/>
  <c r="G424" i="37"/>
  <c r="G255" i="26" s="1"/>
  <c r="F424" i="37"/>
  <c r="F255" i="26" s="1"/>
  <c r="I423" i="37"/>
  <c r="I254" i="26" s="1"/>
  <c r="G423" i="37"/>
  <c r="G254" i="26" s="1"/>
  <c r="F423" i="37"/>
  <c r="F254" i="26" s="1"/>
  <c r="I422" i="37"/>
  <c r="I253" i="26" s="1"/>
  <c r="G422" i="37"/>
  <c r="G253" i="26" s="1"/>
  <c r="F422" i="37"/>
  <c r="F253" i="26" s="1"/>
  <c r="I421" i="37"/>
  <c r="I252" i="26" s="1"/>
  <c r="G421" i="37"/>
  <c r="G252" i="26" s="1"/>
  <c r="F421" i="37"/>
  <c r="F252" i="26" s="1"/>
  <c r="E433" i="37"/>
  <c r="E432" i="37"/>
  <c r="E431" i="37"/>
  <c r="E430" i="37"/>
  <c r="E429" i="37"/>
  <c r="E428" i="37"/>
  <c r="E426" i="37"/>
  <c r="E425" i="37"/>
  <c r="E424" i="37"/>
  <c r="E423" i="37"/>
  <c r="E422" i="37"/>
  <c r="E421" i="37"/>
  <c r="F292" i="38" l="1"/>
  <c r="F230" i="38"/>
  <c r="I313" i="37"/>
  <c r="G313" i="37"/>
  <c r="F313" i="37"/>
  <c r="I312" i="37"/>
  <c r="G312" i="37"/>
  <c r="F312" i="37"/>
  <c r="I310" i="37"/>
  <c r="G310" i="37"/>
  <c r="F310" i="37"/>
  <c r="I309" i="37"/>
  <c r="G309" i="37"/>
  <c r="F309" i="37"/>
  <c r="I308" i="37"/>
  <c r="G308" i="37"/>
  <c r="F308" i="37"/>
  <c r="I307" i="37"/>
  <c r="G307" i="37"/>
  <c r="F307" i="37"/>
  <c r="I306" i="37"/>
  <c r="G306" i="37"/>
  <c r="F306" i="37"/>
  <c r="I305" i="37"/>
  <c r="G305" i="37"/>
  <c r="F305" i="37"/>
  <c r="I303" i="37"/>
  <c r="G303" i="37"/>
  <c r="F303" i="37"/>
  <c r="I302" i="37"/>
  <c r="G302" i="37"/>
  <c r="F302" i="37"/>
  <c r="I301" i="37"/>
  <c r="G301" i="37"/>
  <c r="F301" i="37"/>
  <c r="I300" i="37"/>
  <c r="G300" i="37"/>
  <c r="F300" i="37"/>
  <c r="I299" i="37"/>
  <c r="G299" i="37"/>
  <c r="F299" i="37"/>
  <c r="I298" i="37"/>
  <c r="G298" i="37"/>
  <c r="F298" i="37"/>
  <c r="E305" i="37"/>
  <c r="E313" i="37"/>
  <c r="E312" i="37"/>
  <c r="E310" i="37"/>
  <c r="E309" i="37"/>
  <c r="E308" i="37"/>
  <c r="E307" i="37"/>
  <c r="E306" i="37"/>
  <c r="E303" i="37"/>
  <c r="E302" i="37"/>
  <c r="E301" i="37"/>
  <c r="E300" i="37"/>
  <c r="E299" i="37"/>
  <c r="E298" i="37"/>
  <c r="F326" i="38" l="1"/>
  <c r="F353" i="38" s="1"/>
  <c r="F364" i="37" s="1"/>
  <c r="F373" i="38"/>
  <c r="F400" i="38" s="1"/>
  <c r="F374" i="37" s="1"/>
  <c r="F317" i="38"/>
  <c r="F344" i="38" s="1"/>
  <c r="F321" i="37" s="1"/>
  <c r="F364" i="38"/>
  <c r="F391" i="38" s="1"/>
  <c r="F331" i="37" s="1"/>
  <c r="I275" i="37"/>
  <c r="G275" i="37"/>
  <c r="F275" i="37"/>
  <c r="I274" i="37"/>
  <c r="G274" i="37"/>
  <c r="F274" i="37"/>
  <c r="I272" i="37"/>
  <c r="G272" i="37"/>
  <c r="F272" i="37"/>
  <c r="I271" i="37"/>
  <c r="G271" i="37"/>
  <c r="F271" i="37"/>
  <c r="I270" i="37"/>
  <c r="G270" i="37"/>
  <c r="F270" i="37"/>
  <c r="I269" i="37"/>
  <c r="G269" i="37"/>
  <c r="F269" i="37"/>
  <c r="I268" i="37"/>
  <c r="G268" i="37"/>
  <c r="F268" i="37"/>
  <c r="I267" i="37"/>
  <c r="G267" i="37"/>
  <c r="F267" i="37"/>
  <c r="I265" i="37"/>
  <c r="G265" i="37"/>
  <c r="F265" i="37"/>
  <c r="I264" i="37"/>
  <c r="G264" i="37"/>
  <c r="F264" i="37"/>
  <c r="I263" i="37"/>
  <c r="G263" i="37"/>
  <c r="F263" i="37"/>
  <c r="I262" i="37"/>
  <c r="G262" i="37"/>
  <c r="F262" i="37"/>
  <c r="I261" i="37"/>
  <c r="G261" i="37"/>
  <c r="F261" i="37"/>
  <c r="I260" i="37"/>
  <c r="G260" i="37"/>
  <c r="F260" i="37"/>
  <c r="E275" i="37"/>
  <c r="E274" i="37"/>
  <c r="E272" i="37"/>
  <c r="E271" i="37"/>
  <c r="E270" i="37"/>
  <c r="E269" i="37"/>
  <c r="E268" i="37"/>
  <c r="E267" i="37"/>
  <c r="E265" i="37"/>
  <c r="E264" i="37"/>
  <c r="E263" i="37"/>
  <c r="E262" i="37"/>
  <c r="E261" i="37"/>
  <c r="E260" i="37"/>
  <c r="I257" i="37"/>
  <c r="G257" i="37"/>
  <c r="F257" i="37"/>
  <c r="I256" i="37"/>
  <c r="G256" i="37"/>
  <c r="F256" i="37"/>
  <c r="I254" i="37"/>
  <c r="G254" i="37"/>
  <c r="F254" i="37"/>
  <c r="I253" i="37"/>
  <c r="G253" i="37"/>
  <c r="F253" i="37"/>
  <c r="I252" i="37"/>
  <c r="G252" i="37"/>
  <c r="F252" i="37"/>
  <c r="I251" i="37"/>
  <c r="G251" i="37"/>
  <c r="F251" i="37"/>
  <c r="I250" i="37"/>
  <c r="G250" i="37"/>
  <c r="F250" i="37"/>
  <c r="I249" i="37"/>
  <c r="G249" i="37"/>
  <c r="F249" i="37"/>
  <c r="I247" i="37"/>
  <c r="G247" i="37"/>
  <c r="F247" i="37"/>
  <c r="I246" i="37"/>
  <c r="G246" i="37"/>
  <c r="F246" i="37"/>
  <c r="I245" i="37"/>
  <c r="G245" i="37"/>
  <c r="F245" i="37"/>
  <c r="I244" i="37"/>
  <c r="G244" i="37"/>
  <c r="F244" i="37"/>
  <c r="I243" i="37"/>
  <c r="G243" i="37"/>
  <c r="F243" i="37"/>
  <c r="I242" i="37"/>
  <c r="G242" i="37"/>
  <c r="F242" i="37"/>
  <c r="E257" i="37"/>
  <c r="E256" i="37"/>
  <c r="E254" i="37"/>
  <c r="E253" i="37"/>
  <c r="E252" i="37"/>
  <c r="E251" i="37"/>
  <c r="E250" i="37"/>
  <c r="E249" i="37"/>
  <c r="E247" i="37"/>
  <c r="E246" i="37"/>
  <c r="E245" i="37"/>
  <c r="E244" i="37"/>
  <c r="E243" i="37"/>
  <c r="E242" i="37"/>
  <c r="I239" i="37"/>
  <c r="G239" i="37"/>
  <c r="F239" i="37"/>
  <c r="I238" i="37"/>
  <c r="G238" i="37"/>
  <c r="F238" i="37"/>
  <c r="I236" i="37"/>
  <c r="G236" i="37"/>
  <c r="F236" i="37"/>
  <c r="I235" i="37"/>
  <c r="G235" i="37"/>
  <c r="F235" i="37"/>
  <c r="I234" i="37"/>
  <c r="G234" i="37"/>
  <c r="F234" i="37"/>
  <c r="I233" i="37"/>
  <c r="G233" i="37"/>
  <c r="F233" i="37"/>
  <c r="I232" i="37"/>
  <c r="G232" i="37"/>
  <c r="F232" i="37"/>
  <c r="I231" i="37"/>
  <c r="G231" i="37"/>
  <c r="F231" i="37"/>
  <c r="I229" i="37"/>
  <c r="G229" i="37"/>
  <c r="F229" i="37"/>
  <c r="I228" i="37"/>
  <c r="G228" i="37"/>
  <c r="F228" i="37"/>
  <c r="I227" i="37"/>
  <c r="G227" i="37"/>
  <c r="F227" i="37"/>
  <c r="I226" i="37"/>
  <c r="G226" i="37"/>
  <c r="F226" i="37"/>
  <c r="I225" i="37"/>
  <c r="G225" i="37"/>
  <c r="F225" i="37"/>
  <c r="I224" i="37"/>
  <c r="G224" i="37"/>
  <c r="F224" i="37"/>
  <c r="E239" i="37"/>
  <c r="E238" i="37"/>
  <c r="E236" i="37"/>
  <c r="E235" i="37"/>
  <c r="E234" i="37"/>
  <c r="E233" i="37"/>
  <c r="E232" i="37"/>
  <c r="E231" i="37"/>
  <c r="E229" i="37"/>
  <c r="E228" i="37"/>
  <c r="E227" i="37"/>
  <c r="E226" i="37"/>
  <c r="E225" i="37"/>
  <c r="E224" i="37"/>
  <c r="G221" i="37"/>
  <c r="F221" i="37"/>
  <c r="G220" i="37"/>
  <c r="F220" i="37"/>
  <c r="G219" i="37"/>
  <c r="F219" i="37"/>
  <c r="G218" i="37"/>
  <c r="F218" i="37"/>
  <c r="G217" i="37"/>
  <c r="F217" i="37"/>
  <c r="G216" i="37"/>
  <c r="F216" i="37"/>
  <c r="G215" i="37"/>
  <c r="F215" i="37"/>
  <c r="G214" i="37"/>
  <c r="F214" i="37"/>
  <c r="E221" i="37"/>
  <c r="E220" i="37"/>
  <c r="E219" i="37"/>
  <c r="E218" i="37"/>
  <c r="E217" i="37"/>
  <c r="E216" i="37"/>
  <c r="E215" i="37"/>
  <c r="E214" i="37"/>
  <c r="I191" i="37"/>
  <c r="G191" i="37"/>
  <c r="F191" i="37"/>
  <c r="E191" i="37"/>
  <c r="D191" i="37"/>
  <c r="C191" i="37"/>
  <c r="B191" i="37"/>
  <c r="I190" i="37"/>
  <c r="H190" i="37"/>
  <c r="G190" i="37"/>
  <c r="F190" i="37"/>
  <c r="E190" i="37"/>
  <c r="D190" i="37"/>
  <c r="C190" i="37"/>
  <c r="B190" i="37"/>
  <c r="G189" i="37"/>
  <c r="F189" i="37"/>
  <c r="E189" i="37"/>
  <c r="D189" i="37"/>
  <c r="C189" i="37"/>
  <c r="B189" i="37"/>
  <c r="G187" i="37"/>
  <c r="E187" i="37"/>
  <c r="G185" i="37"/>
  <c r="F185" i="37"/>
  <c r="E185" i="37"/>
  <c r="D185" i="37"/>
  <c r="C185" i="37"/>
  <c r="B185" i="37"/>
  <c r="G184" i="37"/>
  <c r="F184" i="37"/>
  <c r="E184" i="37"/>
  <c r="D184" i="37"/>
  <c r="C184" i="37"/>
  <c r="B184" i="37"/>
  <c r="G183" i="37"/>
  <c r="F183" i="37"/>
  <c r="E183" i="37"/>
  <c r="D183" i="37"/>
  <c r="C183" i="37"/>
  <c r="B183" i="37"/>
  <c r="G182" i="37"/>
  <c r="F182" i="37"/>
  <c r="E182" i="37"/>
  <c r="D182" i="37"/>
  <c r="C182" i="37"/>
  <c r="B182" i="37"/>
  <c r="G181" i="37"/>
  <c r="F181" i="37"/>
  <c r="E181" i="37"/>
  <c r="D181" i="37"/>
  <c r="C181" i="37"/>
  <c r="B181" i="37"/>
  <c r="G180" i="37"/>
  <c r="F180" i="37"/>
  <c r="E180" i="37"/>
  <c r="D180" i="37"/>
  <c r="C180" i="37"/>
  <c r="B180" i="37"/>
  <c r="G179" i="37"/>
  <c r="E179" i="37"/>
  <c r="D179" i="37"/>
  <c r="C179" i="37"/>
  <c r="B179" i="37"/>
  <c r="G178" i="37"/>
  <c r="E178" i="37"/>
  <c r="D178" i="37"/>
  <c r="C178" i="37"/>
  <c r="B178" i="37"/>
  <c r="I93" i="37"/>
  <c r="H93" i="37"/>
  <c r="G93" i="37"/>
  <c r="F93" i="37"/>
  <c r="I92" i="37"/>
  <c r="H92" i="37"/>
  <c r="G92" i="37"/>
  <c r="F92" i="37"/>
  <c r="I91" i="37"/>
  <c r="H91" i="37"/>
  <c r="G91" i="37"/>
  <c r="F91" i="37"/>
  <c r="I90" i="37"/>
  <c r="H90" i="37"/>
  <c r="G90" i="37"/>
  <c r="F90" i="37"/>
  <c r="I89" i="37"/>
  <c r="H89" i="37"/>
  <c r="G89" i="37"/>
  <c r="F89" i="37"/>
  <c r="I88" i="37"/>
  <c r="H88" i="37"/>
  <c r="G88" i="37"/>
  <c r="F88" i="37"/>
  <c r="I87" i="37"/>
  <c r="H87" i="37"/>
  <c r="G87" i="37"/>
  <c r="F87" i="37"/>
  <c r="I86" i="37"/>
  <c r="H86" i="37"/>
  <c r="G86" i="37"/>
  <c r="F86" i="37"/>
  <c r="E93" i="37"/>
  <c r="E92" i="37"/>
  <c r="E91" i="37"/>
  <c r="E90" i="37"/>
  <c r="E89" i="37"/>
  <c r="E88" i="37"/>
  <c r="E87" i="37"/>
  <c r="E86" i="37"/>
  <c r="I140" i="37"/>
  <c r="G140" i="37"/>
  <c r="F140" i="37"/>
  <c r="E140" i="37"/>
  <c r="D140" i="37"/>
  <c r="C140" i="37"/>
  <c r="B140" i="37"/>
  <c r="G138" i="37"/>
  <c r="G137" i="37"/>
  <c r="G136" i="37"/>
  <c r="G135" i="37"/>
  <c r="G134" i="37"/>
  <c r="G133" i="37"/>
  <c r="G132" i="37"/>
  <c r="G131" i="37"/>
  <c r="E138" i="37"/>
  <c r="E137" i="37"/>
  <c r="E136" i="37"/>
  <c r="E135" i="37"/>
  <c r="E134" i="37"/>
  <c r="E133" i="37"/>
  <c r="E132" i="37"/>
  <c r="E131" i="37"/>
  <c r="I56" i="37"/>
  <c r="G56" i="37"/>
  <c r="F56" i="37"/>
  <c r="I55" i="37"/>
  <c r="G55" i="37"/>
  <c r="F55" i="37"/>
  <c r="I54" i="37"/>
  <c r="G54" i="37"/>
  <c r="F54" i="37"/>
  <c r="I53" i="37"/>
  <c r="G53" i="37"/>
  <c r="F53" i="37"/>
  <c r="I52" i="37"/>
  <c r="G52" i="37"/>
  <c r="F52" i="37"/>
  <c r="I51" i="37"/>
  <c r="G51" i="37"/>
  <c r="F51" i="37"/>
  <c r="I50" i="37"/>
  <c r="G50" i="37"/>
  <c r="F50" i="37"/>
  <c r="I49" i="37"/>
  <c r="G49" i="37"/>
  <c r="F49" i="37"/>
  <c r="E56" i="37"/>
  <c r="E55" i="37"/>
  <c r="E54" i="37"/>
  <c r="E53" i="37"/>
  <c r="E52" i="37"/>
  <c r="E51" i="37"/>
  <c r="E50" i="37"/>
  <c r="E49" i="37"/>
  <c r="F15" i="37" l="1"/>
  <c r="D24" i="37"/>
  <c r="C24" i="37"/>
  <c r="B24" i="37"/>
  <c r="G21" i="37"/>
  <c r="F21" i="37"/>
  <c r="E21" i="37"/>
  <c r="D21" i="37"/>
  <c r="C21" i="37"/>
  <c r="B21" i="37"/>
  <c r="G22" i="37"/>
  <c r="F22" i="37"/>
  <c r="E22" i="37"/>
  <c r="D22" i="37"/>
  <c r="C22" i="37"/>
  <c r="B22" i="37"/>
  <c r="G20" i="37"/>
  <c r="F20" i="37"/>
  <c r="E20" i="37"/>
  <c r="D20" i="37"/>
  <c r="C20" i="37"/>
  <c r="B20" i="37"/>
  <c r="G19" i="37"/>
  <c r="F19" i="37"/>
  <c r="E19" i="37"/>
  <c r="D19" i="37"/>
  <c r="C19" i="37"/>
  <c r="B19" i="37"/>
  <c r="G18" i="37"/>
  <c r="F18" i="37"/>
  <c r="E18" i="37"/>
  <c r="D18" i="37"/>
  <c r="C18" i="37"/>
  <c r="B18" i="37"/>
  <c r="G17" i="37"/>
  <c r="F17" i="37"/>
  <c r="E17" i="37"/>
  <c r="D17" i="37"/>
  <c r="C17" i="37"/>
  <c r="B17" i="37"/>
  <c r="G16" i="37"/>
  <c r="F16" i="37"/>
  <c r="E16" i="37"/>
  <c r="D16" i="37"/>
  <c r="C16" i="37"/>
  <c r="B16" i="37"/>
  <c r="G15" i="37"/>
  <c r="E15" i="37"/>
  <c r="D15" i="37"/>
  <c r="C15" i="37"/>
  <c r="B15" i="37"/>
  <c r="I12" i="37"/>
  <c r="G12" i="37"/>
  <c r="F12" i="37"/>
  <c r="E12" i="37"/>
  <c r="D12" i="37"/>
  <c r="C12" i="37"/>
  <c r="B12" i="37"/>
  <c r="I11" i="37"/>
  <c r="H11" i="37"/>
  <c r="G11" i="37"/>
  <c r="F11" i="37"/>
  <c r="E11" i="37"/>
  <c r="D11" i="37"/>
  <c r="C11" i="37"/>
  <c r="B11" i="37"/>
  <c r="B10" i="37"/>
  <c r="C10" i="37"/>
  <c r="D10" i="37"/>
  <c r="G10" i="37"/>
  <c r="F10" i="37"/>
  <c r="E10" i="37"/>
  <c r="G2158" i="27" l="1"/>
  <c r="E2158" i="27"/>
  <c r="G2135" i="27"/>
  <c r="E2135" i="27"/>
  <c r="G2111" i="27"/>
  <c r="E2111" i="27"/>
  <c r="G2084" i="27"/>
  <c r="E2084" i="27"/>
  <c r="G2057" i="27"/>
  <c r="E2057" i="27"/>
  <c r="G2030" i="27"/>
  <c r="E2030" i="27"/>
  <c r="G2003" i="27"/>
  <c r="E2003" i="27"/>
  <c r="G1976" i="27"/>
  <c r="E1976" i="27"/>
  <c r="G2157" i="27"/>
  <c r="E2157" i="27"/>
  <c r="G2134" i="27"/>
  <c r="E2134" i="27"/>
  <c r="G2110" i="27"/>
  <c r="E2110" i="27"/>
  <c r="G2083" i="27"/>
  <c r="E2083" i="27"/>
  <c r="G2056" i="27"/>
  <c r="E2056" i="27"/>
  <c r="G2029" i="27"/>
  <c r="E2029" i="27"/>
  <c r="G2002" i="27"/>
  <c r="E2002" i="27"/>
  <c r="G1975" i="27"/>
  <c r="E1975" i="27"/>
  <c r="G1939" i="27"/>
  <c r="F1939" i="27"/>
  <c r="E1939" i="27"/>
  <c r="G1938" i="27"/>
  <c r="F1938" i="27"/>
  <c r="E1938" i="27"/>
  <c r="G1937" i="27"/>
  <c r="F1937" i="27"/>
  <c r="E1937" i="27"/>
  <c r="G1936" i="27"/>
  <c r="F1936" i="27"/>
  <c r="E1936" i="27"/>
  <c r="G1935" i="27"/>
  <c r="F1935" i="27"/>
  <c r="E1935" i="27"/>
  <c r="G1934" i="27"/>
  <c r="F1934" i="27"/>
  <c r="E1934" i="27"/>
  <c r="G1933" i="27"/>
  <c r="F1933" i="27"/>
  <c r="E1933" i="27"/>
  <c r="G1932" i="27"/>
  <c r="F1932" i="27"/>
  <c r="E1932" i="27"/>
  <c r="G1930" i="27"/>
  <c r="E1930" i="27"/>
  <c r="G1929" i="27"/>
  <c r="E1929" i="27"/>
  <c r="G1928" i="27"/>
  <c r="E1928" i="27"/>
  <c r="G1927" i="27"/>
  <c r="E1927" i="27"/>
  <c r="G1926" i="27"/>
  <c r="E1926" i="27"/>
  <c r="G1925" i="27"/>
  <c r="E1925" i="27"/>
  <c r="G1924" i="27"/>
  <c r="E1924" i="27"/>
  <c r="G1923" i="27"/>
  <c r="E1923" i="27"/>
  <c r="G1284" i="27"/>
  <c r="E1284" i="27"/>
  <c r="G1257" i="27"/>
  <c r="E1257" i="27"/>
  <c r="G1230" i="27"/>
  <c r="E1230" i="27"/>
  <c r="G1203" i="27"/>
  <c r="E1203" i="27"/>
  <c r="G1176" i="27"/>
  <c r="E1176" i="27"/>
  <c r="G1149" i="27"/>
  <c r="E1149" i="27"/>
  <c r="G1148" i="27"/>
  <c r="E1148" i="27"/>
  <c r="G1175" i="27"/>
  <c r="E1175" i="27"/>
  <c r="G1202" i="27"/>
  <c r="E1202" i="27"/>
  <c r="G1229" i="27"/>
  <c r="E1229" i="27"/>
  <c r="G1256" i="27"/>
  <c r="E1256" i="27"/>
  <c r="G1283" i="27"/>
  <c r="E1283" i="27"/>
  <c r="G1112" i="27"/>
  <c r="F1112" i="27"/>
  <c r="G1111" i="27"/>
  <c r="F1111" i="27"/>
  <c r="G1110" i="27"/>
  <c r="F1110" i="27"/>
  <c r="G1109" i="27"/>
  <c r="F1109" i="27"/>
  <c r="G1108" i="27"/>
  <c r="F1108" i="27"/>
  <c r="G1107" i="27"/>
  <c r="F1107" i="27"/>
  <c r="G1106" i="27"/>
  <c r="F1106" i="27"/>
  <c r="G1105" i="27"/>
  <c r="F1105" i="27"/>
  <c r="E1112" i="27"/>
  <c r="E1111" i="27"/>
  <c r="E1110" i="27"/>
  <c r="E1109" i="27"/>
  <c r="E1108" i="27"/>
  <c r="E1107" i="27"/>
  <c r="E1106" i="27"/>
  <c r="E1105" i="27"/>
  <c r="G1103" i="27"/>
  <c r="G1102" i="27"/>
  <c r="G1101" i="27"/>
  <c r="G1100" i="27"/>
  <c r="G1099" i="27"/>
  <c r="G1098" i="27"/>
  <c r="G1097" i="27"/>
  <c r="E1103" i="27"/>
  <c r="E1102" i="27"/>
  <c r="E1101" i="27"/>
  <c r="E1100" i="27"/>
  <c r="E1099" i="27"/>
  <c r="E1098" i="27"/>
  <c r="E1097" i="27"/>
  <c r="G1096" i="27"/>
  <c r="E1096" i="27"/>
  <c r="G101" i="26"/>
  <c r="E101" i="26"/>
  <c r="D101" i="26"/>
  <c r="C101" i="26"/>
  <c r="B101" i="26"/>
  <c r="G100" i="26"/>
  <c r="E100" i="26"/>
  <c r="D100" i="26"/>
  <c r="C100" i="26"/>
  <c r="B100" i="26"/>
  <c r="G99" i="26"/>
  <c r="E99" i="26"/>
  <c r="D99" i="26"/>
  <c r="C99" i="26"/>
  <c r="B99" i="26"/>
  <c r="G98" i="26"/>
  <c r="E98" i="26"/>
  <c r="D98" i="26"/>
  <c r="C98" i="26"/>
  <c r="B98" i="26"/>
  <c r="G97" i="26"/>
  <c r="E97" i="26"/>
  <c r="D97" i="26"/>
  <c r="C97" i="26"/>
  <c r="B97" i="26"/>
  <c r="G96" i="26"/>
  <c r="E96" i="26"/>
  <c r="D96" i="26"/>
  <c r="C96" i="26"/>
  <c r="B96" i="26"/>
  <c r="G95" i="26"/>
  <c r="E95" i="26"/>
  <c r="D95" i="26"/>
  <c r="C95" i="26"/>
  <c r="B95" i="26"/>
  <c r="G94" i="26"/>
  <c r="E94" i="26"/>
  <c r="D94" i="26"/>
  <c r="C94" i="26"/>
  <c r="B94" i="26"/>
  <c r="A268" i="27"/>
  <c r="A101" i="26" s="1"/>
  <c r="A267" i="27"/>
  <c r="A100" i="26" s="1"/>
  <c r="A266" i="27"/>
  <c r="A99" i="26" s="1"/>
  <c r="A265" i="27"/>
  <c r="A98" i="26" s="1"/>
  <c r="A264" i="27"/>
  <c r="A97" i="26" s="1"/>
  <c r="A263" i="27"/>
  <c r="A96" i="26" s="1"/>
  <c r="A262" i="27"/>
  <c r="A95" i="26" s="1"/>
  <c r="A261" i="27"/>
  <c r="A94" i="26" s="1"/>
  <c r="G83" i="27" l="1"/>
  <c r="F83" i="27"/>
  <c r="F268" i="27" s="1"/>
  <c r="F1930" i="27" s="1"/>
  <c r="F1948" i="27" s="1"/>
  <c r="F2158" i="27" s="1"/>
  <c r="G82" i="27"/>
  <c r="F82" i="27"/>
  <c r="F267" i="27" s="1"/>
  <c r="F1929" i="27" s="1"/>
  <c r="F1947" i="27" s="1"/>
  <c r="F2135" i="27" s="1"/>
  <c r="G81" i="27"/>
  <c r="F81" i="27"/>
  <c r="F266" i="27" s="1"/>
  <c r="F1928" i="27" s="1"/>
  <c r="F1946" i="27" s="1"/>
  <c r="F2111" i="27" s="1"/>
  <c r="G80" i="27"/>
  <c r="F80" i="27"/>
  <c r="F265" i="27" s="1"/>
  <c r="F1927" i="27" s="1"/>
  <c r="F1945" i="27" s="1"/>
  <c r="F2084" i="27" s="1"/>
  <c r="G79" i="27"/>
  <c r="G78" i="27"/>
  <c r="F78" i="27"/>
  <c r="F263" i="27" s="1"/>
  <c r="F1925" i="27" s="1"/>
  <c r="F1943" i="27" s="1"/>
  <c r="F2030" i="27" s="1"/>
  <c r="G77" i="27"/>
  <c r="F77" i="27"/>
  <c r="F262" i="27" s="1"/>
  <c r="F1924" i="27" s="1"/>
  <c r="F1942" i="27" s="1"/>
  <c r="F2003" i="27" s="1"/>
  <c r="G76" i="27"/>
  <c r="F76" i="27"/>
  <c r="F261" i="27" s="1"/>
  <c r="F1923" i="27" s="1"/>
  <c r="F1941" i="27" s="1"/>
  <c r="F1976" i="27" s="1"/>
  <c r="E155" i="6"/>
  <c r="E83" i="27" s="1"/>
  <c r="A155" i="6"/>
  <c r="E154" i="6"/>
  <c r="E82" i="27" s="1"/>
  <c r="A154" i="6"/>
  <c r="E153" i="6"/>
  <c r="E81" i="27" s="1"/>
  <c r="A153" i="6"/>
  <c r="E152" i="6"/>
  <c r="E80" i="27" s="1"/>
  <c r="A152" i="6"/>
  <c r="E151" i="6"/>
  <c r="E79" i="27" s="1"/>
  <c r="A151" i="6"/>
  <c r="E150" i="6"/>
  <c r="E78" i="27" s="1"/>
  <c r="A150" i="6"/>
  <c r="E149" i="6"/>
  <c r="E77" i="27" s="1"/>
  <c r="A149" i="6"/>
  <c r="E148" i="6"/>
  <c r="E76" i="27" s="1"/>
  <c r="A148" i="6"/>
  <c r="E146" i="6"/>
  <c r="A146" i="6"/>
  <c r="E145" i="6"/>
  <c r="A145" i="6"/>
  <c r="E144" i="6"/>
  <c r="A144" i="6"/>
  <c r="E143" i="6"/>
  <c r="A143" i="6"/>
  <c r="F142" i="6"/>
  <c r="E142" i="6"/>
  <c r="A142" i="6"/>
  <c r="E141" i="6"/>
  <c r="A141" i="6"/>
  <c r="E140" i="6"/>
  <c r="A140" i="6"/>
  <c r="E139" i="6"/>
  <c r="A139" i="6"/>
  <c r="F151" i="6"/>
  <c r="F79" i="27" s="1"/>
  <c r="F94" i="26" l="1"/>
  <c r="F1096" i="27"/>
  <c r="F1114" i="27" s="1"/>
  <c r="F1149" i="27" s="1"/>
  <c r="F99" i="26"/>
  <c r="F1101" i="27"/>
  <c r="F1119" i="27" s="1"/>
  <c r="F1284" i="27" s="1"/>
  <c r="F95" i="26"/>
  <c r="F1097" i="27"/>
  <c r="F1115" i="27" s="1"/>
  <c r="F1176" i="27" s="1"/>
  <c r="F100" i="26"/>
  <c r="F1102" i="27"/>
  <c r="F1120" i="27" s="1"/>
  <c r="F98" i="26"/>
  <c r="F1100" i="27"/>
  <c r="F1118" i="27" s="1"/>
  <c r="F1257" i="27" s="1"/>
  <c r="F96" i="26"/>
  <c r="F1098" i="27"/>
  <c r="F1116" i="27" s="1"/>
  <c r="F1203" i="27" s="1"/>
  <c r="F101" i="26"/>
  <c r="F1103" i="27"/>
  <c r="F1121" i="27" s="1"/>
  <c r="M34" i="28"/>
  <c r="E267" i="26"/>
  <c r="E266" i="26"/>
  <c r="E264" i="26"/>
  <c r="E263" i="26"/>
  <c r="E262" i="26"/>
  <c r="E261" i="26"/>
  <c r="E260" i="26"/>
  <c r="E259" i="26"/>
  <c r="E257" i="26"/>
  <c r="E256" i="26"/>
  <c r="E255" i="26"/>
  <c r="E254" i="26"/>
  <c r="E253" i="26"/>
  <c r="E252" i="26"/>
  <c r="A267" i="26"/>
  <c r="A266" i="26"/>
  <c r="A264" i="26"/>
  <c r="A263" i="26"/>
  <c r="A262" i="26"/>
  <c r="A261" i="26"/>
  <c r="A260" i="26"/>
  <c r="A259" i="26"/>
  <c r="A257" i="26"/>
  <c r="A256" i="26"/>
  <c r="A255" i="26"/>
  <c r="A254" i="26"/>
  <c r="A253" i="26"/>
  <c r="A252" i="26"/>
  <c r="A1" i="37"/>
  <c r="E214" i="6"/>
  <c r="F214" i="6"/>
  <c r="C6" i="1" l="1"/>
  <c r="F469" i="27"/>
  <c r="D247" i="26" l="1"/>
  <c r="C247" i="26"/>
  <c r="D246" i="26"/>
  <c r="C246" i="26"/>
  <c r="D244" i="26"/>
  <c r="C244" i="26"/>
  <c r="D243" i="26"/>
  <c r="C243" i="26"/>
  <c r="D242" i="26"/>
  <c r="C242" i="26"/>
  <c r="D241" i="26"/>
  <c r="C241" i="26"/>
  <c r="D240" i="26"/>
  <c r="C240" i="26"/>
  <c r="D239" i="26"/>
  <c r="C239" i="26"/>
  <c r="D237" i="26"/>
  <c r="C237" i="26"/>
  <c r="D236" i="26"/>
  <c r="C236" i="26"/>
  <c r="D235" i="26"/>
  <c r="C235" i="26"/>
  <c r="D234" i="26"/>
  <c r="C234" i="26"/>
  <c r="D233" i="26"/>
  <c r="C233" i="26"/>
  <c r="D232" i="26"/>
  <c r="C232" i="26"/>
  <c r="G92" i="26"/>
  <c r="E92" i="26"/>
  <c r="D92" i="26"/>
  <c r="C92" i="26"/>
  <c r="B92" i="26"/>
  <c r="G91" i="26"/>
  <c r="E91" i="26"/>
  <c r="D91" i="26"/>
  <c r="C91" i="26"/>
  <c r="B91" i="26"/>
  <c r="G90" i="26"/>
  <c r="E90" i="26"/>
  <c r="D90" i="26"/>
  <c r="C90" i="26"/>
  <c r="B90" i="26"/>
  <c r="G89" i="26"/>
  <c r="E89" i="26"/>
  <c r="D89" i="26"/>
  <c r="C89" i="26"/>
  <c r="B89" i="26"/>
  <c r="G88" i="26"/>
  <c r="E88" i="26"/>
  <c r="D88" i="26"/>
  <c r="C88" i="26"/>
  <c r="B88" i="26"/>
  <c r="G87" i="26"/>
  <c r="E87" i="26"/>
  <c r="D87" i="26"/>
  <c r="C87" i="26"/>
  <c r="B87" i="26"/>
  <c r="G86" i="26"/>
  <c r="E86" i="26"/>
  <c r="D86" i="26"/>
  <c r="C86" i="26"/>
  <c r="B86" i="26"/>
  <c r="G85" i="26"/>
  <c r="E85" i="26"/>
  <c r="D85" i="26"/>
  <c r="C85" i="26"/>
  <c r="B85" i="26"/>
  <c r="G56" i="26"/>
  <c r="E56" i="26"/>
  <c r="D56" i="26"/>
  <c r="C56" i="26"/>
  <c r="B56" i="26"/>
  <c r="G55" i="26"/>
  <c r="E55" i="26"/>
  <c r="D55" i="26"/>
  <c r="C55" i="26"/>
  <c r="B55" i="26"/>
  <c r="G54" i="26"/>
  <c r="E54" i="26"/>
  <c r="D54" i="26"/>
  <c r="C54" i="26"/>
  <c r="B54" i="26"/>
  <c r="G53" i="26"/>
  <c r="E53" i="26"/>
  <c r="D53" i="26"/>
  <c r="C53" i="26"/>
  <c r="B53" i="26"/>
  <c r="G52" i="26"/>
  <c r="E52" i="26"/>
  <c r="D52" i="26"/>
  <c r="C52" i="26"/>
  <c r="B52" i="26"/>
  <c r="G51" i="26"/>
  <c r="E51" i="26"/>
  <c r="D51" i="26"/>
  <c r="C51" i="26"/>
  <c r="B51" i="26"/>
  <c r="G50" i="26"/>
  <c r="E50" i="26"/>
  <c r="D50" i="26"/>
  <c r="C50" i="26"/>
  <c r="B50" i="26"/>
  <c r="G49" i="26"/>
  <c r="E49" i="26"/>
  <c r="D49" i="26"/>
  <c r="C49" i="26"/>
  <c r="B49" i="26"/>
  <c r="G110" i="26"/>
  <c r="E110" i="26"/>
  <c r="D110" i="26"/>
  <c r="C110" i="26"/>
  <c r="B110" i="26"/>
  <c r="G109" i="26"/>
  <c r="E109" i="26"/>
  <c r="D109" i="26"/>
  <c r="C109" i="26"/>
  <c r="B109" i="26"/>
  <c r="G108" i="26"/>
  <c r="E108" i="26"/>
  <c r="D108" i="26"/>
  <c r="C108" i="26"/>
  <c r="B108" i="26"/>
  <c r="G107" i="26"/>
  <c r="E107" i="26"/>
  <c r="D107" i="26"/>
  <c r="C107" i="26"/>
  <c r="B107" i="26"/>
  <c r="G106" i="26"/>
  <c r="E106" i="26"/>
  <c r="D106" i="26"/>
  <c r="C106" i="26"/>
  <c r="B106" i="26"/>
  <c r="G105" i="26"/>
  <c r="E105" i="26"/>
  <c r="D105" i="26"/>
  <c r="C105" i="26"/>
  <c r="B105" i="26"/>
  <c r="G104" i="26"/>
  <c r="E104" i="26"/>
  <c r="D104" i="26"/>
  <c r="C104" i="26"/>
  <c r="B104" i="26"/>
  <c r="G103" i="26"/>
  <c r="E103" i="26"/>
  <c r="D103" i="26"/>
  <c r="C103" i="26"/>
  <c r="B103" i="26"/>
  <c r="G155" i="26"/>
  <c r="E155" i="26"/>
  <c r="D155" i="26"/>
  <c r="C155" i="26"/>
  <c r="B155" i="26"/>
  <c r="G154" i="26"/>
  <c r="E154" i="26"/>
  <c r="D154" i="26"/>
  <c r="C154" i="26"/>
  <c r="B154" i="26"/>
  <c r="G153" i="26"/>
  <c r="E153" i="26"/>
  <c r="D153" i="26"/>
  <c r="C153" i="26"/>
  <c r="B153" i="26"/>
  <c r="G152" i="26"/>
  <c r="E152" i="26"/>
  <c r="D152" i="26"/>
  <c r="C152" i="26"/>
  <c r="B152" i="26"/>
  <c r="G151" i="26"/>
  <c r="E151" i="26"/>
  <c r="D151" i="26"/>
  <c r="C151" i="26"/>
  <c r="B151" i="26"/>
  <c r="G150" i="26"/>
  <c r="E150" i="26"/>
  <c r="D150" i="26"/>
  <c r="C150" i="26"/>
  <c r="B150" i="26"/>
  <c r="G149" i="26"/>
  <c r="E149" i="26"/>
  <c r="D149" i="26"/>
  <c r="C149" i="26"/>
  <c r="B149" i="26"/>
  <c r="G148" i="26"/>
  <c r="E148" i="26"/>
  <c r="D148" i="26"/>
  <c r="C148" i="26"/>
  <c r="B148" i="26"/>
  <c r="G227" i="26"/>
  <c r="E227" i="26"/>
  <c r="D227" i="26"/>
  <c r="C227" i="26"/>
  <c r="B227" i="26"/>
  <c r="G226" i="26"/>
  <c r="E226" i="26"/>
  <c r="D226" i="26"/>
  <c r="C226" i="26"/>
  <c r="B226" i="26"/>
  <c r="G225" i="26"/>
  <c r="E225" i="26"/>
  <c r="D225" i="26"/>
  <c r="C225" i="26"/>
  <c r="B225" i="26"/>
  <c r="G224" i="26"/>
  <c r="E224" i="26"/>
  <c r="D224" i="26"/>
  <c r="C224" i="26"/>
  <c r="B224" i="26"/>
  <c r="G223" i="26"/>
  <c r="E223" i="26"/>
  <c r="D223" i="26"/>
  <c r="C223" i="26"/>
  <c r="B223" i="26"/>
  <c r="G222" i="26"/>
  <c r="E222" i="26"/>
  <c r="D222" i="26"/>
  <c r="C222" i="26"/>
  <c r="B222" i="26"/>
  <c r="G221" i="26"/>
  <c r="E221" i="26"/>
  <c r="D221" i="26"/>
  <c r="C221" i="26"/>
  <c r="B221" i="26"/>
  <c r="G220" i="26"/>
  <c r="E220" i="26"/>
  <c r="D220" i="26"/>
  <c r="C220" i="26"/>
  <c r="B220" i="26"/>
  <c r="G218" i="26"/>
  <c r="E218" i="26"/>
  <c r="D218" i="26"/>
  <c r="C218" i="26"/>
  <c r="B218" i="26"/>
  <c r="G217" i="26"/>
  <c r="E217" i="26"/>
  <c r="D217" i="26"/>
  <c r="C217" i="26"/>
  <c r="B217" i="26"/>
  <c r="G216" i="26"/>
  <c r="E216" i="26"/>
  <c r="D216" i="26"/>
  <c r="C216" i="26"/>
  <c r="B216" i="26"/>
  <c r="G215" i="26"/>
  <c r="E215" i="26"/>
  <c r="D215" i="26"/>
  <c r="C215" i="26"/>
  <c r="B215" i="26"/>
  <c r="G214" i="26"/>
  <c r="E214" i="26"/>
  <c r="D214" i="26"/>
  <c r="C214" i="26"/>
  <c r="B214" i="26"/>
  <c r="G213" i="26"/>
  <c r="E213" i="26"/>
  <c r="D213" i="26"/>
  <c r="C213" i="26"/>
  <c r="B213" i="26"/>
  <c r="G212" i="26"/>
  <c r="E212" i="26"/>
  <c r="D212" i="26"/>
  <c r="C212" i="26"/>
  <c r="B212" i="26"/>
  <c r="G211" i="26"/>
  <c r="E211" i="26"/>
  <c r="D211" i="26"/>
  <c r="C211" i="26"/>
  <c r="B211" i="26"/>
  <c r="G209" i="26"/>
  <c r="E209" i="26"/>
  <c r="D209" i="26"/>
  <c r="C209" i="26"/>
  <c r="B209" i="26"/>
  <c r="G208" i="26"/>
  <c r="E208" i="26"/>
  <c r="D208" i="26"/>
  <c r="C208" i="26"/>
  <c r="B208" i="26"/>
  <c r="G207" i="26"/>
  <c r="E207" i="26"/>
  <c r="D207" i="26"/>
  <c r="C207" i="26"/>
  <c r="B207" i="26"/>
  <c r="G206" i="26"/>
  <c r="E206" i="26"/>
  <c r="D206" i="26"/>
  <c r="C206" i="26"/>
  <c r="B206" i="26"/>
  <c r="G205" i="26"/>
  <c r="E205" i="26"/>
  <c r="D205" i="26"/>
  <c r="C205" i="26"/>
  <c r="B205" i="26"/>
  <c r="G204" i="26"/>
  <c r="E204" i="26"/>
  <c r="D204" i="26"/>
  <c r="C204" i="26"/>
  <c r="B204" i="26"/>
  <c r="G203" i="26"/>
  <c r="E203" i="26"/>
  <c r="D203" i="26"/>
  <c r="C203" i="26"/>
  <c r="B203" i="26"/>
  <c r="G202" i="26"/>
  <c r="E202" i="26"/>
  <c r="D202" i="26"/>
  <c r="C202" i="26"/>
  <c r="B202" i="26"/>
  <c r="G200" i="26"/>
  <c r="E200" i="26"/>
  <c r="D200" i="26"/>
  <c r="C200" i="26"/>
  <c r="B200" i="26"/>
  <c r="G199" i="26"/>
  <c r="E199" i="26"/>
  <c r="D199" i="26"/>
  <c r="C199" i="26"/>
  <c r="B199" i="26"/>
  <c r="G198" i="26"/>
  <c r="E198" i="26"/>
  <c r="D198" i="26"/>
  <c r="C198" i="26"/>
  <c r="B198" i="26"/>
  <c r="G197" i="26"/>
  <c r="E197" i="26"/>
  <c r="D197" i="26"/>
  <c r="C197" i="26"/>
  <c r="B197" i="26"/>
  <c r="G196" i="26"/>
  <c r="E196" i="26"/>
  <c r="D196" i="26"/>
  <c r="C196" i="26"/>
  <c r="B196" i="26"/>
  <c r="G195" i="26"/>
  <c r="E195" i="26"/>
  <c r="D195" i="26"/>
  <c r="C195" i="26"/>
  <c r="B195" i="26"/>
  <c r="G194" i="26"/>
  <c r="E194" i="26"/>
  <c r="D194" i="26"/>
  <c r="C194" i="26"/>
  <c r="B194" i="26"/>
  <c r="G193" i="26"/>
  <c r="E193" i="26"/>
  <c r="D193" i="26"/>
  <c r="C193" i="26"/>
  <c r="B193" i="26"/>
  <c r="G191" i="26"/>
  <c r="E191" i="26"/>
  <c r="D191" i="26"/>
  <c r="C191" i="26"/>
  <c r="B191" i="26"/>
  <c r="G190" i="26"/>
  <c r="E190" i="26"/>
  <c r="D190" i="26"/>
  <c r="C190" i="26"/>
  <c r="B190" i="26"/>
  <c r="G189" i="26"/>
  <c r="E189" i="26"/>
  <c r="D189" i="26"/>
  <c r="C189" i="26"/>
  <c r="B189" i="26"/>
  <c r="G188" i="26"/>
  <c r="E188" i="26"/>
  <c r="D188" i="26"/>
  <c r="C188" i="26"/>
  <c r="B188" i="26"/>
  <c r="G187" i="26"/>
  <c r="E187" i="26"/>
  <c r="D187" i="26"/>
  <c r="C187" i="26"/>
  <c r="B187" i="26"/>
  <c r="G186" i="26"/>
  <c r="E186" i="26"/>
  <c r="D186" i="26"/>
  <c r="C186" i="26"/>
  <c r="B186" i="26"/>
  <c r="G185" i="26"/>
  <c r="E185" i="26"/>
  <c r="D185" i="26"/>
  <c r="C185" i="26"/>
  <c r="B185" i="26"/>
  <c r="G184" i="26"/>
  <c r="E184" i="26"/>
  <c r="D184" i="26"/>
  <c r="C184" i="26"/>
  <c r="B184" i="26"/>
  <c r="G182" i="26"/>
  <c r="E182" i="26"/>
  <c r="D182" i="26"/>
  <c r="C182" i="26"/>
  <c r="B182" i="26"/>
  <c r="G181" i="26"/>
  <c r="E181" i="26"/>
  <c r="D181" i="26"/>
  <c r="C181" i="26"/>
  <c r="B181" i="26"/>
  <c r="G180" i="26"/>
  <c r="E180" i="26"/>
  <c r="D180" i="26"/>
  <c r="C180" i="26"/>
  <c r="B180" i="26"/>
  <c r="G179" i="26"/>
  <c r="E179" i="26"/>
  <c r="D179" i="26"/>
  <c r="C179" i="26"/>
  <c r="B179" i="26"/>
  <c r="G178" i="26"/>
  <c r="E178" i="26"/>
  <c r="D178" i="26"/>
  <c r="C178" i="26"/>
  <c r="B178" i="26"/>
  <c r="G177" i="26"/>
  <c r="E177" i="26"/>
  <c r="D177" i="26"/>
  <c r="C177" i="26"/>
  <c r="B177" i="26"/>
  <c r="G176" i="26"/>
  <c r="E176" i="26"/>
  <c r="D176" i="26"/>
  <c r="C176" i="26"/>
  <c r="B176" i="26"/>
  <c r="G175" i="26"/>
  <c r="E175" i="26"/>
  <c r="D175" i="26"/>
  <c r="C175" i="26"/>
  <c r="B175" i="26"/>
  <c r="G173" i="26"/>
  <c r="E173" i="26"/>
  <c r="D173" i="26"/>
  <c r="C173" i="26"/>
  <c r="B173" i="26"/>
  <c r="G172" i="26"/>
  <c r="E172" i="26"/>
  <c r="D172" i="26"/>
  <c r="C172" i="26"/>
  <c r="B172" i="26"/>
  <c r="G171" i="26"/>
  <c r="E171" i="26"/>
  <c r="D171" i="26"/>
  <c r="C171" i="26"/>
  <c r="B171" i="26"/>
  <c r="G170" i="26"/>
  <c r="E170" i="26"/>
  <c r="D170" i="26"/>
  <c r="C170" i="26"/>
  <c r="B170" i="26"/>
  <c r="G169" i="26"/>
  <c r="E169" i="26"/>
  <c r="D169" i="26"/>
  <c r="C169" i="26"/>
  <c r="B169" i="26"/>
  <c r="G168" i="26"/>
  <c r="E168" i="26"/>
  <c r="D168" i="26"/>
  <c r="C168" i="26"/>
  <c r="B168" i="26"/>
  <c r="G167" i="26"/>
  <c r="E167" i="26"/>
  <c r="D167" i="26"/>
  <c r="C167" i="26"/>
  <c r="B167" i="26"/>
  <c r="G166" i="26"/>
  <c r="E166" i="26"/>
  <c r="D166" i="26"/>
  <c r="C166" i="26"/>
  <c r="B166" i="26"/>
  <c r="G164" i="26"/>
  <c r="E164" i="26"/>
  <c r="D164" i="26"/>
  <c r="C164" i="26"/>
  <c r="B164" i="26"/>
  <c r="G163" i="26"/>
  <c r="E163" i="26"/>
  <c r="D163" i="26"/>
  <c r="C163" i="26"/>
  <c r="B163" i="26"/>
  <c r="G162" i="26"/>
  <c r="E162" i="26"/>
  <c r="D162" i="26"/>
  <c r="C162" i="26"/>
  <c r="B162" i="26"/>
  <c r="G161" i="26"/>
  <c r="E161" i="26"/>
  <c r="D161" i="26"/>
  <c r="C161" i="26"/>
  <c r="B161" i="26"/>
  <c r="G160" i="26"/>
  <c r="E160" i="26"/>
  <c r="D160" i="26"/>
  <c r="C160" i="26"/>
  <c r="B160" i="26"/>
  <c r="G159" i="26"/>
  <c r="E159" i="26"/>
  <c r="D159" i="26"/>
  <c r="C159" i="26"/>
  <c r="B159" i="26"/>
  <c r="G158" i="26"/>
  <c r="E158" i="26"/>
  <c r="D158" i="26"/>
  <c r="C158" i="26"/>
  <c r="B158" i="26"/>
  <c r="G157" i="26"/>
  <c r="E157" i="26"/>
  <c r="D157" i="26"/>
  <c r="C157" i="26"/>
  <c r="B157" i="26"/>
  <c r="G146" i="26"/>
  <c r="E146" i="26"/>
  <c r="D146" i="26"/>
  <c r="C146" i="26"/>
  <c r="B146" i="26"/>
  <c r="G145" i="26"/>
  <c r="E145" i="26"/>
  <c r="D145" i="26"/>
  <c r="C145" i="26"/>
  <c r="B145" i="26"/>
  <c r="G144" i="26"/>
  <c r="E144" i="26"/>
  <c r="D144" i="26"/>
  <c r="C144" i="26"/>
  <c r="B144" i="26"/>
  <c r="G143" i="26"/>
  <c r="E143" i="26"/>
  <c r="D143" i="26"/>
  <c r="C143" i="26"/>
  <c r="B143" i="26"/>
  <c r="G142" i="26"/>
  <c r="E142" i="26"/>
  <c r="D142" i="26"/>
  <c r="C142" i="26"/>
  <c r="B142" i="26"/>
  <c r="G141" i="26"/>
  <c r="E141" i="26"/>
  <c r="D141" i="26"/>
  <c r="C141" i="26"/>
  <c r="B141" i="26"/>
  <c r="G140" i="26"/>
  <c r="E140" i="26"/>
  <c r="D140" i="26"/>
  <c r="C140" i="26"/>
  <c r="B140" i="26"/>
  <c r="G139" i="26"/>
  <c r="E139" i="26"/>
  <c r="D139" i="26"/>
  <c r="C139" i="26"/>
  <c r="B139" i="26"/>
  <c r="G137" i="26"/>
  <c r="E137" i="26"/>
  <c r="D137" i="26"/>
  <c r="C137" i="26"/>
  <c r="B137" i="26"/>
  <c r="G136" i="26"/>
  <c r="E136" i="26"/>
  <c r="D136" i="26"/>
  <c r="C136" i="26"/>
  <c r="B136" i="26"/>
  <c r="G135" i="26"/>
  <c r="E135" i="26"/>
  <c r="D135" i="26"/>
  <c r="C135" i="26"/>
  <c r="B135" i="26"/>
  <c r="G134" i="26"/>
  <c r="E134" i="26"/>
  <c r="D134" i="26"/>
  <c r="C134" i="26"/>
  <c r="B134" i="26"/>
  <c r="G133" i="26"/>
  <c r="E133" i="26"/>
  <c r="D133" i="26"/>
  <c r="C133" i="26"/>
  <c r="B133" i="26"/>
  <c r="G132" i="26"/>
  <c r="E132" i="26"/>
  <c r="D132" i="26"/>
  <c r="C132" i="26"/>
  <c r="B132" i="26"/>
  <c r="G131" i="26"/>
  <c r="E131" i="26"/>
  <c r="D131" i="26"/>
  <c r="C131" i="26"/>
  <c r="B131" i="26"/>
  <c r="G130" i="26"/>
  <c r="E130" i="26"/>
  <c r="D130" i="26"/>
  <c r="C130" i="26"/>
  <c r="B130" i="26"/>
  <c r="G128" i="26"/>
  <c r="E128" i="26"/>
  <c r="D128" i="26"/>
  <c r="C128" i="26"/>
  <c r="B128" i="26"/>
  <c r="G127" i="26"/>
  <c r="E127" i="26"/>
  <c r="D127" i="26"/>
  <c r="C127" i="26"/>
  <c r="B127" i="26"/>
  <c r="G126" i="26"/>
  <c r="E126" i="26"/>
  <c r="D126" i="26"/>
  <c r="C126" i="26"/>
  <c r="B126" i="26"/>
  <c r="G125" i="26"/>
  <c r="E125" i="26"/>
  <c r="D125" i="26"/>
  <c r="C125" i="26"/>
  <c r="B125" i="26"/>
  <c r="G124" i="26"/>
  <c r="E124" i="26"/>
  <c r="D124" i="26"/>
  <c r="C124" i="26"/>
  <c r="B124" i="26"/>
  <c r="G123" i="26"/>
  <c r="E123" i="26"/>
  <c r="D123" i="26"/>
  <c r="C123" i="26"/>
  <c r="B123" i="26"/>
  <c r="G122" i="26"/>
  <c r="E122" i="26"/>
  <c r="D122" i="26"/>
  <c r="C122" i="26"/>
  <c r="B122" i="26"/>
  <c r="G121" i="26"/>
  <c r="E121" i="26"/>
  <c r="D121" i="26"/>
  <c r="C121" i="26"/>
  <c r="B121" i="26"/>
  <c r="G119" i="26"/>
  <c r="E119" i="26"/>
  <c r="D119" i="26"/>
  <c r="C119" i="26"/>
  <c r="B119" i="26"/>
  <c r="G118" i="26"/>
  <c r="E118" i="26"/>
  <c r="D118" i="26"/>
  <c r="C118" i="26"/>
  <c r="B118" i="26"/>
  <c r="G117" i="26"/>
  <c r="E117" i="26"/>
  <c r="D117" i="26"/>
  <c r="C117" i="26"/>
  <c r="B117" i="26"/>
  <c r="G116" i="26"/>
  <c r="E116" i="26"/>
  <c r="D116" i="26"/>
  <c r="C116" i="26"/>
  <c r="B116" i="26"/>
  <c r="G115" i="26"/>
  <c r="E115" i="26"/>
  <c r="D115" i="26"/>
  <c r="C115" i="26"/>
  <c r="B115" i="26"/>
  <c r="G114" i="26"/>
  <c r="E114" i="26"/>
  <c r="D114" i="26"/>
  <c r="C114" i="26"/>
  <c r="B114" i="26"/>
  <c r="G113" i="26"/>
  <c r="E113" i="26"/>
  <c r="D113" i="26"/>
  <c r="C113" i="26"/>
  <c r="B113" i="26"/>
  <c r="G112" i="26"/>
  <c r="E112" i="26"/>
  <c r="D112" i="26"/>
  <c r="C112" i="26"/>
  <c r="B112" i="26"/>
  <c r="G83" i="26"/>
  <c r="E83" i="26"/>
  <c r="D83" i="26"/>
  <c r="C83" i="26"/>
  <c r="B83" i="26"/>
  <c r="G82" i="26"/>
  <c r="E82" i="26"/>
  <c r="D82" i="26"/>
  <c r="C82" i="26"/>
  <c r="B82" i="26"/>
  <c r="G81" i="26"/>
  <c r="E81" i="26"/>
  <c r="D81" i="26"/>
  <c r="C81" i="26"/>
  <c r="B81" i="26"/>
  <c r="G80" i="26"/>
  <c r="E80" i="26"/>
  <c r="D80" i="26"/>
  <c r="C80" i="26"/>
  <c r="B80" i="26"/>
  <c r="G79" i="26"/>
  <c r="E79" i="26"/>
  <c r="D79" i="26"/>
  <c r="C79" i="26"/>
  <c r="B79" i="26"/>
  <c r="G78" i="26"/>
  <c r="E78" i="26"/>
  <c r="D78" i="26"/>
  <c r="C78" i="26"/>
  <c r="B78" i="26"/>
  <c r="G77" i="26"/>
  <c r="E77" i="26"/>
  <c r="D77" i="26"/>
  <c r="C77" i="26"/>
  <c r="B77" i="26"/>
  <c r="G76" i="26"/>
  <c r="E76" i="26"/>
  <c r="D76" i="26"/>
  <c r="C76" i="26"/>
  <c r="B76" i="26"/>
  <c r="G74" i="26"/>
  <c r="E74" i="26"/>
  <c r="D74" i="26"/>
  <c r="C74" i="26"/>
  <c r="B74" i="26"/>
  <c r="G73" i="26"/>
  <c r="E73" i="26"/>
  <c r="D73" i="26"/>
  <c r="C73" i="26"/>
  <c r="B73" i="26"/>
  <c r="G72" i="26"/>
  <c r="E72" i="26"/>
  <c r="D72" i="26"/>
  <c r="C72" i="26"/>
  <c r="B72" i="26"/>
  <c r="G71" i="26"/>
  <c r="E71" i="26"/>
  <c r="D71" i="26"/>
  <c r="C71" i="26"/>
  <c r="B71" i="26"/>
  <c r="G70" i="26"/>
  <c r="E70" i="26"/>
  <c r="D70" i="26"/>
  <c r="C70" i="26"/>
  <c r="B70" i="26"/>
  <c r="G69" i="26"/>
  <c r="E69" i="26"/>
  <c r="D69" i="26"/>
  <c r="C69" i="26"/>
  <c r="B69" i="26"/>
  <c r="G68" i="26"/>
  <c r="E68" i="26"/>
  <c r="D68" i="26"/>
  <c r="C68" i="26"/>
  <c r="B68" i="26"/>
  <c r="G67" i="26"/>
  <c r="E67" i="26"/>
  <c r="D67" i="26"/>
  <c r="C67" i="26"/>
  <c r="B67" i="26"/>
  <c r="G65" i="26"/>
  <c r="E65" i="26"/>
  <c r="D65" i="26"/>
  <c r="C65" i="26"/>
  <c r="B65" i="26"/>
  <c r="G64" i="26"/>
  <c r="E64" i="26"/>
  <c r="D64" i="26"/>
  <c r="C64" i="26"/>
  <c r="B64" i="26"/>
  <c r="G63" i="26"/>
  <c r="E63" i="26"/>
  <c r="D63" i="26"/>
  <c r="C63" i="26"/>
  <c r="B63" i="26"/>
  <c r="G62" i="26"/>
  <c r="E62" i="26"/>
  <c r="D62" i="26"/>
  <c r="C62" i="26"/>
  <c r="B62" i="26"/>
  <c r="G61" i="26"/>
  <c r="E61" i="26"/>
  <c r="D61" i="26"/>
  <c r="C61" i="26"/>
  <c r="B61" i="26"/>
  <c r="G60" i="26"/>
  <c r="E60" i="26"/>
  <c r="D60" i="26"/>
  <c r="C60" i="26"/>
  <c r="B60" i="26"/>
  <c r="G59" i="26"/>
  <c r="E59" i="26"/>
  <c r="D59" i="26"/>
  <c r="C59" i="26"/>
  <c r="B59" i="26"/>
  <c r="G58" i="26"/>
  <c r="E58" i="26"/>
  <c r="D58" i="26"/>
  <c r="C58" i="26"/>
  <c r="B58" i="26"/>
  <c r="G47" i="26"/>
  <c r="E47" i="26"/>
  <c r="D47" i="26"/>
  <c r="C47" i="26"/>
  <c r="B47" i="26"/>
  <c r="G46" i="26"/>
  <c r="E46" i="26"/>
  <c r="D46" i="26"/>
  <c r="C46" i="26"/>
  <c r="B46" i="26"/>
  <c r="G45" i="26"/>
  <c r="E45" i="26"/>
  <c r="D45" i="26"/>
  <c r="C45" i="26"/>
  <c r="B45" i="26"/>
  <c r="G44" i="26"/>
  <c r="E44" i="26"/>
  <c r="D44" i="26"/>
  <c r="C44" i="26"/>
  <c r="B44" i="26"/>
  <c r="G43" i="26"/>
  <c r="E43" i="26"/>
  <c r="D43" i="26"/>
  <c r="C43" i="26"/>
  <c r="B43" i="26"/>
  <c r="G42" i="26"/>
  <c r="E42" i="26"/>
  <c r="D42" i="26"/>
  <c r="C42" i="26"/>
  <c r="B42" i="26"/>
  <c r="G41" i="26"/>
  <c r="E41" i="26"/>
  <c r="D41" i="26"/>
  <c r="C41" i="26"/>
  <c r="B41" i="26"/>
  <c r="G40" i="26"/>
  <c r="E40" i="26"/>
  <c r="D40" i="26"/>
  <c r="C40" i="26"/>
  <c r="B40" i="26"/>
  <c r="G38" i="26"/>
  <c r="E38" i="26"/>
  <c r="D38" i="26"/>
  <c r="C38" i="26"/>
  <c r="B38" i="26"/>
  <c r="G36" i="26"/>
  <c r="E36" i="26"/>
  <c r="D36" i="26"/>
  <c r="C36" i="26"/>
  <c r="B36" i="26"/>
  <c r="G35" i="26"/>
  <c r="E35" i="26"/>
  <c r="D35" i="26"/>
  <c r="C35" i="26"/>
  <c r="B35" i="26"/>
  <c r="G34" i="26"/>
  <c r="E34" i="26"/>
  <c r="D34" i="26"/>
  <c r="C34" i="26"/>
  <c r="B34" i="26"/>
  <c r="G33" i="26"/>
  <c r="E33" i="26"/>
  <c r="D33" i="26"/>
  <c r="C33" i="26"/>
  <c r="B33" i="26"/>
  <c r="G32" i="26"/>
  <c r="E32" i="26"/>
  <c r="D32" i="26"/>
  <c r="C32" i="26"/>
  <c r="B32" i="26"/>
  <c r="G31" i="26"/>
  <c r="E31" i="26"/>
  <c r="D31" i="26"/>
  <c r="C31" i="26"/>
  <c r="B31" i="26"/>
  <c r="G29" i="26"/>
  <c r="E29" i="26"/>
  <c r="D29" i="26"/>
  <c r="C29" i="26"/>
  <c r="B29" i="26"/>
  <c r="G28" i="26"/>
  <c r="E28" i="26"/>
  <c r="D28" i="26"/>
  <c r="C28" i="26"/>
  <c r="B28" i="26"/>
  <c r="G27" i="26"/>
  <c r="E27" i="26"/>
  <c r="D27" i="26"/>
  <c r="C27" i="26"/>
  <c r="B27" i="26"/>
  <c r="G26" i="26"/>
  <c r="E26" i="26"/>
  <c r="D26" i="26"/>
  <c r="C26" i="26"/>
  <c r="B26" i="26"/>
  <c r="G25" i="26"/>
  <c r="E25" i="26"/>
  <c r="D25" i="26"/>
  <c r="C25" i="26"/>
  <c r="B25" i="26"/>
  <c r="G24" i="26"/>
  <c r="E24" i="26"/>
  <c r="D24" i="26"/>
  <c r="C24" i="26"/>
  <c r="B24" i="26"/>
  <c r="G22" i="26"/>
  <c r="E22" i="26"/>
  <c r="D22" i="26"/>
  <c r="C22" i="26"/>
  <c r="B22" i="26"/>
  <c r="G21" i="26"/>
  <c r="E21" i="26"/>
  <c r="D21" i="26"/>
  <c r="C21" i="26"/>
  <c r="B21" i="26"/>
  <c r="G20" i="26"/>
  <c r="E20" i="26"/>
  <c r="D20" i="26"/>
  <c r="C20" i="26"/>
  <c r="B20" i="26"/>
  <c r="G19" i="26"/>
  <c r="E19" i="26"/>
  <c r="D19" i="26"/>
  <c r="C19" i="26"/>
  <c r="B19" i="26"/>
  <c r="G18" i="26"/>
  <c r="E18" i="26"/>
  <c r="D18" i="26"/>
  <c r="C18" i="26"/>
  <c r="B18" i="26"/>
  <c r="G17" i="26"/>
  <c r="E17" i="26"/>
  <c r="D17" i="26"/>
  <c r="C17" i="26"/>
  <c r="B17" i="26"/>
  <c r="G15" i="26"/>
  <c r="E15" i="26"/>
  <c r="D15" i="26"/>
  <c r="C15" i="26"/>
  <c r="B15" i="26"/>
  <c r="G14" i="26"/>
  <c r="E14" i="26"/>
  <c r="D14" i="26"/>
  <c r="C14" i="26"/>
  <c r="B14" i="26"/>
  <c r="G13" i="26"/>
  <c r="E13" i="26"/>
  <c r="D13" i="26"/>
  <c r="C13" i="26"/>
  <c r="B13" i="26"/>
  <c r="G12" i="26"/>
  <c r="E12" i="26"/>
  <c r="D12" i="26"/>
  <c r="C12" i="26"/>
  <c r="B12" i="26"/>
  <c r="G11" i="26"/>
  <c r="E11" i="26"/>
  <c r="D11" i="26"/>
  <c r="C11" i="26"/>
  <c r="B11" i="26"/>
  <c r="G10" i="26"/>
  <c r="E10" i="26"/>
  <c r="D10" i="26"/>
  <c r="C10" i="26"/>
  <c r="B10" i="26"/>
  <c r="A457" i="27"/>
  <c r="A92" i="26" s="1"/>
  <c r="A456" i="27"/>
  <c r="A91" i="26" s="1"/>
  <c r="A455" i="27"/>
  <c r="A90" i="26" s="1"/>
  <c r="A454" i="27"/>
  <c r="A89" i="26" s="1"/>
  <c r="A453" i="27"/>
  <c r="A88" i="26" s="1"/>
  <c r="A452" i="27"/>
  <c r="A87" i="26" s="1"/>
  <c r="A451" i="27"/>
  <c r="A86" i="26" s="1"/>
  <c r="A450" i="27"/>
  <c r="A85" i="26" s="1"/>
  <c r="A448" i="27"/>
  <c r="A56" i="26" s="1"/>
  <c r="A447" i="27"/>
  <c r="A55" i="26" s="1"/>
  <c r="A446" i="27"/>
  <c r="A54" i="26" s="1"/>
  <c r="A445" i="27"/>
  <c r="A53" i="26" s="1"/>
  <c r="A444" i="27"/>
  <c r="A52" i="26" s="1"/>
  <c r="A443" i="27"/>
  <c r="A51" i="26" s="1"/>
  <c r="A442" i="27"/>
  <c r="A50" i="26" s="1"/>
  <c r="A441" i="27"/>
  <c r="A49" i="26" s="1"/>
  <c r="A418" i="27"/>
  <c r="A110" i="26" s="1"/>
  <c r="A417" i="27"/>
  <c r="A109" i="26" s="1"/>
  <c r="A416" i="27"/>
  <c r="A108" i="26" s="1"/>
  <c r="A415" i="27"/>
  <c r="A107" i="26" s="1"/>
  <c r="A414" i="27"/>
  <c r="A106" i="26" s="1"/>
  <c r="A413" i="27"/>
  <c r="A105" i="26" s="1"/>
  <c r="A412" i="27"/>
  <c r="A104" i="26" s="1"/>
  <c r="A411" i="27"/>
  <c r="A103" i="26" s="1"/>
  <c r="A397" i="27"/>
  <c r="A155" i="26" s="1"/>
  <c r="A396" i="27"/>
  <c r="A154" i="26" s="1"/>
  <c r="A395" i="27"/>
  <c r="A153" i="26" s="1"/>
  <c r="A394" i="27"/>
  <c r="A152" i="26" s="1"/>
  <c r="A393" i="27"/>
  <c r="A151" i="26" s="1"/>
  <c r="A392" i="27"/>
  <c r="A150" i="26" s="1"/>
  <c r="A391" i="27"/>
  <c r="A149" i="26" s="1"/>
  <c r="A390" i="27"/>
  <c r="A148" i="26" s="1"/>
  <c r="A369" i="27"/>
  <c r="A220" i="26" s="1"/>
  <c r="A370" i="27"/>
  <c r="A221" i="26" s="1"/>
  <c r="A371" i="27"/>
  <c r="A222" i="26" s="1"/>
  <c r="A372" i="27"/>
  <c r="A223" i="26" s="1"/>
  <c r="A373" i="27"/>
  <c r="A224" i="26" s="1"/>
  <c r="A374" i="27"/>
  <c r="A225" i="26" s="1"/>
  <c r="A375" i="27"/>
  <c r="A226" i="26" s="1"/>
  <c r="A376" i="27"/>
  <c r="A227" i="26" s="1"/>
  <c r="A360" i="27"/>
  <c r="A211" i="26" s="1"/>
  <c r="A361" i="27"/>
  <c r="A212" i="26" s="1"/>
  <c r="A362" i="27"/>
  <c r="A213" i="26" s="1"/>
  <c r="A363" i="27"/>
  <c r="A214" i="26" s="1"/>
  <c r="A364" i="27"/>
  <c r="A215" i="26" s="1"/>
  <c r="A365" i="27"/>
  <c r="A216" i="26" s="1"/>
  <c r="A366" i="27"/>
  <c r="A217" i="26" s="1"/>
  <c r="A367" i="27"/>
  <c r="A218" i="26" s="1"/>
  <c r="A351" i="27"/>
  <c r="A202" i="26" s="1"/>
  <c r="A352" i="27"/>
  <c r="A203" i="26" s="1"/>
  <c r="A353" i="27"/>
  <c r="A204" i="26" s="1"/>
  <c r="A354" i="27"/>
  <c r="A205" i="26" s="1"/>
  <c r="A355" i="27"/>
  <c r="A206" i="26" s="1"/>
  <c r="A356" i="27"/>
  <c r="A207" i="26" s="1"/>
  <c r="A357" i="27"/>
  <c r="A208" i="26" s="1"/>
  <c r="A358" i="27"/>
  <c r="A209" i="26" s="1"/>
  <c r="A342" i="27"/>
  <c r="A193" i="26" s="1"/>
  <c r="A343" i="27"/>
  <c r="A194" i="26" s="1"/>
  <c r="A344" i="27"/>
  <c r="A195" i="26" s="1"/>
  <c r="A345" i="27"/>
  <c r="A196" i="26" s="1"/>
  <c r="A346" i="27"/>
  <c r="A197" i="26" s="1"/>
  <c r="A347" i="27"/>
  <c r="A198" i="26" s="1"/>
  <c r="A348" i="27"/>
  <c r="A199" i="26" s="1"/>
  <c r="A349" i="27"/>
  <c r="A200" i="26" s="1"/>
  <c r="A333" i="27"/>
  <c r="A184" i="26" s="1"/>
  <c r="A334" i="27"/>
  <c r="A185" i="26" s="1"/>
  <c r="A335" i="27"/>
  <c r="A186" i="26" s="1"/>
  <c r="A336" i="27"/>
  <c r="A187" i="26" s="1"/>
  <c r="A337" i="27"/>
  <c r="A188" i="26" s="1"/>
  <c r="A338" i="27"/>
  <c r="A189" i="26" s="1"/>
  <c r="A339" i="27"/>
  <c r="A190" i="26" s="1"/>
  <c r="A340" i="27"/>
  <c r="A191" i="26" s="1"/>
  <c r="A324" i="27"/>
  <c r="A175" i="26" s="1"/>
  <c r="A325" i="27"/>
  <c r="A176" i="26" s="1"/>
  <c r="A326" i="27"/>
  <c r="A177" i="26" s="1"/>
  <c r="A327" i="27"/>
  <c r="A178" i="26" s="1"/>
  <c r="A328" i="27"/>
  <c r="A179" i="26" s="1"/>
  <c r="A329" i="27"/>
  <c r="A180" i="26" s="1"/>
  <c r="A330" i="27"/>
  <c r="A181" i="26" s="1"/>
  <c r="A331" i="27"/>
  <c r="A182" i="26" s="1"/>
  <c r="A315" i="27"/>
  <c r="A166" i="26" s="1"/>
  <c r="A316" i="27"/>
  <c r="A167" i="26" s="1"/>
  <c r="A317" i="27"/>
  <c r="A168" i="26" s="1"/>
  <c r="A318" i="27"/>
  <c r="A169" i="26" s="1"/>
  <c r="A319" i="27"/>
  <c r="A170" i="26" s="1"/>
  <c r="A320" i="27"/>
  <c r="A171" i="26" s="1"/>
  <c r="A321" i="27"/>
  <c r="A172" i="26" s="1"/>
  <c r="A322" i="27"/>
  <c r="A173" i="26" s="1"/>
  <c r="A306" i="27"/>
  <c r="A157" i="26" s="1"/>
  <c r="A307" i="27"/>
  <c r="A158" i="26" s="1"/>
  <c r="A308" i="27"/>
  <c r="A159" i="26" s="1"/>
  <c r="A309" i="27"/>
  <c r="A160" i="26" s="1"/>
  <c r="A310" i="27"/>
  <c r="A161" i="26" s="1"/>
  <c r="A311" i="27"/>
  <c r="A162" i="26" s="1"/>
  <c r="A312" i="27"/>
  <c r="A163" i="26" s="1"/>
  <c r="A313" i="27"/>
  <c r="A164" i="26" s="1"/>
  <c r="A297" i="27"/>
  <c r="A139" i="26" s="1"/>
  <c r="A298" i="27"/>
  <c r="A140" i="26" s="1"/>
  <c r="A299" i="27"/>
  <c r="A141" i="26" s="1"/>
  <c r="A300" i="27"/>
  <c r="A142" i="26" s="1"/>
  <c r="A301" i="27"/>
  <c r="A143" i="26" s="1"/>
  <c r="A302" i="27"/>
  <c r="A144" i="26" s="1"/>
  <c r="A303" i="27"/>
  <c r="A145" i="26" s="1"/>
  <c r="A304" i="27"/>
  <c r="A146" i="26" s="1"/>
  <c r="A288" i="27"/>
  <c r="A130" i="26" s="1"/>
  <c r="A289" i="27"/>
  <c r="A131" i="26" s="1"/>
  <c r="A290" i="27"/>
  <c r="A132" i="26" s="1"/>
  <c r="A291" i="27"/>
  <c r="A133" i="26" s="1"/>
  <c r="A292" i="27"/>
  <c r="A134" i="26" s="1"/>
  <c r="A293" i="27"/>
  <c r="A135" i="26" s="1"/>
  <c r="A294" i="27"/>
  <c r="A136" i="26" s="1"/>
  <c r="A295" i="27"/>
  <c r="A137" i="26" s="1"/>
  <c r="A286" i="27"/>
  <c r="A128" i="26" s="1"/>
  <c r="A285" i="27"/>
  <c r="A127" i="26" s="1"/>
  <c r="A284" i="27"/>
  <c r="A126" i="26" s="1"/>
  <c r="A283" i="27"/>
  <c r="A125" i="26" s="1"/>
  <c r="A282" i="27"/>
  <c r="A124" i="26" s="1"/>
  <c r="A281" i="27"/>
  <c r="A123" i="26" s="1"/>
  <c r="A280" i="27"/>
  <c r="A122" i="26" s="1"/>
  <c r="A279" i="27"/>
  <c r="A121" i="26" s="1"/>
  <c r="A277" i="27"/>
  <c r="A119" i="26" s="1"/>
  <c r="A276" i="27"/>
  <c r="A118" i="26" s="1"/>
  <c r="A275" i="27"/>
  <c r="A117" i="26" s="1"/>
  <c r="A274" i="27"/>
  <c r="A116" i="26" s="1"/>
  <c r="A273" i="27"/>
  <c r="A115" i="26" s="1"/>
  <c r="A272" i="27"/>
  <c r="A114" i="26" s="1"/>
  <c r="A271" i="27"/>
  <c r="A113" i="26" s="1"/>
  <c r="A270" i="27"/>
  <c r="A112" i="26" s="1"/>
  <c r="A259" i="27"/>
  <c r="A83" i="26" s="1"/>
  <c r="A258" i="27"/>
  <c r="A82" i="26" s="1"/>
  <c r="A257" i="27"/>
  <c r="A81" i="26" s="1"/>
  <c r="A256" i="27"/>
  <c r="A80" i="26" s="1"/>
  <c r="A255" i="27"/>
  <c r="A79" i="26" s="1"/>
  <c r="A254" i="27"/>
  <c r="A78" i="26" s="1"/>
  <c r="A253" i="27"/>
  <c r="A77" i="26" s="1"/>
  <c r="A252" i="27"/>
  <c r="A76" i="26" s="1"/>
  <c r="A250" i="27"/>
  <c r="A74" i="26" s="1"/>
  <c r="A249" i="27"/>
  <c r="A73" i="26" s="1"/>
  <c r="A248" i="27"/>
  <c r="A72" i="26" s="1"/>
  <c r="A247" i="27"/>
  <c r="A71" i="26" s="1"/>
  <c r="A246" i="27"/>
  <c r="A70" i="26" s="1"/>
  <c r="A245" i="27"/>
  <c r="A69" i="26" s="1"/>
  <c r="A244" i="27"/>
  <c r="A68" i="26" s="1"/>
  <c r="A243" i="27"/>
  <c r="A67" i="26" s="1"/>
  <c r="A241" i="27"/>
  <c r="A65" i="26" s="1"/>
  <c r="A240" i="27"/>
  <c r="A64" i="26" s="1"/>
  <c r="A239" i="27"/>
  <c r="A63" i="26" s="1"/>
  <c r="A238" i="27"/>
  <c r="A62" i="26" s="1"/>
  <c r="A237" i="27"/>
  <c r="A61" i="26" s="1"/>
  <c r="A236" i="27"/>
  <c r="A60" i="26" s="1"/>
  <c r="A235" i="27"/>
  <c r="A59" i="26" s="1"/>
  <c r="A234" i="27"/>
  <c r="A58" i="26" s="1"/>
  <c r="A232" i="27"/>
  <c r="A47" i="26" s="1"/>
  <c r="A231" i="27"/>
  <c r="A46" i="26" s="1"/>
  <c r="A230" i="27"/>
  <c r="A45" i="26" s="1"/>
  <c r="A229" i="27"/>
  <c r="A44" i="26" s="1"/>
  <c r="A228" i="27"/>
  <c r="A43" i="26" s="1"/>
  <c r="A227" i="27"/>
  <c r="A42" i="26" s="1"/>
  <c r="A226" i="27"/>
  <c r="A41" i="26" s="1"/>
  <c r="A225" i="27"/>
  <c r="A40" i="26" s="1"/>
  <c r="A223" i="27"/>
  <c r="A38" i="26" s="1"/>
  <c r="A221" i="27"/>
  <c r="A36" i="26" s="1"/>
  <c r="A220" i="27"/>
  <c r="A35" i="26" s="1"/>
  <c r="A219" i="27"/>
  <c r="A34" i="26" s="1"/>
  <c r="A218" i="27"/>
  <c r="A33" i="26" s="1"/>
  <c r="A217" i="27"/>
  <c r="A32" i="26" s="1"/>
  <c r="A216" i="27"/>
  <c r="A31" i="26" s="1"/>
  <c r="A214" i="27"/>
  <c r="A29" i="26" s="1"/>
  <c r="A213" i="27"/>
  <c r="A28" i="26" s="1"/>
  <c r="A212" i="27"/>
  <c r="A27" i="26" s="1"/>
  <c r="A211" i="27"/>
  <c r="A26" i="26" s="1"/>
  <c r="A210" i="27"/>
  <c r="A25" i="26" s="1"/>
  <c r="A209" i="27"/>
  <c r="A24" i="26" s="1"/>
  <c r="A207" i="27"/>
  <c r="A22" i="26" s="1"/>
  <c r="A206" i="27"/>
  <c r="A21" i="26" s="1"/>
  <c r="A205" i="27"/>
  <c r="A20" i="26" s="1"/>
  <c r="A204" i="27"/>
  <c r="A19" i="26" s="1"/>
  <c r="A203" i="27"/>
  <c r="A18" i="26" s="1"/>
  <c r="A202" i="27"/>
  <c r="A17" i="26" s="1"/>
  <c r="A200" i="27"/>
  <c r="A15" i="26" s="1"/>
  <c r="A199" i="27"/>
  <c r="A14" i="26" s="1"/>
  <c r="A198" i="27"/>
  <c r="A13" i="26" s="1"/>
  <c r="A197" i="27"/>
  <c r="A12" i="26" s="1"/>
  <c r="A196" i="27"/>
  <c r="A11" i="26" s="1"/>
  <c r="A195" i="27"/>
  <c r="A10" i="26" s="1"/>
  <c r="G2156" i="27"/>
  <c r="G2155" i="27"/>
  <c r="G2154" i="27"/>
  <c r="G2153" i="27"/>
  <c r="G2152" i="27"/>
  <c r="G2151" i="27"/>
  <c r="G2150" i="27"/>
  <c r="G2149" i="27"/>
  <c r="G2148" i="27"/>
  <c r="G2147" i="27"/>
  <c r="G2146" i="27"/>
  <c r="G2145" i="27"/>
  <c r="G2144" i="27"/>
  <c r="G2143" i="27"/>
  <c r="G2142" i="27"/>
  <c r="G2141" i="27"/>
  <c r="G2140" i="27"/>
  <c r="G2139" i="27"/>
  <c r="G2138" i="27"/>
  <c r="G2133" i="27"/>
  <c r="G2132" i="27"/>
  <c r="G2131" i="27"/>
  <c r="G2130" i="27"/>
  <c r="G2129" i="27"/>
  <c r="G2128" i="27"/>
  <c r="G2127" i="27"/>
  <c r="G2126" i="27"/>
  <c r="G2125" i="27"/>
  <c r="G2124" i="27"/>
  <c r="G2123" i="27"/>
  <c r="G2122" i="27"/>
  <c r="G2121" i="27"/>
  <c r="G2120" i="27"/>
  <c r="G2119" i="27"/>
  <c r="G2118" i="27"/>
  <c r="G2117" i="27"/>
  <c r="G2116" i="27"/>
  <c r="G2115" i="27"/>
  <c r="G2109" i="27"/>
  <c r="G2108" i="27"/>
  <c r="G2107" i="27"/>
  <c r="G2106" i="27"/>
  <c r="G2105" i="27"/>
  <c r="G2104" i="27"/>
  <c r="G2103" i="27"/>
  <c r="G2102" i="27"/>
  <c r="G2101" i="27"/>
  <c r="G2100" i="27"/>
  <c r="G2099" i="27"/>
  <c r="G2098" i="27"/>
  <c r="G2097" i="27"/>
  <c r="G2096" i="27"/>
  <c r="G2095" i="27"/>
  <c r="G2094" i="27"/>
  <c r="G2093" i="27"/>
  <c r="G2092" i="27"/>
  <c r="G2091" i="27"/>
  <c r="G2090" i="27"/>
  <c r="G2089" i="27"/>
  <c r="G2088" i="27"/>
  <c r="G2087" i="27"/>
  <c r="G2082" i="27"/>
  <c r="G2081" i="27"/>
  <c r="G2080" i="27"/>
  <c r="G2079" i="27"/>
  <c r="G2078" i="27"/>
  <c r="G2077" i="27"/>
  <c r="G2076" i="27"/>
  <c r="G2075" i="27"/>
  <c r="G2074" i="27"/>
  <c r="G2073" i="27"/>
  <c r="G2072" i="27"/>
  <c r="G2071" i="27"/>
  <c r="G2070" i="27"/>
  <c r="G2069" i="27"/>
  <c r="G2068" i="27"/>
  <c r="G2067" i="27"/>
  <c r="G2066" i="27"/>
  <c r="G2065" i="27"/>
  <c r="G2064" i="27"/>
  <c r="G2063" i="27"/>
  <c r="G2062" i="27"/>
  <c r="G2061" i="27"/>
  <c r="G2060" i="27"/>
  <c r="G2055" i="27"/>
  <c r="G2054" i="27"/>
  <c r="G2053" i="27"/>
  <c r="G2052" i="27"/>
  <c r="G2051" i="27"/>
  <c r="G2050" i="27"/>
  <c r="G2049" i="27"/>
  <c r="G2048" i="27"/>
  <c r="G2047" i="27"/>
  <c r="G2046" i="27"/>
  <c r="G2045" i="27"/>
  <c r="G2044" i="27"/>
  <c r="G2043" i="27"/>
  <c r="G2042" i="27"/>
  <c r="G2041" i="27"/>
  <c r="G2040" i="27"/>
  <c r="G2039" i="27"/>
  <c r="G2038" i="27"/>
  <c r="G2037" i="27"/>
  <c r="G2036" i="27"/>
  <c r="G2035" i="27"/>
  <c r="G2034" i="27"/>
  <c r="G2033" i="27"/>
  <c r="G2028" i="27"/>
  <c r="G2027" i="27"/>
  <c r="G2026" i="27"/>
  <c r="G2025" i="27"/>
  <c r="G2024" i="27"/>
  <c r="G2023" i="27"/>
  <c r="G2022" i="27"/>
  <c r="G2021" i="27"/>
  <c r="G2020" i="27"/>
  <c r="G2019" i="27"/>
  <c r="G2018" i="27"/>
  <c r="G2017" i="27"/>
  <c r="G2016" i="27"/>
  <c r="G2015" i="27"/>
  <c r="G2014" i="27"/>
  <c r="G2013" i="27"/>
  <c r="G2012" i="27"/>
  <c r="G2011" i="27"/>
  <c r="G2010" i="27"/>
  <c r="G2009" i="27"/>
  <c r="G2008" i="27"/>
  <c r="G2007" i="27"/>
  <c r="G2006" i="27"/>
  <c r="G2001" i="27"/>
  <c r="G2000" i="27"/>
  <c r="G1999" i="27"/>
  <c r="G1998" i="27"/>
  <c r="G1997" i="27"/>
  <c r="G1996" i="27"/>
  <c r="G1995" i="27"/>
  <c r="G1994" i="27"/>
  <c r="G1993" i="27"/>
  <c r="G1992" i="27"/>
  <c r="G1991" i="27"/>
  <c r="G1990" i="27"/>
  <c r="G1989" i="27"/>
  <c r="G1988" i="27"/>
  <c r="G1987" i="27"/>
  <c r="G1986" i="27"/>
  <c r="G1985" i="27"/>
  <c r="G1984" i="27"/>
  <c r="G1983" i="27"/>
  <c r="G1982" i="27"/>
  <c r="G1981" i="27"/>
  <c r="G1980" i="27"/>
  <c r="G1979" i="27"/>
  <c r="G1974" i="27"/>
  <c r="G1973" i="27"/>
  <c r="G1972" i="27"/>
  <c r="G1971" i="27"/>
  <c r="G1970" i="27"/>
  <c r="G1969" i="27"/>
  <c r="G1968" i="27"/>
  <c r="G1967" i="27"/>
  <c r="G1966" i="27"/>
  <c r="G1965" i="27"/>
  <c r="G1964" i="27"/>
  <c r="G1963" i="27"/>
  <c r="G1962" i="27"/>
  <c r="G1961" i="27"/>
  <c r="G1960" i="27"/>
  <c r="G1959" i="27"/>
  <c r="G1958" i="27"/>
  <c r="G1957" i="27"/>
  <c r="G1956" i="27"/>
  <c r="G1955" i="27"/>
  <c r="G1954" i="27"/>
  <c r="G1953" i="27"/>
  <c r="G1952" i="27"/>
  <c r="G1282" i="27"/>
  <c r="G1281" i="27"/>
  <c r="G1280" i="27"/>
  <c r="G1279" i="27"/>
  <c r="G1278" i="27"/>
  <c r="G1277" i="27"/>
  <c r="G1276" i="27"/>
  <c r="G1275" i="27"/>
  <c r="G1274" i="27"/>
  <c r="G1273" i="27"/>
  <c r="G1272" i="27"/>
  <c r="G1271" i="27"/>
  <c r="G1270" i="27"/>
  <c r="G1269" i="27"/>
  <c r="G1268" i="27"/>
  <c r="G1267" i="27"/>
  <c r="G1266" i="27"/>
  <c r="G1265" i="27"/>
  <c r="G1264" i="27"/>
  <c r="G1263" i="27"/>
  <c r="G1262" i="27"/>
  <c r="G1261" i="27"/>
  <c r="G1260" i="27"/>
  <c r="G1255" i="27"/>
  <c r="G1254" i="27"/>
  <c r="G1253" i="27"/>
  <c r="G1252" i="27"/>
  <c r="G1251" i="27"/>
  <c r="G1250" i="27"/>
  <c r="G1249" i="27"/>
  <c r="G1248" i="27"/>
  <c r="G1247" i="27"/>
  <c r="G1246" i="27"/>
  <c r="G1245" i="27"/>
  <c r="G1244" i="27"/>
  <c r="G1243" i="27"/>
  <c r="G1242" i="27"/>
  <c r="G1241" i="27"/>
  <c r="G1240" i="27"/>
  <c r="G1239" i="27"/>
  <c r="G1238" i="27"/>
  <c r="G1237" i="27"/>
  <c r="G1236" i="27"/>
  <c r="G1235" i="27"/>
  <c r="G1234" i="27"/>
  <c r="G1233" i="27"/>
  <c r="G1228" i="27"/>
  <c r="G1227" i="27"/>
  <c r="G1226" i="27"/>
  <c r="G1225" i="27"/>
  <c r="G1224" i="27"/>
  <c r="G1223" i="27"/>
  <c r="G1222" i="27"/>
  <c r="G1221" i="27"/>
  <c r="G1220" i="27"/>
  <c r="G1219" i="27"/>
  <c r="G1218" i="27"/>
  <c r="G1217" i="27"/>
  <c r="G1216" i="27"/>
  <c r="G1215" i="27"/>
  <c r="G1214" i="27"/>
  <c r="G1213" i="27"/>
  <c r="G1212" i="27"/>
  <c r="G1211" i="27"/>
  <c r="G1210" i="27"/>
  <c r="G1209" i="27"/>
  <c r="G1208" i="27"/>
  <c r="G1207" i="27"/>
  <c r="G1206" i="27"/>
  <c r="E1261" i="27"/>
  <c r="E1234" i="27"/>
  <c r="E1207" i="27"/>
  <c r="G1180" i="27"/>
  <c r="E1180" i="27"/>
  <c r="G1153" i="27"/>
  <c r="E1153" i="27"/>
  <c r="G1201" i="27"/>
  <c r="G1200" i="27"/>
  <c r="G1199" i="27"/>
  <c r="G1198" i="27"/>
  <c r="G1197" i="27"/>
  <c r="G1196" i="27"/>
  <c r="G1195" i="27"/>
  <c r="G1194" i="27"/>
  <c r="G1193" i="27"/>
  <c r="G1192" i="27"/>
  <c r="G1191" i="27"/>
  <c r="G1190" i="27"/>
  <c r="G1189" i="27"/>
  <c r="G1188" i="27"/>
  <c r="G1187" i="27"/>
  <c r="G1186" i="27"/>
  <c r="G1185" i="27"/>
  <c r="G1184" i="27"/>
  <c r="G1183" i="27"/>
  <c r="G1182" i="27"/>
  <c r="G1181" i="27"/>
  <c r="G1179" i="27"/>
  <c r="G1174" i="27"/>
  <c r="G1173" i="27"/>
  <c r="G1172" i="27"/>
  <c r="G1171" i="27"/>
  <c r="G1170" i="27"/>
  <c r="G1169" i="27"/>
  <c r="G1168" i="27"/>
  <c r="G1167" i="27"/>
  <c r="G1166" i="27"/>
  <c r="G1165" i="27"/>
  <c r="G1164" i="27"/>
  <c r="G1163" i="27"/>
  <c r="G1162" i="27"/>
  <c r="G1161" i="27"/>
  <c r="G1160" i="27"/>
  <c r="G1159" i="27"/>
  <c r="G1158" i="27"/>
  <c r="G1157" i="27"/>
  <c r="G1156" i="27"/>
  <c r="G1155" i="27"/>
  <c r="G1154" i="27"/>
  <c r="G1152" i="27"/>
  <c r="G1147" i="27"/>
  <c r="G1146" i="27"/>
  <c r="G1145" i="27"/>
  <c r="G1144" i="27"/>
  <c r="G1143" i="27"/>
  <c r="G1142" i="27"/>
  <c r="G1141" i="27"/>
  <c r="G1140" i="27"/>
  <c r="G1139" i="27"/>
  <c r="G1138" i="27"/>
  <c r="G1137" i="27"/>
  <c r="G1136" i="27"/>
  <c r="G1135" i="27"/>
  <c r="G1134" i="27"/>
  <c r="G1133" i="27"/>
  <c r="G1132" i="27"/>
  <c r="G1131" i="27"/>
  <c r="G1130" i="27"/>
  <c r="G1129" i="27"/>
  <c r="G1128" i="27"/>
  <c r="G1127" i="27"/>
  <c r="G1126" i="27"/>
  <c r="G1125" i="27"/>
  <c r="G2179" i="27"/>
  <c r="G2178" i="27"/>
  <c r="G2176" i="27"/>
  <c r="G2175" i="27"/>
  <c r="G2174" i="27"/>
  <c r="G2173" i="27"/>
  <c r="G2172" i="27"/>
  <c r="G2171" i="27"/>
  <c r="G2168" i="27"/>
  <c r="G2167" i="27"/>
  <c r="G2166" i="27"/>
  <c r="G2165" i="27"/>
  <c r="G2164" i="27"/>
  <c r="G2163" i="27"/>
  <c r="E2179" i="27"/>
  <c r="E2178" i="27"/>
  <c r="E2176" i="27"/>
  <c r="E2175" i="27"/>
  <c r="E2174" i="27"/>
  <c r="E2173" i="27"/>
  <c r="E2172" i="27"/>
  <c r="E2171" i="27"/>
  <c r="E2168" i="27"/>
  <c r="E2167" i="27"/>
  <c r="E2166" i="27"/>
  <c r="E2165" i="27"/>
  <c r="E2164" i="27"/>
  <c r="E2163" i="27"/>
  <c r="E2156" i="27"/>
  <c r="E2155" i="27"/>
  <c r="E2154" i="27"/>
  <c r="E2153" i="27"/>
  <c r="E2152" i="27"/>
  <c r="E2151" i="27"/>
  <c r="E2150" i="27"/>
  <c r="E2149" i="27"/>
  <c r="E2148" i="27"/>
  <c r="E2147" i="27"/>
  <c r="E2146" i="27"/>
  <c r="E2145" i="27"/>
  <c r="E2144" i="27"/>
  <c r="E2143" i="27"/>
  <c r="E2142" i="27"/>
  <c r="E2141" i="27"/>
  <c r="E2140" i="27"/>
  <c r="E2139" i="27"/>
  <c r="E2138" i="27"/>
  <c r="E2133" i="27"/>
  <c r="E2132" i="27"/>
  <c r="E2131" i="27"/>
  <c r="E2130" i="27"/>
  <c r="E2129" i="27"/>
  <c r="E2128" i="27"/>
  <c r="E2127" i="27"/>
  <c r="E2126" i="27"/>
  <c r="E2125" i="27"/>
  <c r="E2124" i="27"/>
  <c r="E2123" i="27"/>
  <c r="E2122" i="27"/>
  <c r="E2121" i="27"/>
  <c r="E2120" i="27"/>
  <c r="E2119" i="27"/>
  <c r="E2118" i="27"/>
  <c r="E2117" i="27"/>
  <c r="E2116" i="27"/>
  <c r="E2091" i="27"/>
  <c r="E2115" i="27"/>
  <c r="E2109" i="27"/>
  <c r="E2108" i="27"/>
  <c r="E2107" i="27"/>
  <c r="E2106" i="27"/>
  <c r="E2105" i="27"/>
  <c r="E2104" i="27"/>
  <c r="E2103" i="27"/>
  <c r="E2102" i="27"/>
  <c r="E2101" i="27"/>
  <c r="E2100" i="27"/>
  <c r="E2099" i="27"/>
  <c r="E2098" i="27"/>
  <c r="E2097" i="27"/>
  <c r="E2096" i="27"/>
  <c r="E2095" i="27"/>
  <c r="E2094" i="27"/>
  <c r="E2093" i="27"/>
  <c r="E2092" i="27"/>
  <c r="E2090" i="27"/>
  <c r="E2089" i="27"/>
  <c r="E2088" i="27"/>
  <c r="E2087" i="27"/>
  <c r="E2082" i="27"/>
  <c r="E2081" i="27"/>
  <c r="E2080" i="27"/>
  <c r="E2079" i="27"/>
  <c r="E2078" i="27"/>
  <c r="E2077" i="27"/>
  <c r="E2076" i="27"/>
  <c r="E2075" i="27"/>
  <c r="E2074" i="27"/>
  <c r="E2073" i="27"/>
  <c r="E2072" i="27"/>
  <c r="E2071" i="27"/>
  <c r="E2070" i="27"/>
  <c r="E2069" i="27"/>
  <c r="E2068" i="27"/>
  <c r="E2067" i="27"/>
  <c r="E2066" i="27"/>
  <c r="E2065" i="27"/>
  <c r="E2064" i="27"/>
  <c r="E2063" i="27"/>
  <c r="E2062" i="27"/>
  <c r="E2061" i="27"/>
  <c r="E2060" i="27"/>
  <c r="E2055" i="27"/>
  <c r="E2054" i="27"/>
  <c r="E2053" i="27"/>
  <c r="E2052" i="27"/>
  <c r="E2051" i="27"/>
  <c r="E2050" i="27"/>
  <c r="E2049" i="27"/>
  <c r="E2048" i="27"/>
  <c r="E2047" i="27"/>
  <c r="E2046" i="27"/>
  <c r="E2045" i="27"/>
  <c r="E2044" i="27"/>
  <c r="E2043" i="27"/>
  <c r="E2042" i="27"/>
  <c r="E2041" i="27"/>
  <c r="E2040" i="27"/>
  <c r="E2039" i="27"/>
  <c r="E2038" i="27"/>
  <c r="E2037" i="27"/>
  <c r="E2036" i="27"/>
  <c r="E2035" i="27"/>
  <c r="E2034" i="27"/>
  <c r="E2033" i="27"/>
  <c r="E2028" i="27"/>
  <c r="E2027" i="27"/>
  <c r="E2026" i="27"/>
  <c r="E2025" i="27"/>
  <c r="E2024" i="27"/>
  <c r="E2023" i="27"/>
  <c r="E2022" i="27"/>
  <c r="E2021" i="27"/>
  <c r="E2020" i="27"/>
  <c r="E2019" i="27"/>
  <c r="E2018" i="27"/>
  <c r="E2017" i="27"/>
  <c r="E2016" i="27"/>
  <c r="E2015" i="27"/>
  <c r="E2014" i="27"/>
  <c r="E2013" i="27"/>
  <c r="E2012" i="27"/>
  <c r="E2011" i="27"/>
  <c r="E2010" i="27"/>
  <c r="E2009" i="27"/>
  <c r="E2008" i="27"/>
  <c r="E2007" i="27"/>
  <c r="E2006" i="27"/>
  <c r="E2001" i="27"/>
  <c r="E2000" i="27"/>
  <c r="E1999" i="27"/>
  <c r="E1998" i="27"/>
  <c r="E1997" i="27"/>
  <c r="E1996" i="27"/>
  <c r="E1995" i="27"/>
  <c r="E1994" i="27"/>
  <c r="E1993" i="27"/>
  <c r="E1992" i="27"/>
  <c r="E1991" i="27"/>
  <c r="E1990" i="27"/>
  <c r="E1989" i="27"/>
  <c r="E1988" i="27"/>
  <c r="E1987" i="27"/>
  <c r="E1986" i="27"/>
  <c r="E1985" i="27"/>
  <c r="E1984" i="27"/>
  <c r="E1983" i="27"/>
  <c r="E1982" i="27"/>
  <c r="E1981" i="27"/>
  <c r="E1980" i="27"/>
  <c r="E1979" i="27"/>
  <c r="E1953" i="27"/>
  <c r="E1954" i="27"/>
  <c r="E1955" i="27"/>
  <c r="E1956" i="27"/>
  <c r="E1957" i="27"/>
  <c r="E1958" i="27"/>
  <c r="E1959" i="27"/>
  <c r="E1960" i="27"/>
  <c r="E1961" i="27"/>
  <c r="E1962" i="27"/>
  <c r="E1963" i="27"/>
  <c r="E1964" i="27"/>
  <c r="E1965" i="27"/>
  <c r="E1966" i="27"/>
  <c r="E1967" i="27"/>
  <c r="E1968" i="27"/>
  <c r="E1969" i="27"/>
  <c r="E1970" i="27"/>
  <c r="E1971" i="27"/>
  <c r="E1972" i="27"/>
  <c r="E1973" i="27"/>
  <c r="E1974" i="27"/>
  <c r="E1952" i="27"/>
  <c r="E1282" i="27"/>
  <c r="E1281" i="27"/>
  <c r="E1280" i="27"/>
  <c r="E1279" i="27"/>
  <c r="E1278" i="27"/>
  <c r="E1277" i="27"/>
  <c r="E1276" i="27"/>
  <c r="E1275" i="27"/>
  <c r="E1274" i="27"/>
  <c r="E1273" i="27"/>
  <c r="E1272" i="27"/>
  <c r="E1271" i="27"/>
  <c r="E1270" i="27"/>
  <c r="E1269" i="27"/>
  <c r="E1268" i="27"/>
  <c r="E1267" i="27"/>
  <c r="E1266" i="27"/>
  <c r="E1265" i="27"/>
  <c r="E1264" i="27"/>
  <c r="E1263" i="27"/>
  <c r="E1262" i="27"/>
  <c r="E1260" i="27"/>
  <c r="E1255" i="27"/>
  <c r="E1254" i="27"/>
  <c r="E1253" i="27"/>
  <c r="E1252" i="27"/>
  <c r="E1251" i="27"/>
  <c r="E1250" i="27"/>
  <c r="E1249" i="27"/>
  <c r="E1248" i="27"/>
  <c r="E1247" i="27"/>
  <c r="E1246" i="27"/>
  <c r="E1245" i="27"/>
  <c r="E1244" i="27"/>
  <c r="E1243" i="27"/>
  <c r="E1242" i="27"/>
  <c r="E1241" i="27"/>
  <c r="E1240" i="27"/>
  <c r="E1239" i="27"/>
  <c r="E1238" i="27"/>
  <c r="E1237" i="27"/>
  <c r="E1236" i="27"/>
  <c r="E1235" i="27"/>
  <c r="E1233" i="27"/>
  <c r="E1228" i="27"/>
  <c r="E1227" i="27"/>
  <c r="E1226" i="27"/>
  <c r="E1225" i="27"/>
  <c r="E1224" i="27"/>
  <c r="E1223" i="27"/>
  <c r="E1222" i="27"/>
  <c r="E1221" i="27"/>
  <c r="E1220" i="27"/>
  <c r="E1219" i="27"/>
  <c r="E1218" i="27"/>
  <c r="E1217" i="27"/>
  <c r="E1216" i="27"/>
  <c r="E1215" i="27"/>
  <c r="E1214" i="27"/>
  <c r="E1213" i="27"/>
  <c r="E1212" i="27"/>
  <c r="E1211" i="27"/>
  <c r="E1210" i="27"/>
  <c r="E1209" i="27"/>
  <c r="E1208" i="27"/>
  <c r="E1206" i="27"/>
  <c r="E1201" i="27"/>
  <c r="E1200" i="27"/>
  <c r="E1199" i="27"/>
  <c r="E1198" i="27"/>
  <c r="E1197" i="27"/>
  <c r="E1196" i="27"/>
  <c r="E1195" i="27"/>
  <c r="E1194" i="27"/>
  <c r="E1193" i="27"/>
  <c r="E1192" i="27"/>
  <c r="E1191" i="27"/>
  <c r="E1190" i="27"/>
  <c r="E1189" i="27"/>
  <c r="E1188" i="27"/>
  <c r="E1187" i="27"/>
  <c r="E1186" i="27"/>
  <c r="E1185" i="27"/>
  <c r="E1184" i="27"/>
  <c r="E1183" i="27"/>
  <c r="E1182" i="27"/>
  <c r="E1181" i="27"/>
  <c r="E1179" i="27"/>
  <c r="E1174" i="27"/>
  <c r="E1173" i="27"/>
  <c r="E1172" i="27"/>
  <c r="E1171" i="27"/>
  <c r="E1170" i="27"/>
  <c r="E1169" i="27"/>
  <c r="E1168" i="27"/>
  <c r="E1167" i="27"/>
  <c r="E1166" i="27"/>
  <c r="E1165" i="27"/>
  <c r="E1164" i="27"/>
  <c r="E1163" i="27"/>
  <c r="E1162" i="27"/>
  <c r="E1161" i="27"/>
  <c r="E1160" i="27"/>
  <c r="E1159" i="27"/>
  <c r="E1158" i="27"/>
  <c r="E1157" i="27"/>
  <c r="E1156" i="27"/>
  <c r="E1155" i="27"/>
  <c r="E1154" i="27"/>
  <c r="E1152" i="27"/>
  <c r="E1147" i="27"/>
  <c r="E1146" i="27"/>
  <c r="E1145" i="27"/>
  <c r="E1144" i="27"/>
  <c r="E1143" i="27"/>
  <c r="E1142" i="27"/>
  <c r="E1141" i="27"/>
  <c r="E1140" i="27"/>
  <c r="E1139" i="27"/>
  <c r="E1138" i="27"/>
  <c r="E1137" i="27"/>
  <c r="E1136" i="27"/>
  <c r="E1135" i="27"/>
  <c r="E1134" i="27"/>
  <c r="E1133" i="27"/>
  <c r="E1132" i="27"/>
  <c r="E1131" i="27"/>
  <c r="E1130" i="27"/>
  <c r="E1129" i="27"/>
  <c r="E1128" i="27"/>
  <c r="E1127" i="27"/>
  <c r="E1126" i="27"/>
  <c r="E1125" i="27"/>
  <c r="A281" i="6"/>
  <c r="A280" i="6"/>
  <c r="A279" i="6"/>
  <c r="A278" i="6"/>
  <c r="A277" i="6"/>
  <c r="A276" i="6"/>
  <c r="A275" i="6"/>
  <c r="A274" i="6"/>
  <c r="A265" i="6"/>
  <c r="A272" i="6"/>
  <c r="A271" i="6"/>
  <c r="A270" i="6"/>
  <c r="A269" i="6"/>
  <c r="A268" i="6"/>
  <c r="A267" i="6"/>
  <c r="A266" i="6"/>
  <c r="A263" i="6"/>
  <c r="A262" i="6"/>
  <c r="A261" i="6"/>
  <c r="A260" i="6"/>
  <c r="A259" i="6"/>
  <c r="A258" i="6"/>
  <c r="A257" i="6"/>
  <c r="A256" i="6"/>
  <c r="A254" i="6"/>
  <c r="A253" i="6"/>
  <c r="A252" i="6"/>
  <c r="A251" i="6"/>
  <c r="A250" i="6"/>
  <c r="A249" i="6"/>
  <c r="A248" i="6"/>
  <c r="A247" i="6"/>
  <c r="A245" i="6"/>
  <c r="A244" i="6"/>
  <c r="A243" i="6"/>
  <c r="A242" i="6"/>
  <c r="A241" i="6"/>
  <c r="A240" i="6"/>
  <c r="A239" i="6"/>
  <c r="A238" i="6"/>
  <c r="A236" i="6"/>
  <c r="A235" i="6"/>
  <c r="A234" i="6"/>
  <c r="A233" i="6"/>
  <c r="A232" i="6"/>
  <c r="A231" i="6"/>
  <c r="A230" i="6"/>
  <c r="A229" i="6"/>
  <c r="A227" i="6"/>
  <c r="A226" i="6"/>
  <c r="A225" i="6"/>
  <c r="A224" i="6"/>
  <c r="A223" i="6"/>
  <c r="A222" i="6"/>
  <c r="A221" i="6"/>
  <c r="A220" i="6"/>
  <c r="A218" i="6"/>
  <c r="A217" i="6"/>
  <c r="A216" i="6"/>
  <c r="A215" i="6"/>
  <c r="A214" i="6"/>
  <c r="A213" i="6"/>
  <c r="A212" i="6"/>
  <c r="A211" i="6"/>
  <c r="A209" i="6"/>
  <c r="A208" i="6"/>
  <c r="A207" i="6"/>
  <c r="A206" i="6"/>
  <c r="A205" i="6"/>
  <c r="A204" i="6"/>
  <c r="A203" i="6"/>
  <c r="A202" i="6"/>
  <c r="A200" i="6"/>
  <c r="A199" i="6"/>
  <c r="A198" i="6"/>
  <c r="A197" i="6"/>
  <c r="A196" i="6"/>
  <c r="A195" i="6"/>
  <c r="A194" i="6"/>
  <c r="A193" i="6"/>
  <c r="A191" i="6"/>
  <c r="A190" i="6"/>
  <c r="A189" i="6"/>
  <c r="A188" i="6"/>
  <c r="A187" i="6"/>
  <c r="A186" i="6"/>
  <c r="A185" i="6"/>
  <c r="A184" i="6"/>
  <c r="A182" i="6"/>
  <c r="A181" i="6"/>
  <c r="A180" i="6"/>
  <c r="A179" i="6"/>
  <c r="A178" i="6"/>
  <c r="A177" i="6"/>
  <c r="A176" i="6"/>
  <c r="A175" i="6"/>
  <c r="A173" i="6"/>
  <c r="A172" i="6"/>
  <c r="A171" i="6"/>
  <c r="A170" i="6"/>
  <c r="A169" i="6"/>
  <c r="A168" i="6"/>
  <c r="A167" i="6"/>
  <c r="A166" i="6"/>
  <c r="A164" i="6"/>
  <c r="A163" i="6"/>
  <c r="A162" i="6"/>
  <c r="A161" i="6"/>
  <c r="A160" i="6"/>
  <c r="A159" i="6"/>
  <c r="A158" i="6"/>
  <c r="A157" i="6"/>
  <c r="A137" i="6"/>
  <c r="A136" i="6"/>
  <c r="A135" i="6"/>
  <c r="A134" i="6"/>
  <c r="A133" i="6"/>
  <c r="A132" i="6"/>
  <c r="A131" i="6"/>
  <c r="A130" i="6"/>
  <c r="A128" i="6"/>
  <c r="A127" i="6"/>
  <c r="A126" i="6"/>
  <c r="A125" i="6"/>
  <c r="A124" i="6"/>
  <c r="A123" i="6"/>
  <c r="A122" i="6"/>
  <c r="A121" i="6"/>
  <c r="A119" i="6"/>
  <c r="A118" i="6"/>
  <c r="A117" i="6"/>
  <c r="A116" i="6"/>
  <c r="A115" i="6"/>
  <c r="A114" i="6"/>
  <c r="A113" i="6"/>
  <c r="A112" i="6"/>
  <c r="A110" i="6"/>
  <c r="A109" i="6"/>
  <c r="A108" i="6"/>
  <c r="A107" i="6"/>
  <c r="A106" i="6"/>
  <c r="A105" i="6"/>
  <c r="A104" i="6"/>
  <c r="A103" i="6"/>
  <c r="A101" i="6"/>
  <c r="A100" i="6"/>
  <c r="A99" i="6"/>
  <c r="A98" i="6"/>
  <c r="A97" i="6"/>
  <c r="A96" i="6"/>
  <c r="A95" i="6"/>
  <c r="A94" i="6"/>
  <c r="A90" i="6"/>
  <c r="A88" i="6"/>
  <c r="A87" i="6"/>
  <c r="A86" i="6"/>
  <c r="A85" i="6"/>
  <c r="A84" i="6"/>
  <c r="A83" i="6"/>
  <c r="A81" i="6"/>
  <c r="A80" i="6"/>
  <c r="A79" i="6"/>
  <c r="A78" i="6"/>
  <c r="A77" i="6"/>
  <c r="A76" i="6"/>
  <c r="A74" i="6"/>
  <c r="A73" i="6"/>
  <c r="A72" i="6"/>
  <c r="A71" i="6"/>
  <c r="A70" i="6"/>
  <c r="A69" i="6"/>
  <c r="A67" i="6"/>
  <c r="A66" i="6"/>
  <c r="A65" i="6"/>
  <c r="A64" i="6"/>
  <c r="A63" i="6"/>
  <c r="A62" i="6"/>
  <c r="E72" i="37" l="1"/>
  <c r="E119" i="37"/>
  <c r="E166" i="37"/>
  <c r="E74" i="37"/>
  <c r="E168" i="37"/>
  <c r="E121" i="37"/>
  <c r="G67" i="37"/>
  <c r="G161" i="37"/>
  <c r="G114" i="37"/>
  <c r="G76" i="37"/>
  <c r="G170" i="37"/>
  <c r="G123" i="37"/>
  <c r="E75" i="37"/>
  <c r="E122" i="37"/>
  <c r="E169" i="37"/>
  <c r="G68" i="37"/>
  <c r="G115" i="37"/>
  <c r="G162" i="37"/>
  <c r="G77" i="37"/>
  <c r="G124" i="37"/>
  <c r="G171" i="37"/>
  <c r="E67" i="37"/>
  <c r="E114" i="37"/>
  <c r="E161" i="37"/>
  <c r="E76" i="37"/>
  <c r="E123" i="37"/>
  <c r="E170" i="37"/>
  <c r="G69" i="37"/>
  <c r="G116" i="37"/>
  <c r="G163" i="37"/>
  <c r="G78" i="37"/>
  <c r="G125" i="37"/>
  <c r="G172" i="37"/>
  <c r="E68" i="37"/>
  <c r="E162" i="37"/>
  <c r="E115" i="37"/>
  <c r="E77" i="37"/>
  <c r="E171" i="37"/>
  <c r="E124" i="37"/>
  <c r="G70" i="37"/>
  <c r="G164" i="37"/>
  <c r="G117" i="37"/>
  <c r="G79" i="37"/>
  <c r="G173" i="37"/>
  <c r="G126" i="37"/>
  <c r="E69" i="37"/>
  <c r="E116" i="37"/>
  <c r="E163" i="37"/>
  <c r="E78" i="37"/>
  <c r="E125" i="37"/>
  <c r="E172" i="37"/>
  <c r="G71" i="37"/>
  <c r="G118" i="37"/>
  <c r="G165" i="37"/>
  <c r="G81" i="37"/>
  <c r="G128" i="37"/>
  <c r="G175" i="37"/>
  <c r="G75" i="37"/>
  <c r="G122" i="37"/>
  <c r="G169" i="37"/>
  <c r="E70" i="37"/>
  <c r="E164" i="37"/>
  <c r="E117" i="37"/>
  <c r="E79" i="37"/>
  <c r="E173" i="37"/>
  <c r="E126" i="37"/>
  <c r="G72" i="37"/>
  <c r="G166" i="37"/>
  <c r="G119" i="37"/>
  <c r="G82" i="37"/>
  <c r="G176" i="37"/>
  <c r="G129" i="37"/>
  <c r="E82" i="37"/>
  <c r="E129" i="37"/>
  <c r="E176" i="37"/>
  <c r="E71" i="37"/>
  <c r="E118" i="37"/>
  <c r="E165" i="37"/>
  <c r="E81" i="37"/>
  <c r="E128" i="37"/>
  <c r="E175" i="37"/>
  <c r="G74" i="37"/>
  <c r="G121" i="37"/>
  <c r="G168" i="37"/>
  <c r="G244" i="26"/>
  <c r="G246" i="26"/>
  <c r="E235" i="26"/>
  <c r="E244" i="26"/>
  <c r="G237" i="26"/>
  <c r="G247" i="26"/>
  <c r="E242" i="26"/>
  <c r="E234" i="26"/>
  <c r="E236" i="26"/>
  <c r="E246" i="26"/>
  <c r="G239" i="26"/>
  <c r="G235" i="26"/>
  <c r="E237" i="26"/>
  <c r="E247" i="26"/>
  <c r="G240" i="26"/>
  <c r="E243" i="26"/>
  <c r="E239" i="26"/>
  <c r="G232" i="26"/>
  <c r="G241" i="26"/>
  <c r="E233" i="26"/>
  <c r="E240" i="26"/>
  <c r="G233" i="26"/>
  <c r="G242" i="26"/>
  <c r="G236" i="26"/>
  <c r="E232" i="26"/>
  <c r="E241" i="26"/>
  <c r="G234" i="26"/>
  <c r="G243" i="26"/>
  <c r="G1912" i="27"/>
  <c r="F1912" i="27"/>
  <c r="E1912" i="27"/>
  <c r="G1911" i="27"/>
  <c r="F1911" i="27"/>
  <c r="E1911" i="27"/>
  <c r="G1910" i="27"/>
  <c r="F1910" i="27"/>
  <c r="E1910" i="27"/>
  <c r="G1909" i="27"/>
  <c r="F1909" i="27"/>
  <c r="E1909" i="27"/>
  <c r="G1908" i="27"/>
  <c r="F1908" i="27"/>
  <c r="E1908" i="27"/>
  <c r="G1907" i="27"/>
  <c r="F1907" i="27"/>
  <c r="E1907" i="27"/>
  <c r="G1906" i="27"/>
  <c r="F1906" i="27"/>
  <c r="E1906" i="27"/>
  <c r="G1905" i="27"/>
  <c r="F1905" i="27"/>
  <c r="E1905" i="27"/>
  <c r="G1903" i="27"/>
  <c r="E1903" i="27"/>
  <c r="G1902" i="27"/>
  <c r="E1902" i="27"/>
  <c r="G1901" i="27"/>
  <c r="E1901" i="27"/>
  <c r="G1900" i="27"/>
  <c r="E1900" i="27"/>
  <c r="G1899" i="27"/>
  <c r="E1899" i="27"/>
  <c r="G1898" i="27"/>
  <c r="E1898" i="27"/>
  <c r="G1897" i="27"/>
  <c r="E1897" i="27"/>
  <c r="G1896" i="27"/>
  <c r="E1896" i="27"/>
  <c r="G1884" i="27"/>
  <c r="F1884" i="27"/>
  <c r="E1884" i="27"/>
  <c r="G1883" i="27"/>
  <c r="F1883" i="27"/>
  <c r="E1883" i="27"/>
  <c r="G1882" i="27"/>
  <c r="F1882" i="27"/>
  <c r="E1882" i="27"/>
  <c r="G1881" i="27"/>
  <c r="F1881" i="27"/>
  <c r="E1881" i="27"/>
  <c r="G1880" i="27"/>
  <c r="F1880" i="27"/>
  <c r="E1880" i="27"/>
  <c r="G1879" i="27"/>
  <c r="F1879" i="27"/>
  <c r="E1879" i="27"/>
  <c r="G1878" i="27"/>
  <c r="F1878" i="27"/>
  <c r="E1878" i="27"/>
  <c r="G1877" i="27"/>
  <c r="F1877" i="27"/>
  <c r="E1877" i="27"/>
  <c r="G1875" i="27"/>
  <c r="E1875" i="27"/>
  <c r="G1874" i="27"/>
  <c r="E1874" i="27"/>
  <c r="G1873" i="27"/>
  <c r="E1873" i="27"/>
  <c r="G1872" i="27"/>
  <c r="E1872" i="27"/>
  <c r="G1871" i="27"/>
  <c r="E1871" i="27"/>
  <c r="G1870" i="27"/>
  <c r="E1870" i="27"/>
  <c r="G1869" i="27"/>
  <c r="E1869" i="27"/>
  <c r="G1868" i="27"/>
  <c r="E1868" i="27"/>
  <c r="G1847" i="27"/>
  <c r="E1847" i="27"/>
  <c r="G1846" i="27"/>
  <c r="E1846" i="27"/>
  <c r="G1845" i="27"/>
  <c r="E1845" i="27"/>
  <c r="G1844" i="27"/>
  <c r="E1844" i="27"/>
  <c r="G1843" i="27"/>
  <c r="E1843" i="27"/>
  <c r="G1842" i="27"/>
  <c r="E1842" i="27"/>
  <c r="G1841" i="27"/>
  <c r="E1841" i="27"/>
  <c r="G1840" i="27"/>
  <c r="E1840" i="27"/>
  <c r="G1828" i="27"/>
  <c r="F1828" i="27"/>
  <c r="E1828" i="27"/>
  <c r="G1827" i="27"/>
  <c r="F1827" i="27"/>
  <c r="E1827" i="27"/>
  <c r="G1826" i="27"/>
  <c r="F1826" i="27"/>
  <c r="E1826" i="27"/>
  <c r="G1825" i="27"/>
  <c r="F1825" i="27"/>
  <c r="E1825" i="27"/>
  <c r="G1824" i="27"/>
  <c r="F1824" i="27"/>
  <c r="E1824" i="27"/>
  <c r="G1823" i="27"/>
  <c r="F1823" i="27"/>
  <c r="E1823" i="27"/>
  <c r="G1822" i="27"/>
  <c r="F1822" i="27"/>
  <c r="E1822" i="27"/>
  <c r="G1821" i="27"/>
  <c r="F1821" i="27"/>
  <c r="E1821" i="27"/>
  <c r="G1819" i="27"/>
  <c r="E1819" i="27"/>
  <c r="G1818" i="27"/>
  <c r="E1818" i="27"/>
  <c r="G1817" i="27"/>
  <c r="E1817" i="27"/>
  <c r="G1816" i="27"/>
  <c r="E1816" i="27"/>
  <c r="G1815" i="27"/>
  <c r="E1815" i="27"/>
  <c r="G1814" i="27"/>
  <c r="E1814" i="27"/>
  <c r="G1813" i="27"/>
  <c r="E1813" i="27"/>
  <c r="G1812" i="27"/>
  <c r="E1812" i="27"/>
  <c r="G1791" i="27"/>
  <c r="E1791" i="27"/>
  <c r="G1790" i="27"/>
  <c r="E1790" i="27"/>
  <c r="G1789" i="27"/>
  <c r="E1789" i="27"/>
  <c r="G1788" i="27"/>
  <c r="E1788" i="27"/>
  <c r="G1787" i="27"/>
  <c r="E1787" i="27"/>
  <c r="G1786" i="27"/>
  <c r="E1786" i="27"/>
  <c r="G1785" i="27"/>
  <c r="E1785" i="27"/>
  <c r="G1784" i="27"/>
  <c r="E1784" i="27"/>
  <c r="G1772" i="27"/>
  <c r="F1772" i="27"/>
  <c r="E1772" i="27"/>
  <c r="G1771" i="27"/>
  <c r="F1771" i="27"/>
  <c r="E1771" i="27"/>
  <c r="G1770" i="27"/>
  <c r="F1770" i="27"/>
  <c r="E1770" i="27"/>
  <c r="G1769" i="27"/>
  <c r="F1769" i="27"/>
  <c r="E1769" i="27"/>
  <c r="G1768" i="27"/>
  <c r="F1768" i="27"/>
  <c r="E1768" i="27"/>
  <c r="G1767" i="27"/>
  <c r="F1767" i="27"/>
  <c r="E1767" i="27"/>
  <c r="G1766" i="27"/>
  <c r="F1766" i="27"/>
  <c r="E1766" i="27"/>
  <c r="G1765" i="27"/>
  <c r="F1765" i="27"/>
  <c r="E1765" i="27"/>
  <c r="G1763" i="27"/>
  <c r="E1763" i="27"/>
  <c r="G1762" i="27"/>
  <c r="E1762" i="27"/>
  <c r="G1761" i="27"/>
  <c r="E1761" i="27"/>
  <c r="G1760" i="27"/>
  <c r="E1760" i="27"/>
  <c r="G1759" i="27"/>
  <c r="E1759" i="27"/>
  <c r="G1758" i="27"/>
  <c r="E1758" i="27"/>
  <c r="G1757" i="27"/>
  <c r="E1757" i="27"/>
  <c r="G1756" i="27"/>
  <c r="E1756" i="27"/>
  <c r="G1744" i="27"/>
  <c r="F1744" i="27"/>
  <c r="E1744" i="27"/>
  <c r="G1743" i="27"/>
  <c r="F1743" i="27"/>
  <c r="E1743" i="27"/>
  <c r="G1742" i="27"/>
  <c r="F1742" i="27"/>
  <c r="E1742" i="27"/>
  <c r="G1741" i="27"/>
  <c r="F1741" i="27"/>
  <c r="E1741" i="27"/>
  <c r="G1740" i="27"/>
  <c r="F1740" i="27"/>
  <c r="E1740" i="27"/>
  <c r="G1739" i="27"/>
  <c r="F1739" i="27"/>
  <c r="E1739" i="27"/>
  <c r="G1738" i="27"/>
  <c r="F1738" i="27"/>
  <c r="E1738" i="27"/>
  <c r="G1737" i="27"/>
  <c r="F1737" i="27"/>
  <c r="E1737" i="27"/>
  <c r="G1735" i="27"/>
  <c r="E1735" i="27"/>
  <c r="G1734" i="27"/>
  <c r="E1734" i="27"/>
  <c r="G1733" i="27"/>
  <c r="E1733" i="27"/>
  <c r="G1732" i="27"/>
  <c r="E1732" i="27"/>
  <c r="G1731" i="27"/>
  <c r="E1731" i="27"/>
  <c r="G1730" i="27"/>
  <c r="E1730" i="27"/>
  <c r="G1729" i="27"/>
  <c r="E1729" i="27"/>
  <c r="G1728" i="27"/>
  <c r="E1728" i="27"/>
  <c r="G1716" i="27"/>
  <c r="F1716" i="27"/>
  <c r="E1716" i="27"/>
  <c r="G1715" i="27"/>
  <c r="F1715" i="27"/>
  <c r="E1715" i="27"/>
  <c r="G1714" i="27"/>
  <c r="F1714" i="27"/>
  <c r="E1714" i="27"/>
  <c r="G1713" i="27"/>
  <c r="F1713" i="27"/>
  <c r="E1713" i="27"/>
  <c r="G1712" i="27"/>
  <c r="F1712" i="27"/>
  <c r="E1712" i="27"/>
  <c r="G1711" i="27"/>
  <c r="F1711" i="27"/>
  <c r="E1711" i="27"/>
  <c r="G1710" i="27"/>
  <c r="F1710" i="27"/>
  <c r="E1710" i="27"/>
  <c r="G1709" i="27"/>
  <c r="F1709" i="27"/>
  <c r="E1709" i="27"/>
  <c r="G1707" i="27"/>
  <c r="E1707" i="27"/>
  <c r="G1706" i="27"/>
  <c r="E1706" i="27"/>
  <c r="G1705" i="27"/>
  <c r="E1705" i="27"/>
  <c r="G1704" i="27"/>
  <c r="E1704" i="27"/>
  <c r="G1703" i="27"/>
  <c r="E1703" i="27"/>
  <c r="G1702" i="27"/>
  <c r="E1702" i="27"/>
  <c r="G1701" i="27"/>
  <c r="E1701" i="27"/>
  <c r="G1700" i="27"/>
  <c r="E1700" i="27"/>
  <c r="G1688" i="27"/>
  <c r="F1688" i="27"/>
  <c r="E1688" i="27"/>
  <c r="G1687" i="27"/>
  <c r="F1687" i="27"/>
  <c r="E1687" i="27"/>
  <c r="G1686" i="27"/>
  <c r="F1686" i="27"/>
  <c r="E1686" i="27"/>
  <c r="G1685" i="27"/>
  <c r="F1685" i="27"/>
  <c r="E1685" i="27"/>
  <c r="G1684" i="27"/>
  <c r="F1684" i="27"/>
  <c r="E1684" i="27"/>
  <c r="G1683" i="27"/>
  <c r="F1683" i="27"/>
  <c r="E1683" i="27"/>
  <c r="G1682" i="27"/>
  <c r="F1682" i="27"/>
  <c r="E1682" i="27"/>
  <c r="G1681" i="27"/>
  <c r="F1681" i="27"/>
  <c r="E1681" i="27"/>
  <c r="G1679" i="27"/>
  <c r="E1679" i="27"/>
  <c r="G1678" i="27"/>
  <c r="E1678" i="27"/>
  <c r="G1677" i="27"/>
  <c r="E1677" i="27"/>
  <c r="G1676" i="27"/>
  <c r="E1676" i="27"/>
  <c r="G1675" i="27"/>
  <c r="E1675" i="27"/>
  <c r="G1674" i="27"/>
  <c r="E1674" i="27"/>
  <c r="G1673" i="27"/>
  <c r="E1673" i="27"/>
  <c r="G1672" i="27"/>
  <c r="E1672" i="27"/>
  <c r="G1660" i="27"/>
  <c r="F1660" i="27"/>
  <c r="E1660" i="27"/>
  <c r="G1659" i="27"/>
  <c r="F1659" i="27"/>
  <c r="E1659" i="27"/>
  <c r="G1658" i="27"/>
  <c r="F1658" i="27"/>
  <c r="E1658" i="27"/>
  <c r="G1657" i="27"/>
  <c r="F1657" i="27"/>
  <c r="E1657" i="27"/>
  <c r="G1656" i="27"/>
  <c r="F1656" i="27"/>
  <c r="E1656" i="27"/>
  <c r="G1655" i="27"/>
  <c r="F1655" i="27"/>
  <c r="E1655" i="27"/>
  <c r="G1654" i="27"/>
  <c r="F1654" i="27"/>
  <c r="E1654" i="27"/>
  <c r="G1653" i="27"/>
  <c r="F1653" i="27"/>
  <c r="E1653" i="27"/>
  <c r="G1651" i="27"/>
  <c r="E1651" i="27"/>
  <c r="G1650" i="27"/>
  <c r="E1650" i="27"/>
  <c r="G1649" i="27"/>
  <c r="E1649" i="27"/>
  <c r="G1648" i="27"/>
  <c r="E1648" i="27"/>
  <c r="G1647" i="27"/>
  <c r="E1647" i="27"/>
  <c r="G1646" i="27"/>
  <c r="E1646" i="27"/>
  <c r="G1645" i="27"/>
  <c r="E1645" i="27"/>
  <c r="G1644" i="27"/>
  <c r="E1644" i="27"/>
  <c r="G1632" i="27"/>
  <c r="F1632" i="27"/>
  <c r="E1632" i="27"/>
  <c r="G1631" i="27"/>
  <c r="F1631" i="27"/>
  <c r="E1631" i="27"/>
  <c r="G1630" i="27"/>
  <c r="F1630" i="27"/>
  <c r="E1630" i="27"/>
  <c r="G1629" i="27"/>
  <c r="F1629" i="27"/>
  <c r="E1629" i="27"/>
  <c r="G1628" i="27"/>
  <c r="F1628" i="27"/>
  <c r="E1628" i="27"/>
  <c r="G1627" i="27"/>
  <c r="F1627" i="27"/>
  <c r="E1627" i="27"/>
  <c r="G1626" i="27"/>
  <c r="F1626" i="27"/>
  <c r="E1626" i="27"/>
  <c r="G1625" i="27"/>
  <c r="E1625" i="27"/>
  <c r="G1623" i="27"/>
  <c r="E1623" i="27"/>
  <c r="G1622" i="27"/>
  <c r="E1622" i="27"/>
  <c r="G1621" i="27"/>
  <c r="E1621" i="27"/>
  <c r="G1620" i="27"/>
  <c r="E1620" i="27"/>
  <c r="G1619" i="27"/>
  <c r="G1618" i="27"/>
  <c r="E1618" i="27"/>
  <c r="G1617" i="27"/>
  <c r="E1617" i="27"/>
  <c r="G1616" i="27"/>
  <c r="E1616" i="27"/>
  <c r="G1604" i="27"/>
  <c r="F1604" i="27"/>
  <c r="E1604" i="27"/>
  <c r="G1603" i="27"/>
  <c r="F1603" i="27"/>
  <c r="E1603" i="27"/>
  <c r="G1602" i="27"/>
  <c r="F1602" i="27"/>
  <c r="E1602" i="27"/>
  <c r="G1601" i="27"/>
  <c r="F1601" i="27"/>
  <c r="E1601" i="27"/>
  <c r="G1600" i="27"/>
  <c r="F1600" i="27"/>
  <c r="E1600" i="27"/>
  <c r="G1599" i="27"/>
  <c r="F1599" i="27"/>
  <c r="E1599" i="27"/>
  <c r="G1598" i="27"/>
  <c r="F1598" i="27"/>
  <c r="E1598" i="27"/>
  <c r="G1597" i="27"/>
  <c r="F1597" i="27"/>
  <c r="E1597" i="27"/>
  <c r="G1595" i="27"/>
  <c r="E1595" i="27"/>
  <c r="G1594" i="27"/>
  <c r="E1594" i="27"/>
  <c r="G1593" i="27"/>
  <c r="E1593" i="27"/>
  <c r="G1592" i="27"/>
  <c r="E1592" i="27"/>
  <c r="G1591" i="27"/>
  <c r="E1591" i="27"/>
  <c r="G1590" i="27"/>
  <c r="E1590" i="27"/>
  <c r="G1589" i="27"/>
  <c r="E1589" i="27"/>
  <c r="G1588" i="27"/>
  <c r="E1588" i="27"/>
  <c r="G1576" i="27"/>
  <c r="F1576" i="27"/>
  <c r="E1576" i="27"/>
  <c r="G1575" i="27"/>
  <c r="F1575" i="27"/>
  <c r="E1575" i="27"/>
  <c r="G1574" i="27"/>
  <c r="F1574" i="27"/>
  <c r="E1574" i="27"/>
  <c r="G1573" i="27"/>
  <c r="F1573" i="27"/>
  <c r="E1573" i="27"/>
  <c r="G1572" i="27"/>
  <c r="F1572" i="27"/>
  <c r="E1572" i="27"/>
  <c r="G1571" i="27"/>
  <c r="F1571" i="27"/>
  <c r="E1571" i="27"/>
  <c r="G1570" i="27"/>
  <c r="F1570" i="27"/>
  <c r="E1570" i="27"/>
  <c r="G1569" i="27"/>
  <c r="F1569" i="27"/>
  <c r="E1569" i="27"/>
  <c r="G1567" i="27"/>
  <c r="E1567" i="27"/>
  <c r="G1566" i="27"/>
  <c r="E1566" i="27"/>
  <c r="G1565" i="27"/>
  <c r="E1565" i="27"/>
  <c r="G1564" i="27"/>
  <c r="E1564" i="27"/>
  <c r="G1563" i="27"/>
  <c r="E1563" i="27"/>
  <c r="G1562" i="27"/>
  <c r="E1562" i="27"/>
  <c r="G1561" i="27"/>
  <c r="E1561" i="27"/>
  <c r="G1560" i="27"/>
  <c r="E1560" i="27"/>
  <c r="G1548" i="27"/>
  <c r="F1548" i="27"/>
  <c r="E1548" i="27"/>
  <c r="G1547" i="27"/>
  <c r="F1547" i="27"/>
  <c r="E1547" i="27"/>
  <c r="G1546" i="27"/>
  <c r="F1546" i="27"/>
  <c r="E1546" i="27"/>
  <c r="G1545" i="27"/>
  <c r="F1545" i="27"/>
  <c r="E1545" i="27"/>
  <c r="G1544" i="27"/>
  <c r="F1544" i="27"/>
  <c r="E1544" i="27"/>
  <c r="G1543" i="27"/>
  <c r="F1543" i="27"/>
  <c r="E1543" i="27"/>
  <c r="G1542" i="27"/>
  <c r="F1542" i="27"/>
  <c r="E1542" i="27"/>
  <c r="G1541" i="27"/>
  <c r="F1541" i="27"/>
  <c r="E1541" i="27"/>
  <c r="G1539" i="27"/>
  <c r="E1539" i="27"/>
  <c r="G1538" i="27"/>
  <c r="E1538" i="27"/>
  <c r="G1537" i="27"/>
  <c r="E1537" i="27"/>
  <c r="G1536" i="27"/>
  <c r="E1536" i="27"/>
  <c r="G1535" i="27"/>
  <c r="E1535" i="27"/>
  <c r="G1534" i="27"/>
  <c r="E1534" i="27"/>
  <c r="G1533" i="27"/>
  <c r="E1533" i="27"/>
  <c r="G1532" i="27"/>
  <c r="E1532" i="27"/>
  <c r="G1520" i="27"/>
  <c r="F1520" i="27"/>
  <c r="E1520" i="27"/>
  <c r="G1519" i="27"/>
  <c r="F1519" i="27"/>
  <c r="E1519" i="27"/>
  <c r="G1518" i="27"/>
  <c r="F1518" i="27"/>
  <c r="E1518" i="27"/>
  <c r="G1517" i="27"/>
  <c r="F1517" i="27"/>
  <c r="E1517" i="27"/>
  <c r="G1516" i="27"/>
  <c r="F1516" i="27"/>
  <c r="E1516" i="27"/>
  <c r="G1515" i="27"/>
  <c r="F1515" i="27"/>
  <c r="E1515" i="27"/>
  <c r="G1514" i="27"/>
  <c r="F1514" i="27"/>
  <c r="E1514" i="27"/>
  <c r="G1513" i="27"/>
  <c r="F1513" i="27"/>
  <c r="E1513" i="27"/>
  <c r="G1511" i="27"/>
  <c r="E1511" i="27"/>
  <c r="G1510" i="27"/>
  <c r="E1510" i="27"/>
  <c r="G1509" i="27"/>
  <c r="E1509" i="27"/>
  <c r="G1508" i="27"/>
  <c r="E1508" i="27"/>
  <c r="G1507" i="27"/>
  <c r="E1507" i="27"/>
  <c r="G1506" i="27"/>
  <c r="E1506" i="27"/>
  <c r="G1505" i="27"/>
  <c r="E1505" i="27"/>
  <c r="G1504" i="27"/>
  <c r="E1504" i="27"/>
  <c r="G1492" i="27"/>
  <c r="F1492" i="27"/>
  <c r="E1492" i="27"/>
  <c r="G1491" i="27"/>
  <c r="F1491" i="27"/>
  <c r="E1491" i="27"/>
  <c r="G1490" i="27"/>
  <c r="F1490" i="27"/>
  <c r="E1490" i="27"/>
  <c r="G1489" i="27"/>
  <c r="F1489" i="27"/>
  <c r="E1489" i="27"/>
  <c r="G1488" i="27"/>
  <c r="F1488" i="27"/>
  <c r="E1488" i="27"/>
  <c r="G1487" i="27"/>
  <c r="F1487" i="27"/>
  <c r="E1487" i="27"/>
  <c r="G1486" i="27"/>
  <c r="F1486" i="27"/>
  <c r="E1486" i="27"/>
  <c r="G1485" i="27"/>
  <c r="F1485" i="27"/>
  <c r="E1485" i="27"/>
  <c r="G1483" i="27"/>
  <c r="E1483" i="27"/>
  <c r="G1482" i="27"/>
  <c r="E1482" i="27"/>
  <c r="G1481" i="27"/>
  <c r="E1481" i="27"/>
  <c r="G1480" i="27"/>
  <c r="E1480" i="27"/>
  <c r="G1479" i="27"/>
  <c r="E1479" i="27"/>
  <c r="G1478" i="27"/>
  <c r="E1478" i="27"/>
  <c r="G1477" i="27"/>
  <c r="E1477" i="27"/>
  <c r="G1476" i="27"/>
  <c r="E1476" i="27"/>
  <c r="G1464" i="27"/>
  <c r="F1464" i="27"/>
  <c r="E1464" i="27"/>
  <c r="G1463" i="27"/>
  <c r="F1463" i="27"/>
  <c r="E1463" i="27"/>
  <c r="G1462" i="27"/>
  <c r="F1462" i="27"/>
  <c r="E1462" i="27"/>
  <c r="G1461" i="27"/>
  <c r="F1461" i="27"/>
  <c r="E1461" i="27"/>
  <c r="G1460" i="27"/>
  <c r="F1460" i="27"/>
  <c r="E1460" i="27"/>
  <c r="G1459" i="27"/>
  <c r="F1459" i="27"/>
  <c r="E1459" i="27"/>
  <c r="G1458" i="27"/>
  <c r="F1458" i="27"/>
  <c r="E1458" i="27"/>
  <c r="G1457" i="27"/>
  <c r="F1457" i="27"/>
  <c r="E1457" i="27"/>
  <c r="G1455" i="27"/>
  <c r="E1455" i="27"/>
  <c r="G1454" i="27"/>
  <c r="E1454" i="27"/>
  <c r="G1453" i="27"/>
  <c r="E1453" i="27"/>
  <c r="G1452" i="27"/>
  <c r="E1452" i="27"/>
  <c r="G1451" i="27"/>
  <c r="E1451" i="27"/>
  <c r="G1450" i="27"/>
  <c r="E1450" i="27"/>
  <c r="G1449" i="27"/>
  <c r="E1449" i="27"/>
  <c r="G1448" i="27"/>
  <c r="E1448" i="27"/>
  <c r="G1436" i="27"/>
  <c r="F1436" i="27"/>
  <c r="E1436" i="27"/>
  <c r="G1435" i="27"/>
  <c r="F1435" i="27"/>
  <c r="E1435" i="27"/>
  <c r="G1434" i="27"/>
  <c r="F1434" i="27"/>
  <c r="E1434" i="27"/>
  <c r="G1433" i="27"/>
  <c r="F1433" i="27"/>
  <c r="E1433" i="27"/>
  <c r="G1432" i="27"/>
  <c r="F1432" i="27"/>
  <c r="E1432" i="27"/>
  <c r="G1431" i="27"/>
  <c r="F1431" i="27"/>
  <c r="E1431" i="27"/>
  <c r="G1430" i="27"/>
  <c r="F1430" i="27"/>
  <c r="E1430" i="27"/>
  <c r="G1429" i="27"/>
  <c r="F1429" i="27"/>
  <c r="E1429" i="27"/>
  <c r="G1427" i="27"/>
  <c r="E1427" i="27"/>
  <c r="G1426" i="27"/>
  <c r="E1426" i="27"/>
  <c r="G1425" i="27"/>
  <c r="E1425" i="27"/>
  <c r="G1424" i="27"/>
  <c r="E1424" i="27"/>
  <c r="G1423" i="27"/>
  <c r="E1423" i="27"/>
  <c r="G1422" i="27"/>
  <c r="E1422" i="27"/>
  <c r="G1421" i="27"/>
  <c r="E1421" i="27"/>
  <c r="G1420" i="27"/>
  <c r="E1420" i="27"/>
  <c r="G1408" i="27"/>
  <c r="F1408" i="27"/>
  <c r="E1408" i="27"/>
  <c r="G1407" i="27"/>
  <c r="F1407" i="27"/>
  <c r="E1407" i="27"/>
  <c r="G1406" i="27"/>
  <c r="F1406" i="27"/>
  <c r="E1406" i="27"/>
  <c r="G1405" i="27"/>
  <c r="F1405" i="27"/>
  <c r="E1405" i="27"/>
  <c r="G1404" i="27"/>
  <c r="F1404" i="27"/>
  <c r="E1404" i="27"/>
  <c r="G1403" i="27"/>
  <c r="F1403" i="27"/>
  <c r="E1403" i="27"/>
  <c r="G1402" i="27"/>
  <c r="F1402" i="27"/>
  <c r="E1402" i="27"/>
  <c r="G1401" i="27"/>
  <c r="F1401" i="27"/>
  <c r="E1401" i="27"/>
  <c r="G1399" i="27"/>
  <c r="E1399" i="27"/>
  <c r="G1398" i="27"/>
  <c r="E1398" i="27"/>
  <c r="G1397" i="27"/>
  <c r="E1397" i="27"/>
  <c r="G1396" i="27"/>
  <c r="E1396" i="27"/>
  <c r="G1395" i="27"/>
  <c r="E1395" i="27"/>
  <c r="G1394" i="27"/>
  <c r="E1394" i="27"/>
  <c r="G1393" i="27"/>
  <c r="E1393" i="27"/>
  <c r="G1392" i="27"/>
  <c r="E1392" i="27"/>
  <c r="G1380" i="27"/>
  <c r="F1380" i="27"/>
  <c r="E1380" i="27"/>
  <c r="G1379" i="27"/>
  <c r="F1379" i="27"/>
  <c r="E1379" i="27"/>
  <c r="G1378" i="27"/>
  <c r="F1378" i="27"/>
  <c r="E1378" i="27"/>
  <c r="G1377" i="27"/>
  <c r="F1377" i="27"/>
  <c r="E1377" i="27"/>
  <c r="G1376" i="27"/>
  <c r="F1376" i="27"/>
  <c r="E1376" i="27"/>
  <c r="G1375" i="27"/>
  <c r="F1375" i="27"/>
  <c r="E1375" i="27"/>
  <c r="G1374" i="27"/>
  <c r="F1374" i="27"/>
  <c r="E1374" i="27"/>
  <c r="G1373" i="27"/>
  <c r="F1373" i="27"/>
  <c r="E1373" i="27"/>
  <c r="G1371" i="27"/>
  <c r="E1371" i="27"/>
  <c r="G1370" i="27"/>
  <c r="E1370" i="27"/>
  <c r="G1369" i="27"/>
  <c r="E1369" i="27"/>
  <c r="G1368" i="27"/>
  <c r="E1368" i="27"/>
  <c r="G1367" i="27"/>
  <c r="E1367" i="27"/>
  <c r="G1366" i="27"/>
  <c r="E1366" i="27"/>
  <c r="G1365" i="27"/>
  <c r="E1365" i="27"/>
  <c r="G1364" i="27"/>
  <c r="E1364" i="27"/>
  <c r="G1359" i="27"/>
  <c r="F1359" i="27"/>
  <c r="E1359" i="27"/>
  <c r="G1357" i="27"/>
  <c r="G2114" i="27" s="1"/>
  <c r="E1357" i="27"/>
  <c r="G1347" i="27"/>
  <c r="F1347" i="27"/>
  <c r="E1347" i="27"/>
  <c r="G1345" i="27"/>
  <c r="E1345" i="27"/>
  <c r="G1344" i="27"/>
  <c r="E1344" i="27"/>
  <c r="G1343" i="27"/>
  <c r="E1343" i="27"/>
  <c r="G1342" i="27"/>
  <c r="E1342" i="27"/>
  <c r="G1341" i="27"/>
  <c r="E1341" i="27"/>
  <c r="G1340" i="27"/>
  <c r="E1340" i="27"/>
  <c r="G1330" i="27"/>
  <c r="F1330" i="27"/>
  <c r="E1330" i="27"/>
  <c r="G1328" i="27"/>
  <c r="E1328" i="27"/>
  <c r="G1327" i="27"/>
  <c r="E1327" i="27"/>
  <c r="G1326" i="27"/>
  <c r="E1326" i="27"/>
  <c r="G1325" i="27"/>
  <c r="E1325" i="27"/>
  <c r="G1324" i="27"/>
  <c r="E1324" i="27"/>
  <c r="G1323" i="27"/>
  <c r="E1323" i="27"/>
  <c r="G1313" i="27"/>
  <c r="F1313" i="27"/>
  <c r="E1313" i="27"/>
  <c r="G1311" i="27"/>
  <c r="E1311" i="27"/>
  <c r="G1310" i="27"/>
  <c r="E1310" i="27"/>
  <c r="G1309" i="27"/>
  <c r="E1309" i="27"/>
  <c r="G1308" i="27"/>
  <c r="E1308" i="27"/>
  <c r="G1307" i="27"/>
  <c r="E1307" i="27"/>
  <c r="G1306" i="27"/>
  <c r="E1306" i="27"/>
  <c r="G1296" i="27"/>
  <c r="F1296" i="27"/>
  <c r="E1296" i="27"/>
  <c r="G1294" i="27"/>
  <c r="E1294" i="27"/>
  <c r="G1293" i="27"/>
  <c r="E1293" i="27"/>
  <c r="G1292" i="27"/>
  <c r="E1292" i="27"/>
  <c r="G1291" i="27"/>
  <c r="E1291" i="27"/>
  <c r="G1290" i="27"/>
  <c r="E1290" i="27"/>
  <c r="G1289" i="27"/>
  <c r="E1289" i="27"/>
  <c r="G553" i="27"/>
  <c r="F553" i="27"/>
  <c r="G552" i="27"/>
  <c r="F552" i="27"/>
  <c r="G551" i="27"/>
  <c r="F551" i="27"/>
  <c r="G550" i="27"/>
  <c r="F550" i="27"/>
  <c r="G549" i="27"/>
  <c r="F549" i="27"/>
  <c r="G548" i="27"/>
  <c r="F548" i="27"/>
  <c r="G547" i="27"/>
  <c r="F547" i="27"/>
  <c r="G546" i="27"/>
  <c r="F546" i="27"/>
  <c r="G581" i="27"/>
  <c r="F581" i="27"/>
  <c r="G580" i="27"/>
  <c r="F580" i="27"/>
  <c r="G579" i="27"/>
  <c r="F579" i="27"/>
  <c r="G578" i="27"/>
  <c r="F578" i="27"/>
  <c r="G577" i="27"/>
  <c r="F577" i="27"/>
  <c r="G576" i="27"/>
  <c r="F576" i="27"/>
  <c r="G575" i="27"/>
  <c r="F575" i="27"/>
  <c r="G574" i="27"/>
  <c r="F574" i="27"/>
  <c r="G609" i="27"/>
  <c r="F609" i="27"/>
  <c r="G608" i="27"/>
  <c r="F608" i="27"/>
  <c r="G607" i="27"/>
  <c r="F607" i="27"/>
  <c r="G606" i="27"/>
  <c r="F606" i="27"/>
  <c r="G605" i="27"/>
  <c r="F605" i="27"/>
  <c r="G604" i="27"/>
  <c r="F604" i="27"/>
  <c r="G603" i="27"/>
  <c r="F603" i="27"/>
  <c r="G602" i="27"/>
  <c r="F602" i="27"/>
  <c r="G637" i="27"/>
  <c r="F637" i="27"/>
  <c r="G636" i="27"/>
  <c r="F636" i="27"/>
  <c r="G635" i="27"/>
  <c r="F635" i="27"/>
  <c r="G634" i="27"/>
  <c r="F634" i="27"/>
  <c r="G633" i="27"/>
  <c r="F633" i="27"/>
  <c r="G632" i="27"/>
  <c r="F632" i="27"/>
  <c r="G631" i="27"/>
  <c r="F631" i="27"/>
  <c r="G630" i="27"/>
  <c r="F630" i="27"/>
  <c r="G665" i="27"/>
  <c r="F665" i="27"/>
  <c r="G664" i="27"/>
  <c r="F664" i="27"/>
  <c r="G663" i="27"/>
  <c r="F663" i="27"/>
  <c r="G662" i="27"/>
  <c r="F662" i="27"/>
  <c r="G661" i="27"/>
  <c r="F661" i="27"/>
  <c r="G660" i="27"/>
  <c r="F660" i="27"/>
  <c r="G659" i="27"/>
  <c r="F659" i="27"/>
  <c r="G658" i="27"/>
  <c r="F658" i="27"/>
  <c r="G693" i="27"/>
  <c r="F693" i="27"/>
  <c r="G692" i="27"/>
  <c r="F692" i="27"/>
  <c r="G691" i="27"/>
  <c r="F691" i="27"/>
  <c r="G690" i="27"/>
  <c r="F690" i="27"/>
  <c r="G689" i="27"/>
  <c r="F689" i="27"/>
  <c r="G688" i="27"/>
  <c r="F688" i="27"/>
  <c r="G687" i="27"/>
  <c r="F687" i="27"/>
  <c r="G686" i="27"/>
  <c r="F686" i="27"/>
  <c r="G721" i="27"/>
  <c r="F721" i="27"/>
  <c r="G720" i="27"/>
  <c r="F720" i="27"/>
  <c r="G719" i="27"/>
  <c r="F719" i="27"/>
  <c r="G718" i="27"/>
  <c r="F718" i="27"/>
  <c r="G717" i="27"/>
  <c r="F717" i="27"/>
  <c r="G716" i="27"/>
  <c r="F716" i="27"/>
  <c r="G715" i="27"/>
  <c r="F715" i="27"/>
  <c r="G714" i="27"/>
  <c r="F714" i="27"/>
  <c r="G749" i="27"/>
  <c r="F749" i="27"/>
  <c r="G748" i="27"/>
  <c r="F748" i="27"/>
  <c r="G747" i="27"/>
  <c r="F747" i="27"/>
  <c r="G746" i="27"/>
  <c r="F746" i="27"/>
  <c r="G745" i="27"/>
  <c r="F745" i="27"/>
  <c r="G744" i="27"/>
  <c r="F744" i="27"/>
  <c r="G743" i="27"/>
  <c r="F743" i="27"/>
  <c r="G742" i="27"/>
  <c r="F742" i="27"/>
  <c r="G777" i="27"/>
  <c r="F777" i="27"/>
  <c r="G776" i="27"/>
  <c r="F776" i="27"/>
  <c r="G775" i="27"/>
  <c r="F775" i="27"/>
  <c r="G774" i="27"/>
  <c r="F774" i="27"/>
  <c r="G773" i="27"/>
  <c r="F773" i="27"/>
  <c r="G772" i="27"/>
  <c r="F772" i="27"/>
  <c r="G771" i="27"/>
  <c r="F771" i="27"/>
  <c r="G770" i="27"/>
  <c r="F770" i="27"/>
  <c r="G805" i="27"/>
  <c r="F805" i="27"/>
  <c r="G804" i="27"/>
  <c r="F804" i="27"/>
  <c r="G803" i="27"/>
  <c r="F803" i="27"/>
  <c r="G802" i="27"/>
  <c r="F802" i="27"/>
  <c r="G801" i="27"/>
  <c r="F801" i="27"/>
  <c r="G800" i="27"/>
  <c r="F800" i="27"/>
  <c r="G799" i="27"/>
  <c r="F799" i="27"/>
  <c r="G798" i="27"/>
  <c r="F798" i="27"/>
  <c r="G833" i="27"/>
  <c r="F833" i="27"/>
  <c r="G832" i="27"/>
  <c r="F832" i="27"/>
  <c r="G831" i="27"/>
  <c r="F831" i="27"/>
  <c r="G830" i="27"/>
  <c r="F830" i="27"/>
  <c r="G829" i="27"/>
  <c r="F829" i="27"/>
  <c r="G828" i="27"/>
  <c r="F828" i="27"/>
  <c r="G827" i="27"/>
  <c r="F827" i="27"/>
  <c r="G826" i="27"/>
  <c r="F826" i="27"/>
  <c r="G861" i="27"/>
  <c r="F861" i="27"/>
  <c r="G860" i="27"/>
  <c r="F860" i="27"/>
  <c r="G859" i="27"/>
  <c r="F859" i="27"/>
  <c r="G858" i="27"/>
  <c r="F858" i="27"/>
  <c r="G857" i="27"/>
  <c r="F857" i="27"/>
  <c r="G856" i="27"/>
  <c r="F856" i="27"/>
  <c r="G855" i="27"/>
  <c r="F855" i="27"/>
  <c r="G854" i="27"/>
  <c r="F854" i="27"/>
  <c r="G889" i="27"/>
  <c r="F889" i="27"/>
  <c r="G888" i="27"/>
  <c r="F888" i="27"/>
  <c r="G887" i="27"/>
  <c r="F887" i="27"/>
  <c r="G886" i="27"/>
  <c r="F886" i="27"/>
  <c r="G885" i="27"/>
  <c r="F885" i="27"/>
  <c r="G884" i="27"/>
  <c r="F884" i="27"/>
  <c r="G883" i="27"/>
  <c r="F883" i="27"/>
  <c r="G882" i="27"/>
  <c r="F882" i="27"/>
  <c r="G917" i="27"/>
  <c r="F917" i="27"/>
  <c r="G916" i="27"/>
  <c r="F916" i="27"/>
  <c r="G915" i="27"/>
  <c r="F915" i="27"/>
  <c r="G914" i="27"/>
  <c r="F914" i="27"/>
  <c r="G913" i="27"/>
  <c r="F913" i="27"/>
  <c r="G912" i="27"/>
  <c r="F912" i="27"/>
  <c r="G911" i="27"/>
  <c r="F911" i="27"/>
  <c r="G910" i="27"/>
  <c r="F910" i="27"/>
  <c r="G945" i="27"/>
  <c r="F945" i="27"/>
  <c r="G944" i="27"/>
  <c r="F944" i="27"/>
  <c r="G943" i="27"/>
  <c r="F943" i="27"/>
  <c r="G942" i="27"/>
  <c r="F942" i="27"/>
  <c r="G941" i="27"/>
  <c r="F941" i="27"/>
  <c r="G940" i="27"/>
  <c r="F940" i="27"/>
  <c r="G939" i="27"/>
  <c r="F939" i="27"/>
  <c r="G938" i="27"/>
  <c r="F938" i="27"/>
  <c r="G1001" i="27"/>
  <c r="F1001" i="27"/>
  <c r="G1000" i="27"/>
  <c r="F1000" i="27"/>
  <c r="G999" i="27"/>
  <c r="F999" i="27"/>
  <c r="G998" i="27"/>
  <c r="F998" i="27"/>
  <c r="G997" i="27"/>
  <c r="F997" i="27"/>
  <c r="G996" i="27"/>
  <c r="F996" i="27"/>
  <c r="G995" i="27"/>
  <c r="F995" i="27"/>
  <c r="G994" i="27"/>
  <c r="F994" i="27"/>
  <c r="G1057" i="27"/>
  <c r="F1057" i="27"/>
  <c r="G1056" i="27"/>
  <c r="F1056" i="27"/>
  <c r="G1055" i="27"/>
  <c r="F1055" i="27"/>
  <c r="G1054" i="27"/>
  <c r="F1054" i="27"/>
  <c r="G1053" i="27"/>
  <c r="F1053" i="27"/>
  <c r="G1052" i="27"/>
  <c r="F1052" i="27"/>
  <c r="G1051" i="27"/>
  <c r="F1051" i="27"/>
  <c r="G1050" i="27"/>
  <c r="F1050" i="27"/>
  <c r="G1085" i="27"/>
  <c r="F1085" i="27"/>
  <c r="G1084" i="27"/>
  <c r="F1084" i="27"/>
  <c r="G1083" i="27"/>
  <c r="F1083" i="27"/>
  <c r="G1082" i="27"/>
  <c r="F1082" i="27"/>
  <c r="G1081" i="27"/>
  <c r="F1081" i="27"/>
  <c r="G1080" i="27"/>
  <c r="F1080" i="27"/>
  <c r="G1079" i="27"/>
  <c r="F1079" i="27"/>
  <c r="G1078" i="27"/>
  <c r="F1078" i="27"/>
  <c r="E1085" i="27"/>
  <c r="E1084" i="27"/>
  <c r="E1083" i="27"/>
  <c r="E1082" i="27"/>
  <c r="E1081" i="27"/>
  <c r="E1080" i="27"/>
  <c r="E1079" i="27"/>
  <c r="E1078" i="27"/>
  <c r="E1057" i="27"/>
  <c r="E1056" i="27"/>
  <c r="E1055" i="27"/>
  <c r="E1054" i="27"/>
  <c r="E1053" i="27"/>
  <c r="E1052" i="27"/>
  <c r="E1051" i="27"/>
  <c r="E1050" i="27"/>
  <c r="E1001" i="27"/>
  <c r="E1000" i="27"/>
  <c r="E999" i="27"/>
  <c r="E998" i="27"/>
  <c r="E997" i="27"/>
  <c r="E996" i="27"/>
  <c r="E995" i="27"/>
  <c r="E994" i="27"/>
  <c r="E945" i="27"/>
  <c r="E944" i="27"/>
  <c r="E943" i="27"/>
  <c r="E942" i="27"/>
  <c r="E941" i="27"/>
  <c r="E940" i="27"/>
  <c r="E939" i="27"/>
  <c r="E938" i="27"/>
  <c r="E917" i="27"/>
  <c r="E916" i="27"/>
  <c r="E915" i="27"/>
  <c r="E914" i="27"/>
  <c r="E913" i="27"/>
  <c r="E912" i="27"/>
  <c r="E911" i="27"/>
  <c r="E910" i="27"/>
  <c r="E889" i="27"/>
  <c r="E888" i="27"/>
  <c r="E887" i="27"/>
  <c r="E886" i="27"/>
  <c r="E885" i="27"/>
  <c r="E884" i="27"/>
  <c r="E883" i="27"/>
  <c r="E882" i="27"/>
  <c r="E861" i="27"/>
  <c r="E860" i="27"/>
  <c r="E859" i="27"/>
  <c r="E858" i="27"/>
  <c r="E857" i="27"/>
  <c r="E856" i="27"/>
  <c r="E855" i="27"/>
  <c r="E854" i="27"/>
  <c r="E833" i="27"/>
  <c r="E832" i="27"/>
  <c r="E831" i="27"/>
  <c r="E830" i="27"/>
  <c r="E829" i="27"/>
  <c r="E828" i="27"/>
  <c r="E827" i="27"/>
  <c r="E826" i="27"/>
  <c r="E805" i="27"/>
  <c r="E804" i="27"/>
  <c r="E803" i="27"/>
  <c r="E802" i="27"/>
  <c r="E801" i="27"/>
  <c r="E800" i="27"/>
  <c r="E799" i="27"/>
  <c r="E798" i="27"/>
  <c r="E777" i="27"/>
  <c r="E776" i="27"/>
  <c r="E775" i="27"/>
  <c r="E774" i="27"/>
  <c r="E773" i="27"/>
  <c r="E772" i="27"/>
  <c r="E771" i="27"/>
  <c r="E770" i="27"/>
  <c r="E749" i="27"/>
  <c r="E748" i="27"/>
  <c r="E747" i="27"/>
  <c r="E746" i="27"/>
  <c r="E745" i="27"/>
  <c r="E744" i="27"/>
  <c r="E743" i="27"/>
  <c r="E742" i="27"/>
  <c r="E721" i="27"/>
  <c r="E720" i="27"/>
  <c r="E719" i="27"/>
  <c r="E718" i="27"/>
  <c r="E717" i="27"/>
  <c r="E716" i="27"/>
  <c r="E715" i="27"/>
  <c r="E714" i="27"/>
  <c r="E693" i="27"/>
  <c r="E692" i="27"/>
  <c r="E691" i="27"/>
  <c r="E690" i="27"/>
  <c r="E689" i="27"/>
  <c r="E688" i="27"/>
  <c r="E687" i="27"/>
  <c r="E686" i="27"/>
  <c r="E665" i="27"/>
  <c r="E664" i="27"/>
  <c r="E663" i="27"/>
  <c r="E662" i="27"/>
  <c r="E661" i="27"/>
  <c r="E660" i="27"/>
  <c r="E659" i="27"/>
  <c r="E658" i="27"/>
  <c r="E637" i="27"/>
  <c r="E636" i="27"/>
  <c r="E635" i="27"/>
  <c r="E634" i="27"/>
  <c r="E633" i="27"/>
  <c r="E632" i="27"/>
  <c r="E631" i="27"/>
  <c r="E630" i="27"/>
  <c r="E609" i="27"/>
  <c r="E608" i="27"/>
  <c r="E607" i="27"/>
  <c r="E606" i="27"/>
  <c r="E605" i="27"/>
  <c r="E604" i="27"/>
  <c r="E603" i="27"/>
  <c r="E602" i="27"/>
  <c r="E581" i="27"/>
  <c r="E580" i="27"/>
  <c r="E579" i="27"/>
  <c r="E578" i="27"/>
  <c r="E577" i="27"/>
  <c r="E576" i="27"/>
  <c r="E575" i="27"/>
  <c r="E574" i="27"/>
  <c r="E553" i="27"/>
  <c r="E552" i="27"/>
  <c r="E551" i="27"/>
  <c r="E550" i="27"/>
  <c r="E549" i="27"/>
  <c r="E548" i="27"/>
  <c r="E547" i="27"/>
  <c r="E546" i="27"/>
  <c r="G1076" i="27"/>
  <c r="G1075" i="27"/>
  <c r="G1074" i="27"/>
  <c r="G1073" i="27"/>
  <c r="G1072" i="27"/>
  <c r="G1071" i="27"/>
  <c r="G1070" i="27"/>
  <c r="G1069" i="27"/>
  <c r="G1048" i="27"/>
  <c r="G1047" i="27"/>
  <c r="G1046" i="27"/>
  <c r="G1045" i="27"/>
  <c r="G1044" i="27"/>
  <c r="G1043" i="27"/>
  <c r="G1042" i="27"/>
  <c r="G1041" i="27"/>
  <c r="G1020" i="27"/>
  <c r="G1019" i="27"/>
  <c r="G1018" i="27"/>
  <c r="G1017" i="27"/>
  <c r="G1016" i="27"/>
  <c r="G1015" i="27"/>
  <c r="G1014" i="27"/>
  <c r="G1013" i="27"/>
  <c r="G992" i="27"/>
  <c r="G991" i="27"/>
  <c r="G990" i="27"/>
  <c r="G989" i="27"/>
  <c r="G988" i="27"/>
  <c r="G987" i="27"/>
  <c r="G986" i="27"/>
  <c r="G985" i="27"/>
  <c r="G964" i="27"/>
  <c r="G963" i="27"/>
  <c r="G962" i="27"/>
  <c r="G961" i="27"/>
  <c r="G960" i="27"/>
  <c r="G959" i="27"/>
  <c r="G958" i="27"/>
  <c r="G957" i="27"/>
  <c r="G936" i="27"/>
  <c r="G935" i="27"/>
  <c r="G934" i="27"/>
  <c r="G933" i="27"/>
  <c r="G932" i="27"/>
  <c r="G931" i="27"/>
  <c r="G930" i="27"/>
  <c r="G929" i="27"/>
  <c r="G908" i="27"/>
  <c r="G907" i="27"/>
  <c r="G906" i="27"/>
  <c r="G905" i="27"/>
  <c r="G904" i="27"/>
  <c r="G903" i="27"/>
  <c r="G902" i="27"/>
  <c r="G901" i="27"/>
  <c r="G880" i="27"/>
  <c r="G879" i="27"/>
  <c r="G878" i="27"/>
  <c r="G877" i="27"/>
  <c r="G876" i="27"/>
  <c r="G875" i="27"/>
  <c r="G874" i="27"/>
  <c r="G873" i="27"/>
  <c r="G852" i="27"/>
  <c r="G851" i="27"/>
  <c r="G850" i="27"/>
  <c r="G849" i="27"/>
  <c r="G848" i="27"/>
  <c r="G847" i="27"/>
  <c r="G846" i="27"/>
  <c r="G845" i="27"/>
  <c r="G824" i="27"/>
  <c r="G823" i="27"/>
  <c r="G822" i="27"/>
  <c r="G821" i="27"/>
  <c r="G820" i="27"/>
  <c r="G819" i="27"/>
  <c r="G818" i="27"/>
  <c r="G817" i="27"/>
  <c r="G796" i="27"/>
  <c r="G795" i="27"/>
  <c r="G794" i="27"/>
  <c r="G793" i="27"/>
  <c r="G792" i="27"/>
  <c r="G791" i="27"/>
  <c r="G790" i="27"/>
  <c r="G789" i="27"/>
  <c r="G768" i="27"/>
  <c r="G767" i="27"/>
  <c r="G766" i="27"/>
  <c r="G765" i="27"/>
  <c r="G764" i="27"/>
  <c r="G763" i="27"/>
  <c r="G762" i="27"/>
  <c r="G761" i="27"/>
  <c r="G740" i="27"/>
  <c r="G739" i="27"/>
  <c r="G738" i="27"/>
  <c r="G737" i="27"/>
  <c r="G736" i="27"/>
  <c r="G735" i="27"/>
  <c r="G734" i="27"/>
  <c r="G733" i="27"/>
  <c r="G712" i="27"/>
  <c r="G711" i="27"/>
  <c r="G710" i="27"/>
  <c r="G709" i="27"/>
  <c r="G708" i="27"/>
  <c r="G707" i="27"/>
  <c r="G706" i="27"/>
  <c r="G705" i="27"/>
  <c r="G684" i="27"/>
  <c r="G683" i="27"/>
  <c r="G682" i="27"/>
  <c r="G681" i="27"/>
  <c r="G680" i="27"/>
  <c r="G679" i="27"/>
  <c r="G678" i="27"/>
  <c r="G677" i="27"/>
  <c r="G656" i="27"/>
  <c r="G655" i="27"/>
  <c r="G654" i="27"/>
  <c r="G653" i="27"/>
  <c r="G652" i="27"/>
  <c r="G651" i="27"/>
  <c r="G650" i="27"/>
  <c r="G649" i="27"/>
  <c r="G628" i="27"/>
  <c r="G627" i="27"/>
  <c r="G626" i="27"/>
  <c r="G625" i="27"/>
  <c r="G624" i="27"/>
  <c r="G623" i="27"/>
  <c r="G622" i="27"/>
  <c r="G621" i="27"/>
  <c r="G600" i="27"/>
  <c r="G599" i="27"/>
  <c r="G598" i="27"/>
  <c r="G597" i="27"/>
  <c r="G596" i="27"/>
  <c r="G595" i="27"/>
  <c r="G594" i="27"/>
  <c r="G593" i="27"/>
  <c r="G572" i="27"/>
  <c r="G571" i="27"/>
  <c r="G570" i="27"/>
  <c r="G569" i="27"/>
  <c r="G568" i="27"/>
  <c r="G567" i="27"/>
  <c r="G566" i="27"/>
  <c r="G565" i="27"/>
  <c r="G544" i="27"/>
  <c r="G543" i="27"/>
  <c r="G542" i="27"/>
  <c r="G541" i="27"/>
  <c r="G540" i="27"/>
  <c r="G539" i="27"/>
  <c r="G538" i="27"/>
  <c r="G537" i="27"/>
  <c r="E1076" i="27"/>
  <c r="E1075" i="27"/>
  <c r="E1074" i="27"/>
  <c r="E1073" i="27"/>
  <c r="E1072" i="27"/>
  <c r="E1071" i="27"/>
  <c r="E1070" i="27"/>
  <c r="E1069" i="27"/>
  <c r="E1048" i="27"/>
  <c r="E1047" i="27"/>
  <c r="E1046" i="27"/>
  <c r="E1045" i="27"/>
  <c r="E1044" i="27"/>
  <c r="E1043" i="27"/>
  <c r="E1042" i="27"/>
  <c r="E1041" i="27"/>
  <c r="E1020" i="27"/>
  <c r="E1019" i="27"/>
  <c r="E1018" i="27"/>
  <c r="E1017" i="27"/>
  <c r="E1016" i="27"/>
  <c r="E1015" i="27"/>
  <c r="E1014" i="27"/>
  <c r="E1013" i="27"/>
  <c r="E992" i="27"/>
  <c r="E991" i="27"/>
  <c r="E990" i="27"/>
  <c r="E989" i="27"/>
  <c r="E988" i="27"/>
  <c r="E987" i="27"/>
  <c r="E986" i="27"/>
  <c r="E985" i="27"/>
  <c r="E964" i="27"/>
  <c r="E963" i="27"/>
  <c r="E962" i="27"/>
  <c r="E961" i="27"/>
  <c r="E960" i="27"/>
  <c r="E959" i="27"/>
  <c r="E958" i="27"/>
  <c r="E957" i="27"/>
  <c r="E936" i="27"/>
  <c r="E935" i="27"/>
  <c r="E934" i="27"/>
  <c r="E933" i="27"/>
  <c r="E932" i="27"/>
  <c r="E931" i="27"/>
  <c r="E930" i="27"/>
  <c r="E929" i="27"/>
  <c r="E908" i="27"/>
  <c r="E907" i="27"/>
  <c r="E906" i="27"/>
  <c r="E905" i="27"/>
  <c r="E904" i="27"/>
  <c r="E903" i="27"/>
  <c r="E902" i="27"/>
  <c r="E901" i="27"/>
  <c r="E880" i="27"/>
  <c r="E879" i="27"/>
  <c r="E878" i="27"/>
  <c r="E877" i="27"/>
  <c r="E876" i="27"/>
  <c r="E875" i="27"/>
  <c r="E874" i="27"/>
  <c r="E873" i="27"/>
  <c r="E852" i="27"/>
  <c r="E851" i="27"/>
  <c r="E850" i="27"/>
  <c r="E849" i="27"/>
  <c r="E848" i="27"/>
  <c r="E847" i="27"/>
  <c r="E846" i="27"/>
  <c r="E845" i="27"/>
  <c r="E824" i="27"/>
  <c r="E823" i="27"/>
  <c r="E822" i="27"/>
  <c r="E821" i="27"/>
  <c r="E820" i="27"/>
  <c r="E819" i="27"/>
  <c r="E818" i="27"/>
  <c r="E817" i="27"/>
  <c r="E796" i="27"/>
  <c r="E795" i="27"/>
  <c r="E794" i="27"/>
  <c r="E793" i="27"/>
  <c r="E792" i="27"/>
  <c r="E791" i="27"/>
  <c r="E790" i="27"/>
  <c r="E789" i="27"/>
  <c r="E768" i="27"/>
  <c r="E767" i="27"/>
  <c r="E766" i="27"/>
  <c r="E765" i="27"/>
  <c r="E764" i="27"/>
  <c r="E763" i="27"/>
  <c r="E762" i="27"/>
  <c r="E761" i="27"/>
  <c r="E740" i="27"/>
  <c r="E739" i="27"/>
  <c r="E738" i="27"/>
  <c r="E737" i="27"/>
  <c r="E736" i="27"/>
  <c r="E735" i="27"/>
  <c r="E734" i="27"/>
  <c r="E733" i="27"/>
  <c r="E712" i="27"/>
  <c r="E711" i="27"/>
  <c r="E710" i="27"/>
  <c r="E709" i="27"/>
  <c r="E708" i="27"/>
  <c r="E707" i="27"/>
  <c r="E706" i="27"/>
  <c r="E705" i="27"/>
  <c r="E684" i="27"/>
  <c r="E683" i="27"/>
  <c r="E682" i="27"/>
  <c r="E681" i="27"/>
  <c r="E680" i="27"/>
  <c r="E679" i="27"/>
  <c r="E678" i="27"/>
  <c r="E677" i="27"/>
  <c r="E656" i="27"/>
  <c r="E655" i="27"/>
  <c r="E654" i="27"/>
  <c r="E653" i="27"/>
  <c r="E652" i="27"/>
  <c r="E651" i="27"/>
  <c r="E650" i="27"/>
  <c r="E649" i="27"/>
  <c r="E628" i="27"/>
  <c r="E627" i="27"/>
  <c r="E626" i="27"/>
  <c r="E625" i="27"/>
  <c r="E624" i="27"/>
  <c r="E623" i="27"/>
  <c r="E622" i="27"/>
  <c r="E621" i="27"/>
  <c r="E600" i="27"/>
  <c r="E599" i="27"/>
  <c r="E598" i="27"/>
  <c r="E597" i="27"/>
  <c r="E596" i="27"/>
  <c r="E595" i="27"/>
  <c r="E594" i="27"/>
  <c r="E593" i="27"/>
  <c r="E572" i="27"/>
  <c r="E571" i="27"/>
  <c r="E570" i="27"/>
  <c r="E569" i="27"/>
  <c r="E568" i="27"/>
  <c r="E567" i="27"/>
  <c r="E566" i="27"/>
  <c r="E565" i="27"/>
  <c r="E544" i="27"/>
  <c r="E543" i="27"/>
  <c r="E542" i="27"/>
  <c r="E541" i="27"/>
  <c r="E540" i="27"/>
  <c r="E539" i="27"/>
  <c r="E538" i="27"/>
  <c r="E537" i="27"/>
  <c r="G530" i="27"/>
  <c r="G518" i="27"/>
  <c r="G517" i="27"/>
  <c r="G516" i="27"/>
  <c r="G515" i="27"/>
  <c r="G514" i="27"/>
  <c r="G513" i="27"/>
  <c r="G501" i="27"/>
  <c r="G500" i="27"/>
  <c r="G499" i="27"/>
  <c r="G498" i="27"/>
  <c r="G497" i="27"/>
  <c r="G496" i="27"/>
  <c r="G484" i="27"/>
  <c r="G483" i="27"/>
  <c r="G482" i="27"/>
  <c r="G481" i="27"/>
  <c r="G480" i="27"/>
  <c r="G479" i="27"/>
  <c r="G467" i="27"/>
  <c r="G466" i="27"/>
  <c r="G465" i="27"/>
  <c r="G464" i="27"/>
  <c r="G463" i="27"/>
  <c r="G462" i="27"/>
  <c r="G532" i="27"/>
  <c r="F532" i="27"/>
  <c r="G520" i="27"/>
  <c r="F520" i="27"/>
  <c r="G503" i="27"/>
  <c r="F503" i="27"/>
  <c r="G486" i="27"/>
  <c r="F486" i="27"/>
  <c r="G469" i="27"/>
  <c r="E530" i="27"/>
  <c r="E518" i="27"/>
  <c r="E517" i="27"/>
  <c r="E516" i="27"/>
  <c r="E515" i="27"/>
  <c r="E514" i="27"/>
  <c r="E513" i="27"/>
  <c r="E501" i="27"/>
  <c r="E500" i="27"/>
  <c r="E499" i="27"/>
  <c r="E498" i="27"/>
  <c r="E497" i="27"/>
  <c r="E496" i="27"/>
  <c r="E484" i="27"/>
  <c r="E483" i="27"/>
  <c r="E482" i="27"/>
  <c r="E481" i="27"/>
  <c r="E480" i="27"/>
  <c r="E479" i="27"/>
  <c r="E467" i="27"/>
  <c r="E466" i="27"/>
  <c r="E465" i="27"/>
  <c r="E464" i="27"/>
  <c r="E463" i="27"/>
  <c r="E462" i="27"/>
  <c r="E532" i="27"/>
  <c r="E520" i="27"/>
  <c r="E503" i="27"/>
  <c r="E486" i="27"/>
  <c r="E469" i="27"/>
  <c r="G409" i="27"/>
  <c r="E409" i="27"/>
  <c r="G388" i="27"/>
  <c r="E388" i="27"/>
  <c r="G193" i="27"/>
  <c r="E193" i="27"/>
  <c r="G439" i="27"/>
  <c r="E115" i="10"/>
  <c r="I114" i="10"/>
  <c r="H114" i="10"/>
  <c r="G114" i="10"/>
  <c r="F114" i="10"/>
  <c r="E114" i="10"/>
  <c r="E113" i="10"/>
  <c r="G103" i="10"/>
  <c r="F103" i="10"/>
  <c r="E106" i="10" s="1"/>
  <c r="E103" i="10"/>
  <c r="I105" i="10"/>
  <c r="H105" i="10"/>
  <c r="G105" i="10"/>
  <c r="F105" i="10"/>
  <c r="E105" i="10"/>
  <c r="G104" i="10"/>
  <c r="F104" i="10"/>
  <c r="E107" i="10" s="1"/>
  <c r="E104" i="10"/>
  <c r="G95" i="10"/>
  <c r="F95" i="10"/>
  <c r="E98" i="10" s="1"/>
  <c r="E95" i="10"/>
  <c r="I97" i="10"/>
  <c r="H97" i="10"/>
  <c r="G97" i="10"/>
  <c r="F97" i="10"/>
  <c r="E97" i="10"/>
  <c r="G96" i="10"/>
  <c r="F96" i="10"/>
  <c r="E99" i="10" s="1"/>
  <c r="E96" i="10"/>
  <c r="I89" i="10"/>
  <c r="H89" i="10"/>
  <c r="G89" i="10"/>
  <c r="F89" i="10"/>
  <c r="E89" i="10"/>
  <c r="G44" i="7"/>
  <c r="F44" i="7"/>
  <c r="E44" i="7"/>
  <c r="I43" i="7"/>
  <c r="H43" i="7"/>
  <c r="G43" i="7"/>
  <c r="F43" i="7"/>
  <c r="E43" i="7"/>
  <c r="G407" i="27"/>
  <c r="F407" i="27"/>
  <c r="F418" i="27" s="1"/>
  <c r="G406" i="27"/>
  <c r="G405" i="27"/>
  <c r="F405" i="27"/>
  <c r="F416" i="27" s="1"/>
  <c r="G404" i="27"/>
  <c r="F404" i="27"/>
  <c r="F415" i="27" s="1"/>
  <c r="G403" i="27"/>
  <c r="F403" i="27"/>
  <c r="F414" i="27" s="1"/>
  <c r="G402" i="27"/>
  <c r="F402" i="27"/>
  <c r="F413" i="27" s="1"/>
  <c r="G401" i="27"/>
  <c r="F401" i="27"/>
  <c r="F412" i="27" s="1"/>
  <c r="G400" i="27"/>
  <c r="F400" i="27"/>
  <c r="F411" i="27" s="1"/>
  <c r="G386" i="27"/>
  <c r="F386" i="27"/>
  <c r="F397" i="27" s="1"/>
  <c r="G385" i="27"/>
  <c r="F385" i="27"/>
  <c r="F396" i="27" s="1"/>
  <c r="G384" i="27"/>
  <c r="F384" i="27"/>
  <c r="F395" i="27" s="1"/>
  <c r="G383" i="27"/>
  <c r="F383" i="27"/>
  <c r="F394" i="27" s="1"/>
  <c r="G382" i="27"/>
  <c r="F382" i="27"/>
  <c r="F393" i="27" s="1"/>
  <c r="G381" i="27"/>
  <c r="G380" i="27"/>
  <c r="G379" i="27"/>
  <c r="F379" i="27"/>
  <c r="F390" i="27" s="1"/>
  <c r="G437" i="27"/>
  <c r="F437" i="27"/>
  <c r="F457" i="27" s="1"/>
  <c r="G436" i="27"/>
  <c r="F436" i="27"/>
  <c r="F456" i="27" s="1"/>
  <c r="G435" i="27"/>
  <c r="F435" i="27"/>
  <c r="F455" i="27" s="1"/>
  <c r="G434" i="27"/>
  <c r="F434" i="27"/>
  <c r="F454" i="27" s="1"/>
  <c r="G433" i="27"/>
  <c r="G432" i="27"/>
  <c r="F432" i="27"/>
  <c r="F452" i="27" s="1"/>
  <c r="G431" i="27"/>
  <c r="F431" i="27"/>
  <c r="F451" i="27" s="1"/>
  <c r="G430" i="27"/>
  <c r="F430" i="27"/>
  <c r="F450" i="27" s="1"/>
  <c r="G428" i="27"/>
  <c r="G427" i="27"/>
  <c r="G426" i="27"/>
  <c r="F426" i="27"/>
  <c r="G425" i="27"/>
  <c r="G424" i="27"/>
  <c r="F424" i="27"/>
  <c r="F444" i="27" s="1"/>
  <c r="G423" i="27"/>
  <c r="G422" i="27"/>
  <c r="G421" i="27"/>
  <c r="G191" i="27"/>
  <c r="G190" i="27"/>
  <c r="G189" i="27"/>
  <c r="G188" i="27"/>
  <c r="G187" i="27"/>
  <c r="G186" i="27"/>
  <c r="G185" i="27"/>
  <c r="G184" i="27"/>
  <c r="G182" i="27"/>
  <c r="F182" i="27"/>
  <c r="F367" i="27" s="1"/>
  <c r="G181" i="27"/>
  <c r="F181" i="27"/>
  <c r="F366" i="27" s="1"/>
  <c r="G180" i="27"/>
  <c r="F180" i="27"/>
  <c r="F365" i="27" s="1"/>
  <c r="G179" i="27"/>
  <c r="F179" i="27"/>
  <c r="F364" i="27" s="1"/>
  <c r="G178" i="27"/>
  <c r="G177" i="27"/>
  <c r="G176" i="27"/>
  <c r="G175" i="27"/>
  <c r="G173" i="27"/>
  <c r="F173" i="27"/>
  <c r="F358" i="27" s="1"/>
  <c r="G172" i="27"/>
  <c r="F172" i="27"/>
  <c r="F357" i="27" s="1"/>
  <c r="G171" i="27"/>
  <c r="F171" i="27"/>
  <c r="F356" i="27" s="1"/>
  <c r="G170" i="27"/>
  <c r="F170" i="27"/>
  <c r="F355" i="27" s="1"/>
  <c r="G169" i="27"/>
  <c r="G168" i="27"/>
  <c r="G167" i="27"/>
  <c r="G166" i="27"/>
  <c r="G164" i="27"/>
  <c r="F164" i="27"/>
  <c r="F349" i="27" s="1"/>
  <c r="G163" i="27"/>
  <c r="F163" i="27"/>
  <c r="F348" i="27" s="1"/>
  <c r="G162" i="27"/>
  <c r="F162" i="27"/>
  <c r="F347" i="27" s="1"/>
  <c r="G161" i="27"/>
  <c r="G160" i="27"/>
  <c r="F160" i="27"/>
  <c r="F345" i="27" s="1"/>
  <c r="G159" i="27"/>
  <c r="F159" i="27"/>
  <c r="F344" i="27" s="1"/>
  <c r="G158" i="27"/>
  <c r="F158" i="27"/>
  <c r="F343" i="27" s="1"/>
  <c r="G157" i="27"/>
  <c r="F157" i="27"/>
  <c r="F342" i="27" s="1"/>
  <c r="G155" i="27"/>
  <c r="F155" i="27"/>
  <c r="F340" i="27" s="1"/>
  <c r="G154" i="27"/>
  <c r="F154" i="27"/>
  <c r="F339" i="27" s="1"/>
  <c r="G153" i="27"/>
  <c r="F153" i="27"/>
  <c r="F338" i="27" s="1"/>
  <c r="G152" i="27"/>
  <c r="F152" i="27"/>
  <c r="F337" i="27" s="1"/>
  <c r="G151" i="27"/>
  <c r="F151" i="27"/>
  <c r="F336" i="27" s="1"/>
  <c r="G150" i="27"/>
  <c r="F150" i="27"/>
  <c r="F335" i="27" s="1"/>
  <c r="G149" i="27"/>
  <c r="G148" i="27"/>
  <c r="G146" i="27"/>
  <c r="F146" i="27"/>
  <c r="F331" i="27" s="1"/>
  <c r="G145" i="27"/>
  <c r="F145" i="27"/>
  <c r="F330" i="27" s="1"/>
  <c r="G144" i="27"/>
  <c r="F144" i="27"/>
  <c r="G143" i="27"/>
  <c r="G142" i="27"/>
  <c r="G141" i="27"/>
  <c r="G140" i="27"/>
  <c r="G139" i="27"/>
  <c r="G137" i="27"/>
  <c r="F137" i="27"/>
  <c r="F322" i="27" s="1"/>
  <c r="G136" i="27"/>
  <c r="F136" i="27"/>
  <c r="F321" i="27" s="1"/>
  <c r="G135" i="27"/>
  <c r="F135" i="27"/>
  <c r="G134" i="27"/>
  <c r="G133" i="27"/>
  <c r="G132" i="27"/>
  <c r="G131" i="27"/>
  <c r="G130" i="27"/>
  <c r="G128" i="27"/>
  <c r="F128" i="27"/>
  <c r="F313" i="27" s="1"/>
  <c r="G127" i="27"/>
  <c r="F127" i="27"/>
  <c r="F312" i="27" s="1"/>
  <c r="G126" i="27"/>
  <c r="F126" i="27"/>
  <c r="G125" i="27"/>
  <c r="G124" i="27"/>
  <c r="F124" i="27"/>
  <c r="G123" i="27"/>
  <c r="G122" i="27"/>
  <c r="G121" i="27"/>
  <c r="G119" i="27"/>
  <c r="F119" i="27"/>
  <c r="F304" i="27" s="1"/>
  <c r="G118" i="27"/>
  <c r="F118" i="27"/>
  <c r="F303" i="27" s="1"/>
  <c r="G117" i="27"/>
  <c r="F117" i="27"/>
  <c r="G116" i="27"/>
  <c r="G115" i="27"/>
  <c r="G114" i="27"/>
  <c r="G113" i="27"/>
  <c r="G112" i="27"/>
  <c r="G110" i="27"/>
  <c r="F110" i="27"/>
  <c r="F295" i="27" s="1"/>
  <c r="G109" i="27"/>
  <c r="F109" i="27"/>
  <c r="F294" i="27" s="1"/>
  <c r="G108" i="27"/>
  <c r="F108" i="27"/>
  <c r="F293" i="27" s="1"/>
  <c r="G107" i="27"/>
  <c r="F107" i="27"/>
  <c r="F292" i="27" s="1"/>
  <c r="G106" i="27"/>
  <c r="F106" i="27"/>
  <c r="F291" i="27" s="1"/>
  <c r="G105" i="27"/>
  <c r="G104" i="27"/>
  <c r="G103" i="27"/>
  <c r="F103" i="27"/>
  <c r="F288" i="27" s="1"/>
  <c r="G101" i="27"/>
  <c r="F101" i="27"/>
  <c r="F286" i="27" s="1"/>
  <c r="G100" i="27"/>
  <c r="F100" i="27"/>
  <c r="F285" i="27" s="1"/>
  <c r="G99" i="27"/>
  <c r="F99" i="27"/>
  <c r="F284" i="27" s="1"/>
  <c r="G98" i="27"/>
  <c r="F98" i="27"/>
  <c r="F283" i="27" s="1"/>
  <c r="G97" i="27"/>
  <c r="F97" i="27"/>
  <c r="F282" i="27" s="1"/>
  <c r="G96" i="27"/>
  <c r="F96" i="27"/>
  <c r="F281" i="27" s="1"/>
  <c r="G95" i="27"/>
  <c r="G94" i="27"/>
  <c r="G92" i="27"/>
  <c r="G91" i="27"/>
  <c r="F91" i="27"/>
  <c r="F276" i="27" s="1"/>
  <c r="G90" i="27"/>
  <c r="F90" i="27"/>
  <c r="F275" i="27" s="1"/>
  <c r="G89" i="27"/>
  <c r="F89" i="27"/>
  <c r="F274" i="27" s="1"/>
  <c r="G88" i="27"/>
  <c r="F88" i="27"/>
  <c r="F273" i="27" s="1"/>
  <c r="G87" i="27"/>
  <c r="F87" i="27"/>
  <c r="F272" i="27" s="1"/>
  <c r="G86" i="27"/>
  <c r="F86" i="27"/>
  <c r="F271" i="27" s="1"/>
  <c r="G85" i="27"/>
  <c r="F85" i="27"/>
  <c r="F270" i="27" s="1"/>
  <c r="G74" i="27"/>
  <c r="F74" i="27"/>
  <c r="F259" i="27" s="1"/>
  <c r="G73" i="27"/>
  <c r="F73" i="27"/>
  <c r="F258" i="27" s="1"/>
  <c r="G72" i="27"/>
  <c r="F72" i="27"/>
  <c r="F257" i="27" s="1"/>
  <c r="G71" i="27"/>
  <c r="F71" i="27"/>
  <c r="F256" i="27" s="1"/>
  <c r="G70" i="27"/>
  <c r="F70" i="27"/>
  <c r="F255" i="27" s="1"/>
  <c r="G69" i="27"/>
  <c r="F69" i="27"/>
  <c r="F254" i="27" s="1"/>
  <c r="G68" i="27"/>
  <c r="F68" i="27"/>
  <c r="F253" i="27" s="1"/>
  <c r="G67" i="27"/>
  <c r="G65" i="27"/>
  <c r="F65" i="27"/>
  <c r="F250" i="27" s="1"/>
  <c r="G64" i="27"/>
  <c r="F64" i="27"/>
  <c r="F249" i="27" s="1"/>
  <c r="G63" i="27"/>
  <c r="F63" i="27"/>
  <c r="F248" i="27" s="1"/>
  <c r="G62" i="27"/>
  <c r="F62" i="27"/>
  <c r="F247" i="27" s="1"/>
  <c r="G61" i="27"/>
  <c r="F61" i="27"/>
  <c r="F246" i="27" s="1"/>
  <c r="G60" i="27"/>
  <c r="G59" i="27"/>
  <c r="G58" i="27"/>
  <c r="F58" i="27"/>
  <c r="F243" i="27" s="1"/>
  <c r="G56" i="27"/>
  <c r="F56" i="27"/>
  <c r="F241" i="27" s="1"/>
  <c r="G55" i="27"/>
  <c r="G54" i="27"/>
  <c r="F54" i="27"/>
  <c r="F239" i="27" s="1"/>
  <c r="G53" i="27"/>
  <c r="F53" i="27"/>
  <c r="F238" i="27" s="1"/>
  <c r="G52" i="27"/>
  <c r="F52" i="27"/>
  <c r="F237" i="27" s="1"/>
  <c r="G51" i="27"/>
  <c r="F51" i="27"/>
  <c r="F236" i="27" s="1"/>
  <c r="G50" i="27"/>
  <c r="F50" i="27"/>
  <c r="F235" i="27" s="1"/>
  <c r="G49" i="27"/>
  <c r="F49" i="27"/>
  <c r="F234" i="27" s="1"/>
  <c r="G47" i="27"/>
  <c r="G46" i="27"/>
  <c r="G45" i="27"/>
  <c r="F45" i="27"/>
  <c r="G44" i="27"/>
  <c r="G43" i="27"/>
  <c r="G42" i="27"/>
  <c r="G41" i="27"/>
  <c r="G40" i="27"/>
  <c r="G38" i="27"/>
  <c r="G36" i="27"/>
  <c r="F36" i="27"/>
  <c r="F221" i="27" s="1"/>
  <c r="G35" i="27"/>
  <c r="G34" i="27"/>
  <c r="G33" i="27"/>
  <c r="G32" i="27"/>
  <c r="G31" i="27"/>
  <c r="G29" i="27"/>
  <c r="F29" i="27"/>
  <c r="G28" i="27"/>
  <c r="G27" i="27"/>
  <c r="G26" i="27"/>
  <c r="G25" i="27"/>
  <c r="G24" i="27"/>
  <c r="G22" i="27"/>
  <c r="F22" i="27"/>
  <c r="F207" i="27" s="1"/>
  <c r="G21" i="27"/>
  <c r="G20" i="27"/>
  <c r="G19" i="27"/>
  <c r="G18" i="27"/>
  <c r="G17" i="27"/>
  <c r="G15" i="27"/>
  <c r="F15" i="27"/>
  <c r="G14" i="27"/>
  <c r="G13" i="27"/>
  <c r="G12" i="27"/>
  <c r="G11" i="27"/>
  <c r="G10" i="27"/>
  <c r="AC113" i="10"/>
  <c r="AB113" i="10"/>
  <c r="AA113" i="10"/>
  <c r="Z113" i="10"/>
  <c r="Y113" i="10"/>
  <c r="X113" i="10"/>
  <c r="I113" i="10"/>
  <c r="H113" i="10"/>
  <c r="G113" i="10"/>
  <c r="F113" i="10"/>
  <c r="G111" i="10"/>
  <c r="F111" i="10"/>
  <c r="E111" i="10"/>
  <c r="G112" i="10"/>
  <c r="F112" i="10"/>
  <c r="E112" i="10"/>
  <c r="G88" i="10"/>
  <c r="F88" i="10"/>
  <c r="E91" i="10" s="1"/>
  <c r="E88" i="10"/>
  <c r="G87" i="10"/>
  <c r="F87" i="10"/>
  <c r="E90" i="10" s="1"/>
  <c r="E87" i="10"/>
  <c r="F1044" i="27" l="1"/>
  <c r="F1062" i="27" s="1"/>
  <c r="F1228" i="27" s="1"/>
  <c r="F52" i="26"/>
  <c r="F681" i="27"/>
  <c r="F699" i="27" s="1"/>
  <c r="F1242" i="27" s="1"/>
  <c r="F125" i="26"/>
  <c r="F1015" i="27"/>
  <c r="F1033" i="27" s="1"/>
  <c r="F1200" i="27" s="1"/>
  <c r="F105" i="26"/>
  <c r="F566" i="27"/>
  <c r="F584" i="27" s="1"/>
  <c r="F1157" i="27" s="1"/>
  <c r="F59" i="26"/>
  <c r="F570" i="27"/>
  <c r="F588" i="27" s="1"/>
  <c r="F1265" i="27" s="1"/>
  <c r="F63" i="26"/>
  <c r="F624" i="27"/>
  <c r="F642" i="27" s="1"/>
  <c r="F1213" i="27" s="1"/>
  <c r="F79" i="26"/>
  <c r="F628" i="27"/>
  <c r="F646" i="27" s="1"/>
  <c r="F83" i="26"/>
  <c r="F652" i="27"/>
  <c r="F670" i="27" s="1"/>
  <c r="F1214" i="27" s="1"/>
  <c r="F115" i="26"/>
  <c r="F767" i="27"/>
  <c r="F785" i="27" s="1"/>
  <c r="F163" i="26"/>
  <c r="F796" i="27"/>
  <c r="F814" i="27" s="1"/>
  <c r="F173" i="26"/>
  <c r="F880" i="27"/>
  <c r="F898" i="27" s="1"/>
  <c r="F200" i="26"/>
  <c r="F933" i="27"/>
  <c r="F951" i="27" s="1"/>
  <c r="F1251" i="27" s="1"/>
  <c r="F215" i="26"/>
  <c r="F1070" i="27"/>
  <c r="F1088" i="27" s="1"/>
  <c r="F1175" i="27" s="1"/>
  <c r="F86" i="26"/>
  <c r="F1020" i="27"/>
  <c r="F1038" i="27" s="1"/>
  <c r="F110" i="26"/>
  <c r="F705" i="27"/>
  <c r="F723" i="27" s="1"/>
  <c r="F1135" i="27" s="1"/>
  <c r="F130" i="26"/>
  <c r="F908" i="27"/>
  <c r="F926" i="27" s="1"/>
  <c r="F209" i="26"/>
  <c r="F991" i="27"/>
  <c r="F1009" i="27" s="1"/>
  <c r="F154" i="26"/>
  <c r="F596" i="27"/>
  <c r="F614" i="27" s="1"/>
  <c r="F1212" i="27" s="1"/>
  <c r="F70" i="26"/>
  <c r="F600" i="27"/>
  <c r="F618" i="27" s="1"/>
  <c r="F74" i="26"/>
  <c r="F682" i="27"/>
  <c r="F700" i="27" s="1"/>
  <c r="F1269" i="27" s="1"/>
  <c r="F126" i="26"/>
  <c r="F711" i="27"/>
  <c r="F729" i="27" s="1"/>
  <c r="F136" i="26"/>
  <c r="F849" i="27"/>
  <c r="F867" i="27" s="1"/>
  <c r="F1248" i="27" s="1"/>
  <c r="F188" i="26"/>
  <c r="F876" i="27"/>
  <c r="F894" i="27" s="1"/>
  <c r="F1222" i="27" s="1"/>
  <c r="F196" i="26"/>
  <c r="F905" i="27"/>
  <c r="F923" i="27" s="1"/>
  <c r="F1250" i="27" s="1"/>
  <c r="F206" i="26"/>
  <c r="F1075" i="27"/>
  <c r="F1093" i="27" s="1"/>
  <c r="F91" i="26"/>
  <c r="F988" i="27"/>
  <c r="F1006" i="27" s="1"/>
  <c r="F1226" i="27" s="1"/>
  <c r="F151" i="26"/>
  <c r="F992" i="27"/>
  <c r="F1010" i="27" s="1"/>
  <c r="F155" i="26"/>
  <c r="F1016" i="27"/>
  <c r="F1034" i="27" s="1"/>
  <c r="F1227" i="27" s="1"/>
  <c r="F106" i="26"/>
  <c r="F852" i="27"/>
  <c r="F870" i="27" s="1"/>
  <c r="F191" i="26"/>
  <c r="F518" i="27"/>
  <c r="F527" i="27" s="1"/>
  <c r="F1263" i="27" s="1"/>
  <c r="F36" i="26"/>
  <c r="F1071" i="27"/>
  <c r="F1089" i="27" s="1"/>
  <c r="F1202" i="27" s="1"/>
  <c r="F87" i="26"/>
  <c r="F848" i="27"/>
  <c r="F866" i="27" s="1"/>
  <c r="F1221" i="27" s="1"/>
  <c r="F187" i="26"/>
  <c r="F1074" i="27"/>
  <c r="F1092" i="27" s="1"/>
  <c r="F1283" i="27" s="1"/>
  <c r="F90" i="26"/>
  <c r="F768" i="27"/>
  <c r="F786" i="27" s="1"/>
  <c r="F164" i="26"/>
  <c r="F572" i="27"/>
  <c r="F590" i="27" s="1"/>
  <c r="F65" i="26"/>
  <c r="F597" i="27"/>
  <c r="F615" i="27" s="1"/>
  <c r="F1239" i="27" s="1"/>
  <c r="F71" i="26"/>
  <c r="F679" i="27"/>
  <c r="F123" i="26"/>
  <c r="F683" i="27"/>
  <c r="F701" i="27" s="1"/>
  <c r="F127" i="26"/>
  <c r="F708" i="27"/>
  <c r="F726" i="27" s="1"/>
  <c r="F1216" i="27" s="1"/>
  <c r="F133" i="26"/>
  <c r="F712" i="27"/>
  <c r="F730" i="27" s="1"/>
  <c r="F137" i="26"/>
  <c r="F850" i="27"/>
  <c r="F868" i="27" s="1"/>
  <c r="F1275" i="27" s="1"/>
  <c r="F189" i="26"/>
  <c r="F873" i="27"/>
  <c r="F891" i="27" s="1"/>
  <c r="F1141" i="27" s="1"/>
  <c r="F193" i="26"/>
  <c r="F906" i="27"/>
  <c r="F924" i="27" s="1"/>
  <c r="F1277" i="27" s="1"/>
  <c r="F207" i="26"/>
  <c r="F1076" i="27"/>
  <c r="F1094" i="27" s="1"/>
  <c r="F92" i="26"/>
  <c r="F989" i="27"/>
  <c r="F1007" i="27" s="1"/>
  <c r="F1253" i="27" s="1"/>
  <c r="F152" i="26"/>
  <c r="F1013" i="27"/>
  <c r="F103" i="26"/>
  <c r="F1017" i="27"/>
  <c r="F1035" i="27" s="1"/>
  <c r="F1254" i="27" s="1"/>
  <c r="F107" i="26"/>
  <c r="F710" i="27"/>
  <c r="F728" i="27" s="1"/>
  <c r="F1270" i="27" s="1"/>
  <c r="F135" i="26"/>
  <c r="F875" i="27"/>
  <c r="F893" i="27" s="1"/>
  <c r="F1195" i="27" s="1"/>
  <c r="F195" i="26"/>
  <c r="F567" i="27"/>
  <c r="F585" i="27" s="1"/>
  <c r="F1184" i="27" s="1"/>
  <c r="F60" i="26"/>
  <c r="F649" i="27"/>
  <c r="F667" i="27" s="1"/>
  <c r="F1133" i="27" s="1"/>
  <c r="F112" i="26"/>
  <c r="F934" i="27"/>
  <c r="F952" i="27" s="1"/>
  <c r="F1278" i="27" s="1"/>
  <c r="F216" i="26"/>
  <c r="F484" i="27"/>
  <c r="F493" i="27" s="1"/>
  <c r="F1261" i="27" s="1"/>
  <c r="F22" i="26"/>
  <c r="F568" i="27"/>
  <c r="F586" i="27" s="1"/>
  <c r="F1211" i="27" s="1"/>
  <c r="F61" i="26"/>
  <c r="F622" i="27"/>
  <c r="F640" i="27" s="1"/>
  <c r="F1159" i="27" s="1"/>
  <c r="F77" i="26"/>
  <c r="F626" i="27"/>
  <c r="F644" i="27" s="1"/>
  <c r="F1267" i="27" s="1"/>
  <c r="F81" i="26"/>
  <c r="F650" i="27"/>
  <c r="F668" i="27" s="1"/>
  <c r="F1160" i="27" s="1"/>
  <c r="F113" i="26"/>
  <c r="F654" i="27"/>
  <c r="F672" i="27" s="1"/>
  <c r="F1268" i="27" s="1"/>
  <c r="F117" i="26"/>
  <c r="F739" i="27"/>
  <c r="F757" i="27" s="1"/>
  <c r="F145" i="26"/>
  <c r="F823" i="27"/>
  <c r="F841" i="27" s="1"/>
  <c r="F181" i="26"/>
  <c r="F878" i="27"/>
  <c r="F896" i="27" s="1"/>
  <c r="F1276" i="27" s="1"/>
  <c r="F198" i="26"/>
  <c r="F935" i="27"/>
  <c r="F953" i="27" s="1"/>
  <c r="F217" i="26"/>
  <c r="F599" i="27"/>
  <c r="F617" i="27" s="1"/>
  <c r="F73" i="26"/>
  <c r="F625" i="27"/>
  <c r="F643" i="27" s="1"/>
  <c r="F1240" i="27" s="1"/>
  <c r="F80" i="26"/>
  <c r="F593" i="27"/>
  <c r="F611" i="27" s="1"/>
  <c r="F1131" i="27" s="1"/>
  <c r="F67" i="26"/>
  <c r="F598" i="27"/>
  <c r="F616" i="27" s="1"/>
  <c r="F1266" i="27" s="1"/>
  <c r="F72" i="26"/>
  <c r="F680" i="27"/>
  <c r="F698" i="27" s="1"/>
  <c r="F1215" i="27" s="1"/>
  <c r="F124" i="26"/>
  <c r="F684" i="27"/>
  <c r="F702" i="27" s="1"/>
  <c r="F128" i="26"/>
  <c r="F709" i="27"/>
  <c r="F727" i="27" s="1"/>
  <c r="F1243" i="27" s="1"/>
  <c r="F134" i="26"/>
  <c r="F847" i="27"/>
  <c r="F865" i="27" s="1"/>
  <c r="F1194" i="27" s="1"/>
  <c r="F186" i="26"/>
  <c r="F851" i="27"/>
  <c r="F869" i="27" s="1"/>
  <c r="F190" i="26"/>
  <c r="F874" i="27"/>
  <c r="F892" i="27" s="1"/>
  <c r="F1168" i="27" s="1"/>
  <c r="F194" i="26"/>
  <c r="F907" i="27"/>
  <c r="F925" i="27" s="1"/>
  <c r="F208" i="26"/>
  <c r="F1073" i="27"/>
  <c r="F1091" i="27" s="1"/>
  <c r="F1256" i="27" s="1"/>
  <c r="F89" i="26"/>
  <c r="F985" i="27"/>
  <c r="F1003" i="27" s="1"/>
  <c r="F1145" i="27" s="1"/>
  <c r="F148" i="26"/>
  <c r="F990" i="27"/>
  <c r="F1008" i="27" s="1"/>
  <c r="F1280" i="27" s="1"/>
  <c r="F153" i="26"/>
  <c r="F1014" i="27"/>
  <c r="F1032" i="27" s="1"/>
  <c r="F1173" i="27" s="1"/>
  <c r="F104" i="26"/>
  <c r="F1018" i="27"/>
  <c r="F1036" i="27" s="1"/>
  <c r="F1281" i="27" s="1"/>
  <c r="F108" i="26"/>
  <c r="F653" i="27"/>
  <c r="F671" i="27" s="1"/>
  <c r="F1241" i="27" s="1"/>
  <c r="F116" i="26"/>
  <c r="F565" i="27"/>
  <c r="F583" i="27" s="1"/>
  <c r="F1130" i="27" s="1"/>
  <c r="F58" i="26"/>
  <c r="F569" i="27"/>
  <c r="F587" i="27" s="1"/>
  <c r="F1238" i="27" s="1"/>
  <c r="F62" i="26"/>
  <c r="F623" i="27"/>
  <c r="F641" i="27" s="1"/>
  <c r="F1186" i="27" s="1"/>
  <c r="F78" i="26"/>
  <c r="F627" i="27"/>
  <c r="F645" i="27" s="1"/>
  <c r="F82" i="26"/>
  <c r="F651" i="27"/>
  <c r="F669" i="27" s="1"/>
  <c r="F1187" i="27" s="1"/>
  <c r="F114" i="26"/>
  <c r="F655" i="27"/>
  <c r="F673" i="27" s="1"/>
  <c r="F118" i="26"/>
  <c r="F740" i="27"/>
  <c r="F758" i="27" s="1"/>
  <c r="F146" i="26"/>
  <c r="F795" i="27"/>
  <c r="F813" i="27" s="1"/>
  <c r="F172" i="26"/>
  <c r="F824" i="27"/>
  <c r="F842" i="27" s="1"/>
  <c r="F182" i="26"/>
  <c r="F879" i="27"/>
  <c r="F897" i="27" s="1"/>
  <c r="F199" i="26"/>
  <c r="F936" i="27"/>
  <c r="F954" i="27" s="1"/>
  <c r="F218" i="26"/>
  <c r="F1069" i="27"/>
  <c r="F1087" i="27" s="1"/>
  <c r="F1148" i="27" s="1"/>
  <c r="F85" i="26"/>
  <c r="E2114" i="27"/>
  <c r="F1393" i="27"/>
  <c r="F1411" i="27" s="1"/>
  <c r="F1984" i="27" s="1"/>
  <c r="F1426" i="27"/>
  <c r="F1444" i="27" s="1"/>
  <c r="F2117" i="27" s="1"/>
  <c r="F1451" i="27"/>
  <c r="F1469" i="27" s="1"/>
  <c r="F2040" i="27" s="1"/>
  <c r="F1476" i="27"/>
  <c r="F1494" i="27" s="1"/>
  <c r="F1960" i="27" s="1"/>
  <c r="F1509" i="27"/>
  <c r="F1527" i="27" s="1"/>
  <c r="F2096" i="27" s="1"/>
  <c r="F1567" i="27"/>
  <c r="F1585" i="27" s="1"/>
  <c r="F2145" i="27" s="1"/>
  <c r="F1650" i="27"/>
  <c r="F1668" i="27" s="1"/>
  <c r="F2125" i="27" s="1"/>
  <c r="F1675" i="27"/>
  <c r="F1693" i="27" s="1"/>
  <c r="F2048" i="27" s="1"/>
  <c r="F1705" i="27"/>
  <c r="F1723" i="27" s="1"/>
  <c r="F2103" i="27" s="1"/>
  <c r="F1763" i="27"/>
  <c r="F1781" i="27" s="1"/>
  <c r="F2152" i="27" s="1"/>
  <c r="F1871" i="27"/>
  <c r="F1889" i="27" s="1"/>
  <c r="F2055" i="27" s="1"/>
  <c r="F1896" i="27"/>
  <c r="F1914" i="27" s="1"/>
  <c r="F1396" i="27"/>
  <c r="F1414" i="27" s="1"/>
  <c r="F2065" i="27" s="1"/>
  <c r="F1454" i="27"/>
  <c r="F1472" i="27" s="1"/>
  <c r="F2118" i="27" s="1"/>
  <c r="F1479" i="27"/>
  <c r="F1497" i="27" s="1"/>
  <c r="F2041" i="27" s="1"/>
  <c r="F1537" i="27"/>
  <c r="F1555" i="27" s="1"/>
  <c r="F2097" i="27" s="1"/>
  <c r="F1595" i="27"/>
  <c r="F1613" i="27" s="1"/>
  <c r="F2146" i="27" s="1"/>
  <c r="F1678" i="27"/>
  <c r="F1696" i="27" s="1"/>
  <c r="F2126" i="27" s="1"/>
  <c r="F1700" i="27"/>
  <c r="F1718" i="27" s="1"/>
  <c r="F1968" i="27" s="1"/>
  <c r="F1733" i="27"/>
  <c r="F1751" i="27" s="1"/>
  <c r="F2104" i="27" s="1"/>
  <c r="F1816" i="27"/>
  <c r="F1834" i="27" s="1"/>
  <c r="F2080" i="27" s="1"/>
  <c r="F1841" i="27"/>
  <c r="F1859" i="27" s="1"/>
  <c r="F2000" i="27" s="1"/>
  <c r="F1399" i="27"/>
  <c r="F1417" i="27" s="1"/>
  <c r="F2139" i="27" s="1"/>
  <c r="F1424" i="27"/>
  <c r="F1442" i="27" s="1"/>
  <c r="F2066" i="27" s="1"/>
  <c r="F1449" i="27"/>
  <c r="F1467" i="27" s="1"/>
  <c r="F1986" i="27" s="1"/>
  <c r="F1482" i="27"/>
  <c r="F1500" i="27" s="1"/>
  <c r="F2119" i="27" s="1"/>
  <c r="F1507" i="27"/>
  <c r="F1525" i="27" s="1"/>
  <c r="F2042" i="27" s="1"/>
  <c r="F1532" i="27"/>
  <c r="F1550" i="27" s="1"/>
  <c r="F1962" i="27" s="1"/>
  <c r="F1623" i="27"/>
  <c r="F1641" i="27" s="1"/>
  <c r="F2147" i="27" s="1"/>
  <c r="F1703" i="27"/>
  <c r="F1721" i="27" s="1"/>
  <c r="F2049" i="27" s="1"/>
  <c r="F1761" i="27"/>
  <c r="F1779" i="27" s="1"/>
  <c r="F2105" i="27" s="1"/>
  <c r="F1819" i="27"/>
  <c r="F1837" i="27" s="1"/>
  <c r="F2154" i="27" s="1"/>
  <c r="F1844" i="27"/>
  <c r="F1862" i="27" s="1"/>
  <c r="F2081" i="27" s="1"/>
  <c r="F1902" i="27"/>
  <c r="F1920" i="27" s="1"/>
  <c r="F1311" i="27"/>
  <c r="F1320" i="27" s="1"/>
  <c r="F2088" i="27" s="1"/>
  <c r="F1394" i="27"/>
  <c r="F1412" i="27" s="1"/>
  <c r="F2011" i="27" s="1"/>
  <c r="F1427" i="27"/>
  <c r="F1445" i="27" s="1"/>
  <c r="F2140" i="27" s="1"/>
  <c r="F1452" i="27"/>
  <c r="F1470" i="27" s="1"/>
  <c r="F2067" i="27" s="1"/>
  <c r="F1477" i="27"/>
  <c r="F1495" i="27" s="1"/>
  <c r="F1987" i="27" s="1"/>
  <c r="F1510" i="27"/>
  <c r="F1528" i="27" s="1"/>
  <c r="F2120" i="27" s="1"/>
  <c r="F1535" i="27"/>
  <c r="F1553" i="27" s="1"/>
  <c r="F2043" i="27" s="1"/>
  <c r="F1651" i="27"/>
  <c r="F1669" i="27" s="1"/>
  <c r="F2148" i="27" s="1"/>
  <c r="F1676" i="27"/>
  <c r="F1694" i="27" s="1"/>
  <c r="F2075" i="27" s="1"/>
  <c r="F1706" i="27"/>
  <c r="F1724" i="27" s="1"/>
  <c r="F2127" i="27" s="1"/>
  <c r="F1847" i="27"/>
  <c r="F1865" i="27" s="1"/>
  <c r="F2155" i="27" s="1"/>
  <c r="F1897" i="27"/>
  <c r="F1915" i="27" s="1"/>
  <c r="F1397" i="27"/>
  <c r="F1415" i="27" s="1"/>
  <c r="F2092" i="27" s="1"/>
  <c r="F1455" i="27"/>
  <c r="F1473" i="27" s="1"/>
  <c r="F2141" i="27" s="1"/>
  <c r="F1480" i="27"/>
  <c r="F1498" i="27" s="1"/>
  <c r="F2068" i="27" s="1"/>
  <c r="F1538" i="27"/>
  <c r="F1556" i="27" s="1"/>
  <c r="F2121" i="27" s="1"/>
  <c r="F1679" i="27"/>
  <c r="F1697" i="27" s="1"/>
  <c r="F2149" i="27" s="1"/>
  <c r="F1701" i="27"/>
  <c r="F1719" i="27" s="1"/>
  <c r="F1995" i="27" s="1"/>
  <c r="F1734" i="27"/>
  <c r="F1752" i="27" s="1"/>
  <c r="F2128" i="27" s="1"/>
  <c r="F1817" i="27"/>
  <c r="F1835" i="27" s="1"/>
  <c r="F2107" i="27" s="1"/>
  <c r="F1842" i="27"/>
  <c r="F1860" i="27" s="1"/>
  <c r="F2027" i="27" s="1"/>
  <c r="F1900" i="27"/>
  <c r="F1918" i="27" s="1"/>
  <c r="F1392" i="27"/>
  <c r="F1410" i="27" s="1"/>
  <c r="F1957" i="27" s="1"/>
  <c r="F1425" i="27"/>
  <c r="F1443" i="27" s="1"/>
  <c r="F2093" i="27" s="1"/>
  <c r="F1450" i="27"/>
  <c r="F1468" i="27" s="1"/>
  <c r="F2013" i="27" s="1"/>
  <c r="F1508" i="27"/>
  <c r="F1526" i="27" s="1"/>
  <c r="F2069" i="27" s="1"/>
  <c r="F1566" i="27"/>
  <c r="F1584" i="27" s="1"/>
  <c r="F2122" i="27" s="1"/>
  <c r="F1674" i="27"/>
  <c r="F1692" i="27" s="1"/>
  <c r="F2021" i="27" s="1"/>
  <c r="F1762" i="27"/>
  <c r="F1780" i="27" s="1"/>
  <c r="F2129" i="27" s="1"/>
  <c r="F1812" i="27"/>
  <c r="F1830" i="27" s="1"/>
  <c r="F1972" i="27" s="1"/>
  <c r="F1845" i="27"/>
  <c r="F1863" i="27" s="1"/>
  <c r="F2108" i="27" s="1"/>
  <c r="F1903" i="27"/>
  <c r="F1921" i="27" s="1"/>
  <c r="F1395" i="27"/>
  <c r="F1413" i="27" s="1"/>
  <c r="F2038" i="27" s="1"/>
  <c r="F1420" i="27"/>
  <c r="F1438" i="27" s="1"/>
  <c r="F1958" i="27" s="1"/>
  <c r="F1453" i="27"/>
  <c r="F1471" i="27" s="1"/>
  <c r="F2094" i="27" s="1"/>
  <c r="F1478" i="27"/>
  <c r="F1496" i="27" s="1"/>
  <c r="F2014" i="27" s="1"/>
  <c r="F1511" i="27"/>
  <c r="F1529" i="27" s="1"/>
  <c r="F2143" i="27" s="1"/>
  <c r="F1536" i="27"/>
  <c r="F1554" i="27" s="1"/>
  <c r="F2070" i="27" s="1"/>
  <c r="F1594" i="27"/>
  <c r="F1612" i="27" s="1"/>
  <c r="F2123" i="27" s="1"/>
  <c r="F1677" i="27"/>
  <c r="F1695" i="27" s="1"/>
  <c r="F2102" i="27" s="1"/>
  <c r="F1707" i="27"/>
  <c r="F1725" i="27" s="1"/>
  <c r="F2150" i="27" s="1"/>
  <c r="F1732" i="27"/>
  <c r="F1750" i="27" s="1"/>
  <c r="F2077" i="27" s="1"/>
  <c r="F1815" i="27"/>
  <c r="F1833" i="27" s="1"/>
  <c r="F2053" i="27" s="1"/>
  <c r="F1840" i="27"/>
  <c r="F1898" i="27"/>
  <c r="F1916" i="27" s="1"/>
  <c r="F1345" i="27"/>
  <c r="F1354" i="27" s="1"/>
  <c r="F2090" i="27" s="1"/>
  <c r="F1423" i="27"/>
  <c r="F1441" i="27" s="1"/>
  <c r="F2039" i="27" s="1"/>
  <c r="F1481" i="27"/>
  <c r="F1499" i="27" s="1"/>
  <c r="F2095" i="27" s="1"/>
  <c r="F1506" i="27"/>
  <c r="F1524" i="27" s="1"/>
  <c r="F2015" i="27" s="1"/>
  <c r="F1539" i="27"/>
  <c r="F1557" i="27" s="1"/>
  <c r="F2144" i="27" s="1"/>
  <c r="F1622" i="27"/>
  <c r="F1640" i="27" s="1"/>
  <c r="F2124" i="27" s="1"/>
  <c r="F1702" i="27"/>
  <c r="F1720" i="27" s="1"/>
  <c r="F2022" i="27" s="1"/>
  <c r="F1735" i="27"/>
  <c r="F1753" i="27" s="1"/>
  <c r="F2151" i="27" s="1"/>
  <c r="F1760" i="27"/>
  <c r="F1778" i="27" s="1"/>
  <c r="F2078" i="27" s="1"/>
  <c r="F1818" i="27"/>
  <c r="F1836" i="27" s="1"/>
  <c r="F2131" i="27" s="1"/>
  <c r="F1843" i="27"/>
  <c r="F1861" i="27" s="1"/>
  <c r="F2054" i="27" s="1"/>
  <c r="F1901" i="27"/>
  <c r="F1919" i="27" s="1"/>
  <c r="E116" i="10"/>
  <c r="E117" i="10"/>
  <c r="E439" i="27" s="1"/>
  <c r="F697" i="27" l="1"/>
  <c r="F1188" i="27" s="1"/>
  <c r="F1858" i="27"/>
  <c r="F1973" i="27" s="1"/>
  <c r="F1031" i="27"/>
  <c r="F1146" i="27" s="1"/>
  <c r="F2157" i="27"/>
  <c r="F2134" i="27"/>
  <c r="F2110" i="27"/>
  <c r="F2083" i="27"/>
  <c r="F2029" i="27"/>
  <c r="F2002" i="27"/>
  <c r="F1975" i="27"/>
  <c r="R29" i="6"/>
  <c r="R40" i="10" s="1"/>
  <c r="R26" i="6"/>
  <c r="R25" i="10" s="1"/>
  <c r="R25" i="6"/>
  <c r="R20" i="10" s="1"/>
  <c r="R24" i="6"/>
  <c r="R15" i="10" s="1"/>
  <c r="E10" i="28"/>
  <c r="F10" i="28"/>
  <c r="G10" i="28"/>
  <c r="H10" i="28"/>
  <c r="I10" i="28"/>
  <c r="E11" i="28"/>
  <c r="F11" i="28"/>
  <c r="G11" i="28"/>
  <c r="H11" i="28"/>
  <c r="E12" i="28"/>
  <c r="F12" i="28"/>
  <c r="G12" i="28"/>
  <c r="I12" i="28"/>
  <c r="E13" i="28"/>
  <c r="F13" i="28"/>
  <c r="G13" i="28"/>
  <c r="I13" i="28"/>
  <c r="E14" i="28"/>
  <c r="F14" i="28"/>
  <c r="G14" i="28"/>
  <c r="H14" i="28"/>
  <c r="I14" i="28"/>
  <c r="E15" i="28"/>
  <c r="F15" i="28"/>
  <c r="E16" i="28"/>
  <c r="F16" i="28"/>
  <c r="G16" i="28"/>
  <c r="H16" i="28"/>
  <c r="I17" i="28"/>
  <c r="M17" i="28" s="1"/>
  <c r="E18" i="28"/>
  <c r="F18" i="28"/>
  <c r="G18" i="28"/>
  <c r="H18" i="28"/>
  <c r="I18" i="28"/>
  <c r="M21" i="28"/>
  <c r="M22" i="28"/>
  <c r="M23" i="28"/>
  <c r="M24" i="28"/>
  <c r="M25" i="28"/>
  <c r="M28" i="28"/>
  <c r="M29" i="28"/>
  <c r="M30" i="28"/>
  <c r="M31" i="28"/>
  <c r="M32" i="28"/>
  <c r="M33" i="28"/>
  <c r="M35" i="28"/>
  <c r="M36" i="28"/>
  <c r="M37" i="28"/>
  <c r="M38" i="28"/>
  <c r="M39" i="28"/>
  <c r="M40" i="28"/>
  <c r="M41" i="28"/>
  <c r="M42" i="28"/>
  <c r="M43" i="28"/>
  <c r="M44" i="28"/>
  <c r="M45" i="28"/>
  <c r="M46" i="28"/>
  <c r="M47" i="28"/>
  <c r="M48" i="28"/>
  <c r="M51" i="28"/>
  <c r="M52" i="28"/>
  <c r="M53" i="28"/>
  <c r="M54" i="28"/>
  <c r="M55" i="28"/>
  <c r="M56" i="28"/>
  <c r="M57" i="28"/>
  <c r="M58" i="28"/>
  <c r="M59" i="28"/>
  <c r="B382" i="6"/>
  <c r="C19" i="3" s="1"/>
  <c r="B374" i="6"/>
  <c r="C18" i="3" s="1"/>
  <c r="F176" i="6"/>
  <c r="F95" i="27" s="1"/>
  <c r="F281" i="6"/>
  <c r="F191" i="27" s="1"/>
  <c r="E281" i="6"/>
  <c r="E191" i="27" s="1"/>
  <c r="F280" i="6"/>
  <c r="F190" i="27" s="1"/>
  <c r="E280" i="6"/>
  <c r="E190" i="27" s="1"/>
  <c r="E279" i="6"/>
  <c r="E189" i="27" s="1"/>
  <c r="F188" i="27"/>
  <c r="E278" i="6"/>
  <c r="E188" i="27" s="1"/>
  <c r="F277" i="6"/>
  <c r="F187" i="27" s="1"/>
  <c r="E277" i="6"/>
  <c r="E187" i="27" s="1"/>
  <c r="F276" i="6"/>
  <c r="F186" i="27" s="1"/>
  <c r="E276" i="6"/>
  <c r="E186" i="27" s="1"/>
  <c r="F275" i="6"/>
  <c r="F185" i="27" s="1"/>
  <c r="E275" i="6"/>
  <c r="E185" i="27" s="1"/>
  <c r="F274" i="6"/>
  <c r="F184" i="27" s="1"/>
  <c r="E274" i="6"/>
  <c r="E184" i="27" s="1"/>
  <c r="E272" i="6"/>
  <c r="E182" i="27" s="1"/>
  <c r="E271" i="6"/>
  <c r="E181" i="27" s="1"/>
  <c r="E270" i="6"/>
  <c r="E180" i="27" s="1"/>
  <c r="E269" i="6"/>
  <c r="E179" i="27" s="1"/>
  <c r="F268" i="6"/>
  <c r="F178" i="27" s="1"/>
  <c r="E268" i="6"/>
  <c r="E178" i="27" s="1"/>
  <c r="F267" i="6"/>
  <c r="F177" i="27" s="1"/>
  <c r="E267" i="6"/>
  <c r="E177" i="27" s="1"/>
  <c r="F266" i="6"/>
  <c r="F176" i="27" s="1"/>
  <c r="E266" i="6"/>
  <c r="E176" i="27" s="1"/>
  <c r="F265" i="6"/>
  <c r="F175" i="27" s="1"/>
  <c r="E265" i="6"/>
  <c r="E175" i="27" s="1"/>
  <c r="E263" i="6"/>
  <c r="E173" i="27" s="1"/>
  <c r="E262" i="6"/>
  <c r="E172" i="27" s="1"/>
  <c r="E261" i="6"/>
  <c r="E171" i="27" s="1"/>
  <c r="E260" i="6"/>
  <c r="E170" i="27" s="1"/>
  <c r="F259" i="6"/>
  <c r="F169" i="27" s="1"/>
  <c r="E259" i="6"/>
  <c r="E169" i="27" s="1"/>
  <c r="F258" i="6"/>
  <c r="F168" i="27" s="1"/>
  <c r="E258" i="6"/>
  <c r="E168" i="27" s="1"/>
  <c r="F257" i="6"/>
  <c r="F167" i="27" s="1"/>
  <c r="E257" i="6"/>
  <c r="E167" i="27" s="1"/>
  <c r="F256" i="6"/>
  <c r="F166" i="27" s="1"/>
  <c r="E256" i="6"/>
  <c r="E166" i="27" s="1"/>
  <c r="E254" i="6"/>
  <c r="E164" i="27" s="1"/>
  <c r="E253" i="6"/>
  <c r="E163" i="27" s="1"/>
  <c r="E252" i="6"/>
  <c r="E162" i="27" s="1"/>
  <c r="F161" i="27"/>
  <c r="E251" i="6"/>
  <c r="E161" i="27" s="1"/>
  <c r="E250" i="6"/>
  <c r="E160" i="27" s="1"/>
  <c r="E249" i="6"/>
  <c r="E159" i="27" s="1"/>
  <c r="E248" i="6"/>
  <c r="E158" i="27" s="1"/>
  <c r="E247" i="6"/>
  <c r="E157" i="27" s="1"/>
  <c r="E245" i="6"/>
  <c r="E155" i="27" s="1"/>
  <c r="E244" i="6"/>
  <c r="E154" i="27" s="1"/>
  <c r="E243" i="6"/>
  <c r="E153" i="27" s="1"/>
  <c r="E242" i="6"/>
  <c r="E152" i="27" s="1"/>
  <c r="E241" i="6"/>
  <c r="E151" i="27" s="1"/>
  <c r="E240" i="6"/>
  <c r="E150" i="27" s="1"/>
  <c r="F239" i="6"/>
  <c r="F149" i="27" s="1"/>
  <c r="E239" i="6"/>
  <c r="E149" i="27" s="1"/>
  <c r="F238" i="6"/>
  <c r="F148" i="27" s="1"/>
  <c r="E238" i="6"/>
  <c r="E148" i="27" s="1"/>
  <c r="E236" i="6"/>
  <c r="E146" i="27" s="1"/>
  <c r="E235" i="6"/>
  <c r="E145" i="27" s="1"/>
  <c r="E234" i="6"/>
  <c r="E144" i="27" s="1"/>
  <c r="F143" i="27"/>
  <c r="E233" i="6"/>
  <c r="E143" i="27" s="1"/>
  <c r="F232" i="6"/>
  <c r="F142" i="27" s="1"/>
  <c r="E232" i="6"/>
  <c r="E142" i="27" s="1"/>
  <c r="F231" i="6"/>
  <c r="F141" i="27" s="1"/>
  <c r="E231" i="6"/>
  <c r="E141" i="27" s="1"/>
  <c r="F230" i="6"/>
  <c r="F140" i="27" s="1"/>
  <c r="E230" i="6"/>
  <c r="E140" i="27" s="1"/>
  <c r="F229" i="6"/>
  <c r="F139" i="27" s="1"/>
  <c r="E229" i="6"/>
  <c r="E139" i="27" s="1"/>
  <c r="E227" i="6"/>
  <c r="E137" i="27" s="1"/>
  <c r="E226" i="6"/>
  <c r="E136" i="27" s="1"/>
  <c r="E225" i="6"/>
  <c r="E135" i="27" s="1"/>
  <c r="F134" i="27"/>
  <c r="E224" i="6"/>
  <c r="E134" i="27" s="1"/>
  <c r="F223" i="6"/>
  <c r="F133" i="27" s="1"/>
  <c r="E223" i="6"/>
  <c r="E133" i="27" s="1"/>
  <c r="F222" i="6"/>
  <c r="F132" i="27" s="1"/>
  <c r="E222" i="6"/>
  <c r="E132" i="27" s="1"/>
  <c r="F221" i="6"/>
  <c r="F131" i="27" s="1"/>
  <c r="E221" i="6"/>
  <c r="E131" i="27" s="1"/>
  <c r="F220" i="6"/>
  <c r="F130" i="27" s="1"/>
  <c r="E220" i="6"/>
  <c r="E130" i="27" s="1"/>
  <c r="E218" i="6"/>
  <c r="E128" i="27" s="1"/>
  <c r="E217" i="6"/>
  <c r="E127" i="27" s="1"/>
  <c r="E216" i="6"/>
  <c r="E126" i="27" s="1"/>
  <c r="F125" i="27"/>
  <c r="E215" i="6"/>
  <c r="E125" i="27" s="1"/>
  <c r="F213" i="6"/>
  <c r="E213" i="6"/>
  <c r="F212" i="6"/>
  <c r="E212" i="6"/>
  <c r="F211" i="6"/>
  <c r="E211" i="6"/>
  <c r="E209" i="6"/>
  <c r="E386" i="27" s="1"/>
  <c r="E208" i="6"/>
  <c r="E385" i="27" s="1"/>
  <c r="E207" i="6"/>
  <c r="E384" i="27" s="1"/>
  <c r="E206" i="6"/>
  <c r="E383" i="27" s="1"/>
  <c r="E205" i="6"/>
  <c r="E382" i="27" s="1"/>
  <c r="F204" i="6"/>
  <c r="F381" i="27" s="1"/>
  <c r="E204" i="6"/>
  <c r="E381" i="27" s="1"/>
  <c r="F203" i="6"/>
  <c r="F380" i="27" s="1"/>
  <c r="E203" i="6"/>
  <c r="E380" i="27" s="1"/>
  <c r="E202" i="6"/>
  <c r="E379" i="27" s="1"/>
  <c r="E200" i="6"/>
  <c r="E119" i="27" s="1"/>
  <c r="E199" i="6"/>
  <c r="E118" i="27" s="1"/>
  <c r="E198" i="6"/>
  <c r="E117" i="27" s="1"/>
  <c r="F116" i="27"/>
  <c r="E197" i="6"/>
  <c r="E116" i="27" s="1"/>
  <c r="F196" i="6"/>
  <c r="F115" i="27" s="1"/>
  <c r="E196" i="6"/>
  <c r="E115" i="27" s="1"/>
  <c r="F195" i="6"/>
  <c r="F114" i="27" s="1"/>
  <c r="E195" i="6"/>
  <c r="E114" i="27" s="1"/>
  <c r="F194" i="6"/>
  <c r="F113" i="27" s="1"/>
  <c r="E194" i="6"/>
  <c r="E113" i="27" s="1"/>
  <c r="F193" i="6"/>
  <c r="F112" i="27" s="1"/>
  <c r="E193" i="6"/>
  <c r="E112" i="27" s="1"/>
  <c r="E191" i="6"/>
  <c r="E110" i="27" s="1"/>
  <c r="E190" i="6"/>
  <c r="E109" i="27" s="1"/>
  <c r="E189" i="6"/>
  <c r="E108" i="27" s="1"/>
  <c r="E188" i="6"/>
  <c r="E107" i="27" s="1"/>
  <c r="E187" i="6"/>
  <c r="E106" i="27" s="1"/>
  <c r="F186" i="6"/>
  <c r="F105" i="27" s="1"/>
  <c r="E186" i="6"/>
  <c r="E105" i="27" s="1"/>
  <c r="F185" i="6"/>
  <c r="F104" i="27" s="1"/>
  <c r="E185" i="6"/>
  <c r="E104" i="27" s="1"/>
  <c r="E184" i="6"/>
  <c r="E103" i="27" s="1"/>
  <c r="E182" i="6"/>
  <c r="E101" i="27" s="1"/>
  <c r="E181" i="6"/>
  <c r="E100" i="27" s="1"/>
  <c r="E180" i="6"/>
  <c r="E99" i="27" s="1"/>
  <c r="E179" i="6"/>
  <c r="E98" i="27" s="1"/>
  <c r="E178" i="6"/>
  <c r="E97" i="27" s="1"/>
  <c r="E177" i="6"/>
  <c r="E96" i="27" s="1"/>
  <c r="E176" i="6"/>
  <c r="E95" i="27" s="1"/>
  <c r="F175" i="6"/>
  <c r="F94" i="27" s="1"/>
  <c r="E175" i="6"/>
  <c r="E94" i="27" s="1"/>
  <c r="F173" i="6"/>
  <c r="F92" i="27" s="1"/>
  <c r="E173" i="6"/>
  <c r="E92" i="27" s="1"/>
  <c r="E172" i="6"/>
  <c r="E91" i="27" s="1"/>
  <c r="E171" i="6"/>
  <c r="E90" i="27" s="1"/>
  <c r="E170" i="6"/>
  <c r="E89" i="27" s="1"/>
  <c r="E169" i="6"/>
  <c r="E88" i="27" s="1"/>
  <c r="E168" i="6"/>
  <c r="E87" i="27" s="1"/>
  <c r="E167" i="6"/>
  <c r="E86" i="27" s="1"/>
  <c r="E166" i="6"/>
  <c r="E164" i="6"/>
  <c r="E407" i="27" s="1"/>
  <c r="F163" i="6"/>
  <c r="F406" i="27" s="1"/>
  <c r="E163" i="6"/>
  <c r="E406" i="27" s="1"/>
  <c r="E162" i="6"/>
  <c r="E405" i="27" s="1"/>
  <c r="E161" i="6"/>
  <c r="E404" i="27" s="1"/>
  <c r="E160" i="6"/>
  <c r="E403" i="27" s="1"/>
  <c r="E159" i="6"/>
  <c r="E402" i="27" s="1"/>
  <c r="E158" i="6"/>
  <c r="E401" i="27" s="1"/>
  <c r="E157" i="6"/>
  <c r="E400" i="27" s="1"/>
  <c r="E437" i="27"/>
  <c r="E436" i="27"/>
  <c r="E435" i="27"/>
  <c r="E434" i="27"/>
  <c r="F433" i="27"/>
  <c r="E433" i="27"/>
  <c r="E432" i="27"/>
  <c r="E431" i="27"/>
  <c r="E430" i="27"/>
  <c r="E137" i="6"/>
  <c r="E136" i="6"/>
  <c r="E135" i="6"/>
  <c r="E134" i="6"/>
  <c r="E133" i="6"/>
  <c r="E132" i="6"/>
  <c r="E131" i="6"/>
  <c r="F130" i="6"/>
  <c r="E130" i="6"/>
  <c r="E128" i="6"/>
  <c r="E127" i="6"/>
  <c r="E126" i="6"/>
  <c r="E125" i="6"/>
  <c r="E124" i="6"/>
  <c r="F123" i="6"/>
  <c r="E123" i="6"/>
  <c r="F122" i="6"/>
  <c r="E122" i="6"/>
  <c r="E121" i="6"/>
  <c r="E119" i="6"/>
  <c r="F118" i="6"/>
  <c r="E118" i="6"/>
  <c r="E117" i="6"/>
  <c r="E116" i="6"/>
  <c r="E115" i="6"/>
  <c r="E114" i="6"/>
  <c r="E113" i="6"/>
  <c r="E112" i="6"/>
  <c r="F110" i="6"/>
  <c r="F428" i="27" s="1"/>
  <c r="E110" i="6"/>
  <c r="E428" i="27" s="1"/>
  <c r="F109" i="6"/>
  <c r="F427" i="27" s="1"/>
  <c r="E109" i="6"/>
  <c r="E427" i="27" s="1"/>
  <c r="E108" i="6"/>
  <c r="E426" i="27" s="1"/>
  <c r="F425" i="27"/>
  <c r="E107" i="6"/>
  <c r="E425" i="27" s="1"/>
  <c r="E106" i="6"/>
  <c r="E424" i="27" s="1"/>
  <c r="F105" i="6"/>
  <c r="F423" i="27" s="1"/>
  <c r="E105" i="6"/>
  <c r="E423" i="27" s="1"/>
  <c r="F104" i="6"/>
  <c r="F422" i="27" s="1"/>
  <c r="E104" i="6"/>
  <c r="E422" i="27" s="1"/>
  <c r="F103" i="6"/>
  <c r="F421" i="27" s="1"/>
  <c r="E103" i="6"/>
  <c r="E421" i="27" s="1"/>
  <c r="F101" i="6"/>
  <c r="F47" i="27" s="1"/>
  <c r="F100" i="6"/>
  <c r="F46" i="27" s="1"/>
  <c r="F44" i="27"/>
  <c r="F97" i="6"/>
  <c r="F43" i="27" s="1"/>
  <c r="F96" i="6"/>
  <c r="F42" i="27" s="1"/>
  <c r="F95" i="6"/>
  <c r="F41" i="27" s="1"/>
  <c r="E101" i="6"/>
  <c r="E47" i="27" s="1"/>
  <c r="E100" i="6"/>
  <c r="E46" i="27" s="1"/>
  <c r="E99" i="6"/>
  <c r="E45" i="27" s="1"/>
  <c r="E98" i="6"/>
  <c r="E44" i="27" s="1"/>
  <c r="E97" i="6"/>
  <c r="E43" i="27" s="1"/>
  <c r="E96" i="6"/>
  <c r="E42" i="27" s="1"/>
  <c r="E95" i="6"/>
  <c r="E41" i="27" s="1"/>
  <c r="E94" i="6"/>
  <c r="E40" i="27" s="1"/>
  <c r="F94" i="6"/>
  <c r="F40" i="27" s="1"/>
  <c r="B92" i="6"/>
  <c r="C13" i="3" s="1"/>
  <c r="B60" i="6"/>
  <c r="C12" i="3" s="1"/>
  <c r="F90" i="6"/>
  <c r="F38" i="27" s="1"/>
  <c r="E90" i="6"/>
  <c r="E38" i="27" s="1"/>
  <c r="E88" i="6"/>
  <c r="E36" i="27" s="1"/>
  <c r="F35" i="27"/>
  <c r="E87" i="6"/>
  <c r="E35" i="27" s="1"/>
  <c r="F34" i="27"/>
  <c r="E86" i="6"/>
  <c r="E34" i="27" s="1"/>
  <c r="F85" i="6"/>
  <c r="F33" i="27" s="1"/>
  <c r="E85" i="6"/>
  <c r="E33" i="27" s="1"/>
  <c r="F32" i="27"/>
  <c r="E84" i="6"/>
  <c r="E32" i="27" s="1"/>
  <c r="F31" i="27"/>
  <c r="E83" i="6"/>
  <c r="E31" i="27" s="1"/>
  <c r="E81" i="6"/>
  <c r="E29" i="27" s="1"/>
  <c r="F28" i="27"/>
  <c r="E80" i="6"/>
  <c r="E28" i="27" s="1"/>
  <c r="F27" i="27"/>
  <c r="E79" i="6"/>
  <c r="E27" i="27" s="1"/>
  <c r="F78" i="6"/>
  <c r="F26" i="27" s="1"/>
  <c r="E78" i="6"/>
  <c r="E26" i="27" s="1"/>
  <c r="F77" i="6"/>
  <c r="F25" i="27" s="1"/>
  <c r="E77" i="6"/>
  <c r="E25" i="27" s="1"/>
  <c r="F24" i="27"/>
  <c r="E76" i="6"/>
  <c r="E24" i="27" s="1"/>
  <c r="E74" i="6"/>
  <c r="E22" i="27" s="1"/>
  <c r="F21" i="27"/>
  <c r="E73" i="6"/>
  <c r="E21" i="27" s="1"/>
  <c r="F20" i="27"/>
  <c r="E72" i="6"/>
  <c r="E20" i="27" s="1"/>
  <c r="F71" i="6"/>
  <c r="F19" i="27" s="1"/>
  <c r="E71" i="6"/>
  <c r="E19" i="27" s="1"/>
  <c r="F70" i="6"/>
  <c r="F18" i="27" s="1"/>
  <c r="E70" i="6"/>
  <c r="E18" i="27" s="1"/>
  <c r="F69" i="6"/>
  <c r="F17" i="27" s="1"/>
  <c r="E69" i="6"/>
  <c r="E17" i="27" s="1"/>
  <c r="F14" i="27"/>
  <c r="F13" i="27"/>
  <c r="F64" i="6"/>
  <c r="F12" i="27" s="1"/>
  <c r="F63" i="6"/>
  <c r="F11" i="27" s="1"/>
  <c r="F10" i="27"/>
  <c r="F195" i="27" s="1"/>
  <c r="E67" i="6"/>
  <c r="E15" i="27" s="1"/>
  <c r="E66" i="6"/>
  <c r="E14" i="27" s="1"/>
  <c r="E65" i="6"/>
  <c r="E13" i="27" s="1"/>
  <c r="E64" i="6"/>
  <c r="E12" i="27" s="1"/>
  <c r="E63" i="6"/>
  <c r="E11" i="27" s="1"/>
  <c r="E62" i="6"/>
  <c r="E10" i="27" s="1"/>
  <c r="J15" i="7"/>
  <c r="F19" i="7"/>
  <c r="F20" i="7"/>
  <c r="F11" i="7"/>
  <c r="F33" i="7"/>
  <c r="F35" i="7"/>
  <c r="A1" i="27"/>
  <c r="P27" i="6"/>
  <c r="P30" i="10" s="1"/>
  <c r="P32" i="10" s="1"/>
  <c r="P75" i="10" s="1"/>
  <c r="A1" i="26"/>
  <c r="P29" i="6"/>
  <c r="F43" i="6" s="1"/>
  <c r="P28" i="6"/>
  <c r="P26" i="6"/>
  <c r="P25" i="10" s="1"/>
  <c r="P27" i="10" s="1"/>
  <c r="P74" i="10" s="1"/>
  <c r="P25" i="6"/>
  <c r="F39" i="6" s="1"/>
  <c r="P24" i="6"/>
  <c r="K34" i="6"/>
  <c r="K65" i="10" s="1"/>
  <c r="K67" i="10" s="1"/>
  <c r="K33" i="6"/>
  <c r="K32" i="6"/>
  <c r="K31" i="6"/>
  <c r="K30" i="6"/>
  <c r="K29" i="6"/>
  <c r="K28" i="6"/>
  <c r="K27" i="6"/>
  <c r="K26" i="6"/>
  <c r="K25" i="6"/>
  <c r="K24" i="6"/>
  <c r="K23" i="6"/>
  <c r="O34" i="6"/>
  <c r="O65" i="10" s="1"/>
  <c r="O67" i="10" s="1"/>
  <c r="N34" i="6"/>
  <c r="N65" i="10" s="1"/>
  <c r="N67" i="10" s="1"/>
  <c r="M34" i="6"/>
  <c r="M65" i="10" s="1"/>
  <c r="M67" i="10" s="1"/>
  <c r="L34" i="6"/>
  <c r="L65" i="10" s="1"/>
  <c r="L67" i="10" s="1"/>
  <c r="J34" i="6"/>
  <c r="J65" i="10" s="1"/>
  <c r="J67" i="10" s="1"/>
  <c r="O33" i="6"/>
  <c r="O60" i="10" s="1"/>
  <c r="O62" i="10" s="1"/>
  <c r="O81" i="10" s="1"/>
  <c r="N33" i="6"/>
  <c r="N60" i="10" s="1"/>
  <c r="N62" i="10" s="1"/>
  <c r="N81" i="10" s="1"/>
  <c r="M33" i="6"/>
  <c r="M60" i="10" s="1"/>
  <c r="M62" i="10" s="1"/>
  <c r="M81" i="10" s="1"/>
  <c r="L33" i="6"/>
  <c r="L60" i="10" s="1"/>
  <c r="L62" i="10" s="1"/>
  <c r="L81" i="10" s="1"/>
  <c r="J33" i="6"/>
  <c r="J60" i="10" s="1"/>
  <c r="J62" i="10" s="1"/>
  <c r="J81" i="10" s="1"/>
  <c r="O32" i="6"/>
  <c r="O55" i="10" s="1"/>
  <c r="O57" i="10" s="1"/>
  <c r="O80" i="10" s="1"/>
  <c r="N32" i="6"/>
  <c r="N55" i="10" s="1"/>
  <c r="N57" i="10" s="1"/>
  <c r="N80" i="10" s="1"/>
  <c r="M32" i="6"/>
  <c r="M55" i="10" s="1"/>
  <c r="M57" i="10" s="1"/>
  <c r="M80" i="10" s="1"/>
  <c r="L32" i="6"/>
  <c r="L55" i="10" s="1"/>
  <c r="L57" i="10" s="1"/>
  <c r="L80" i="10" s="1"/>
  <c r="J32" i="6"/>
  <c r="J55" i="10" s="1"/>
  <c r="J57" i="10" s="1"/>
  <c r="J80" i="10" s="1"/>
  <c r="O31" i="6"/>
  <c r="O50" i="10" s="1"/>
  <c r="O52" i="10" s="1"/>
  <c r="O79" i="10" s="1"/>
  <c r="N31" i="6"/>
  <c r="N50" i="10" s="1"/>
  <c r="N52" i="10" s="1"/>
  <c r="N79" i="10" s="1"/>
  <c r="M31" i="6"/>
  <c r="M50" i="10" s="1"/>
  <c r="M52" i="10" s="1"/>
  <c r="M79" i="10" s="1"/>
  <c r="L31" i="6"/>
  <c r="L50" i="10" s="1"/>
  <c r="L52" i="10" s="1"/>
  <c r="L79" i="10" s="1"/>
  <c r="J31" i="6"/>
  <c r="J50" i="10" s="1"/>
  <c r="J52" i="10" s="1"/>
  <c r="J79" i="10" s="1"/>
  <c r="O30" i="6"/>
  <c r="O45" i="10" s="1"/>
  <c r="N30" i="6"/>
  <c r="N45" i="10" s="1"/>
  <c r="M30" i="6"/>
  <c r="M45" i="10" s="1"/>
  <c r="L30" i="6"/>
  <c r="L45" i="10" s="1"/>
  <c r="J30" i="6"/>
  <c r="O29" i="6"/>
  <c r="O40" i="10" s="1"/>
  <c r="O42" i="10" s="1"/>
  <c r="O77" i="10" s="1"/>
  <c r="N29" i="6"/>
  <c r="N40" i="10" s="1"/>
  <c r="N42" i="10" s="1"/>
  <c r="N77" i="10" s="1"/>
  <c r="M29" i="6"/>
  <c r="M40" i="10" s="1"/>
  <c r="M42" i="10" s="1"/>
  <c r="M77" i="10" s="1"/>
  <c r="L29" i="6"/>
  <c r="L40" i="10" s="1"/>
  <c r="L42" i="10" s="1"/>
  <c r="L77" i="10" s="1"/>
  <c r="J29" i="6"/>
  <c r="J40" i="10" s="1"/>
  <c r="J42" i="10" s="1"/>
  <c r="J77" i="10" s="1"/>
  <c r="O28" i="6"/>
  <c r="O35" i="10" s="1"/>
  <c r="O37" i="10" s="1"/>
  <c r="O76" i="10" s="1"/>
  <c r="N28" i="6"/>
  <c r="N35" i="10" s="1"/>
  <c r="N37" i="10" s="1"/>
  <c r="N76" i="10" s="1"/>
  <c r="M28" i="6"/>
  <c r="M35" i="10" s="1"/>
  <c r="M37" i="10" s="1"/>
  <c r="M76" i="10" s="1"/>
  <c r="L28" i="6"/>
  <c r="L35" i="10" s="1"/>
  <c r="L37" i="10" s="1"/>
  <c r="L76" i="10" s="1"/>
  <c r="J28" i="6"/>
  <c r="J35" i="10" s="1"/>
  <c r="J37" i="10" s="1"/>
  <c r="J76" i="10" s="1"/>
  <c r="O27" i="6"/>
  <c r="O30" i="10" s="1"/>
  <c r="O32" i="10" s="1"/>
  <c r="O75" i="10" s="1"/>
  <c r="N27" i="6"/>
  <c r="N30" i="10" s="1"/>
  <c r="N32" i="10" s="1"/>
  <c r="N75" i="10" s="1"/>
  <c r="M27" i="6"/>
  <c r="M30" i="10" s="1"/>
  <c r="M32" i="10" s="1"/>
  <c r="M75" i="10" s="1"/>
  <c r="L27" i="6"/>
  <c r="L30" i="10" s="1"/>
  <c r="L32" i="10" s="1"/>
  <c r="L75" i="10" s="1"/>
  <c r="J27" i="6"/>
  <c r="J30" i="10" s="1"/>
  <c r="J32" i="10" s="1"/>
  <c r="J75" i="10" s="1"/>
  <c r="O26" i="6"/>
  <c r="O25" i="10" s="1"/>
  <c r="O27" i="10" s="1"/>
  <c r="O74" i="10" s="1"/>
  <c r="N26" i="6"/>
  <c r="N25" i="10" s="1"/>
  <c r="N27" i="10" s="1"/>
  <c r="N74" i="10" s="1"/>
  <c r="M26" i="6"/>
  <c r="M25" i="10" s="1"/>
  <c r="M27" i="10" s="1"/>
  <c r="M74" i="10" s="1"/>
  <c r="L26" i="6"/>
  <c r="L25" i="10" s="1"/>
  <c r="L27" i="10" s="1"/>
  <c r="L74" i="10" s="1"/>
  <c r="J26" i="6"/>
  <c r="J25" i="10" s="1"/>
  <c r="J27" i="10" s="1"/>
  <c r="J74" i="10" s="1"/>
  <c r="O25" i="6"/>
  <c r="O20" i="10" s="1"/>
  <c r="O22" i="10" s="1"/>
  <c r="O73" i="10" s="1"/>
  <c r="N25" i="6"/>
  <c r="N20" i="10" s="1"/>
  <c r="N22" i="10" s="1"/>
  <c r="N73" i="10" s="1"/>
  <c r="M25" i="6"/>
  <c r="M20" i="10" s="1"/>
  <c r="M22" i="10" s="1"/>
  <c r="M73" i="10" s="1"/>
  <c r="L25" i="6"/>
  <c r="L20" i="10" s="1"/>
  <c r="L22" i="10" s="1"/>
  <c r="L73" i="10" s="1"/>
  <c r="J25" i="6"/>
  <c r="J20" i="10" s="1"/>
  <c r="J22" i="10" s="1"/>
  <c r="J73" i="10" s="1"/>
  <c r="O24" i="6"/>
  <c r="O15" i="10" s="1"/>
  <c r="O17" i="10" s="1"/>
  <c r="O72" i="10" s="1"/>
  <c r="N24" i="6"/>
  <c r="N15" i="10" s="1"/>
  <c r="N17" i="10" s="1"/>
  <c r="N72" i="10" s="1"/>
  <c r="M24" i="6"/>
  <c r="M15" i="10" s="1"/>
  <c r="M17" i="10" s="1"/>
  <c r="M72" i="10" s="1"/>
  <c r="L24" i="6"/>
  <c r="L15" i="10" s="1"/>
  <c r="L17" i="10" s="1"/>
  <c r="L72" i="10" s="1"/>
  <c r="J24" i="6"/>
  <c r="J15" i="10" s="1"/>
  <c r="J17" i="10" s="1"/>
  <c r="J72" i="10" s="1"/>
  <c r="O23" i="6"/>
  <c r="O10" i="10" s="1"/>
  <c r="O12" i="10" s="1"/>
  <c r="O71" i="10" s="1"/>
  <c r="N23" i="6"/>
  <c r="N10" i="10" s="1"/>
  <c r="N12" i="10" s="1"/>
  <c r="N71" i="10" s="1"/>
  <c r="M23" i="6"/>
  <c r="M10" i="10" s="1"/>
  <c r="M12" i="10" s="1"/>
  <c r="M71" i="10" s="1"/>
  <c r="L23" i="6"/>
  <c r="L10" i="10" s="1"/>
  <c r="L12" i="10" s="1"/>
  <c r="L71" i="10" s="1"/>
  <c r="J23" i="6"/>
  <c r="J10" i="10" s="1"/>
  <c r="J12" i="10" s="1"/>
  <c r="J71" i="10" s="1"/>
  <c r="B34" i="6"/>
  <c r="A34" i="6"/>
  <c r="B33" i="6"/>
  <c r="A33" i="6"/>
  <c r="B32" i="6"/>
  <c r="A32" i="6"/>
  <c r="B31" i="6"/>
  <c r="A31" i="6"/>
  <c r="B30" i="6"/>
  <c r="A30" i="6"/>
  <c r="B29" i="6"/>
  <c r="A29" i="6"/>
  <c r="B28" i="6"/>
  <c r="A28" i="6"/>
  <c r="B27" i="6"/>
  <c r="A27" i="6"/>
  <c r="B26" i="6"/>
  <c r="A26" i="6"/>
  <c r="B25" i="6"/>
  <c r="A25" i="6"/>
  <c r="B24" i="6"/>
  <c r="A24" i="6"/>
  <c r="A23" i="6"/>
  <c r="B23" i="6"/>
  <c r="K42" i="23"/>
  <c r="E12" i="24"/>
  <c r="F12" i="24"/>
  <c r="F38" i="24" s="1"/>
  <c r="G12" i="24"/>
  <c r="G38" i="24" s="1"/>
  <c r="H12" i="24"/>
  <c r="H38" i="24" s="1"/>
  <c r="I12" i="24"/>
  <c r="AA41" i="23"/>
  <c r="AB46" i="23" s="1"/>
  <c r="AA42" i="23"/>
  <c r="Z41" i="23"/>
  <c r="AA46" i="23" s="1"/>
  <c r="Z42" i="23"/>
  <c r="Y41" i="23"/>
  <c r="Z46" i="23" s="1"/>
  <c r="Y42" i="23"/>
  <c r="X41" i="23"/>
  <c r="Y46" i="23" s="1"/>
  <c r="X42" i="23"/>
  <c r="W41" i="23"/>
  <c r="X46" i="23" s="1"/>
  <c r="W42" i="23"/>
  <c r="V41" i="23"/>
  <c r="W46" i="23" s="1"/>
  <c r="V42" i="23"/>
  <c r="U41" i="23"/>
  <c r="V46" i="23" s="1"/>
  <c r="U42" i="23"/>
  <c r="T41" i="23"/>
  <c r="U46" i="23" s="1"/>
  <c r="T42" i="23"/>
  <c r="S41" i="23"/>
  <c r="T46" i="23" s="1"/>
  <c r="S42" i="23"/>
  <c r="O41" i="23"/>
  <c r="O42" i="23"/>
  <c r="N41" i="23"/>
  <c r="N42" i="23"/>
  <c r="M41" i="23"/>
  <c r="M42" i="23"/>
  <c r="L41" i="23"/>
  <c r="L42" i="23"/>
  <c r="K41" i="23"/>
  <c r="J41" i="23"/>
  <c r="J42" i="23"/>
  <c r="I41" i="23"/>
  <c r="I42" i="23"/>
  <c r="H41" i="23"/>
  <c r="H42" i="23"/>
  <c r="G41" i="23"/>
  <c r="G42" i="23"/>
  <c r="F41" i="23"/>
  <c r="F42" i="23"/>
  <c r="E41" i="23"/>
  <c r="E42" i="23"/>
  <c r="AB50" i="23"/>
  <c r="AA50" i="23"/>
  <c r="Z50" i="23"/>
  <c r="Y50" i="23"/>
  <c r="X50" i="23"/>
  <c r="W50" i="23"/>
  <c r="V50" i="23"/>
  <c r="U50" i="23"/>
  <c r="T50" i="23"/>
  <c r="O50" i="23"/>
  <c r="N50" i="23"/>
  <c r="M50" i="23"/>
  <c r="L50" i="23"/>
  <c r="K50" i="23"/>
  <c r="J50" i="23"/>
  <c r="I50" i="23"/>
  <c r="H50" i="23"/>
  <c r="G50" i="23"/>
  <c r="F50" i="23"/>
  <c r="AB48" i="23"/>
  <c r="AA48" i="23"/>
  <c r="Z48" i="23"/>
  <c r="Y48" i="23"/>
  <c r="X48" i="23"/>
  <c r="W48" i="23"/>
  <c r="V48" i="23"/>
  <c r="U48" i="23"/>
  <c r="T48" i="23"/>
  <c r="O48" i="23"/>
  <c r="N48" i="23"/>
  <c r="M48" i="23"/>
  <c r="L48" i="23"/>
  <c r="K48" i="23"/>
  <c r="J48" i="23"/>
  <c r="I48" i="23"/>
  <c r="H48" i="23"/>
  <c r="G48" i="23"/>
  <c r="F48" i="23"/>
  <c r="AB47" i="23"/>
  <c r="AA47" i="23"/>
  <c r="Z47" i="23"/>
  <c r="Y47" i="23"/>
  <c r="X47" i="23"/>
  <c r="W47" i="23"/>
  <c r="V47" i="23"/>
  <c r="U47" i="23"/>
  <c r="T47" i="23"/>
  <c r="O47" i="23"/>
  <c r="N47" i="23"/>
  <c r="M47" i="23"/>
  <c r="L47" i="23"/>
  <c r="K47" i="23"/>
  <c r="J47" i="23"/>
  <c r="I47" i="23"/>
  <c r="H47" i="23"/>
  <c r="G47" i="23"/>
  <c r="F47" i="23"/>
  <c r="AB45" i="23"/>
  <c r="AA45" i="23"/>
  <c r="Z45" i="23"/>
  <c r="Y45" i="23"/>
  <c r="X45" i="23"/>
  <c r="W45" i="23"/>
  <c r="V45" i="23"/>
  <c r="U45" i="23"/>
  <c r="T45" i="23"/>
  <c r="O45" i="23"/>
  <c r="N45" i="23"/>
  <c r="M45" i="23"/>
  <c r="L45" i="23"/>
  <c r="K45" i="23"/>
  <c r="J45" i="23"/>
  <c r="I45" i="23"/>
  <c r="H45" i="23"/>
  <c r="G45" i="23"/>
  <c r="F45" i="23"/>
  <c r="AB42" i="23"/>
  <c r="AB41" i="23"/>
  <c r="AB22" i="23"/>
  <c r="AA22" i="23"/>
  <c r="Z22" i="23"/>
  <c r="Y22" i="23"/>
  <c r="X22" i="23"/>
  <c r="W22" i="23"/>
  <c r="V22" i="23"/>
  <c r="U22" i="23"/>
  <c r="T22" i="23"/>
  <c r="S22" i="23"/>
  <c r="O22" i="23"/>
  <c r="N22" i="23"/>
  <c r="M22" i="23"/>
  <c r="L22" i="23"/>
  <c r="K22" i="23"/>
  <c r="J22" i="23"/>
  <c r="I22" i="23"/>
  <c r="H22" i="23"/>
  <c r="G22" i="23"/>
  <c r="F22" i="23"/>
  <c r="E22" i="23"/>
  <c r="O7" i="23"/>
  <c r="N7" i="23"/>
  <c r="M7" i="23"/>
  <c r="L7" i="23"/>
  <c r="K7" i="23"/>
  <c r="J7" i="23"/>
  <c r="I7" i="23"/>
  <c r="H7" i="23"/>
  <c r="G7" i="23"/>
  <c r="F7" i="23"/>
  <c r="E7" i="23"/>
  <c r="W10" i="10"/>
  <c r="V10" i="10"/>
  <c r="U10" i="10"/>
  <c r="T10" i="10"/>
  <c r="S10" i="10"/>
  <c r="P11" i="10"/>
  <c r="Q11" i="10"/>
  <c r="R11" i="10"/>
  <c r="S11" i="10"/>
  <c r="T11" i="10"/>
  <c r="U11" i="10"/>
  <c r="V11" i="10"/>
  <c r="W11" i="10"/>
  <c r="W15" i="10"/>
  <c r="V15" i="10"/>
  <c r="U15" i="10"/>
  <c r="T15" i="10"/>
  <c r="S15" i="10"/>
  <c r="P16" i="10"/>
  <c r="Q16" i="10"/>
  <c r="R16" i="10"/>
  <c r="S16" i="10"/>
  <c r="T16" i="10"/>
  <c r="U16" i="10"/>
  <c r="V16" i="10"/>
  <c r="W16" i="10"/>
  <c r="W20" i="10"/>
  <c r="V20" i="10"/>
  <c r="U20" i="10"/>
  <c r="T20" i="10"/>
  <c r="S20" i="10"/>
  <c r="P21" i="10"/>
  <c r="Q21" i="10"/>
  <c r="R21" i="10"/>
  <c r="S21" i="10"/>
  <c r="T21" i="10"/>
  <c r="U21" i="10"/>
  <c r="V21" i="10"/>
  <c r="W21" i="10"/>
  <c r="W25" i="10"/>
  <c r="V25" i="10"/>
  <c r="U25" i="10"/>
  <c r="T25" i="10"/>
  <c r="S25" i="10"/>
  <c r="P26" i="10"/>
  <c r="Q26" i="10"/>
  <c r="R26" i="10"/>
  <c r="S26" i="10"/>
  <c r="T26" i="10"/>
  <c r="U26" i="10"/>
  <c r="V26" i="10"/>
  <c r="W26" i="10"/>
  <c r="W30" i="10"/>
  <c r="V30" i="10"/>
  <c r="U30" i="10"/>
  <c r="T30" i="10"/>
  <c r="S30" i="10"/>
  <c r="P31" i="10"/>
  <c r="Q31" i="10"/>
  <c r="R31" i="10"/>
  <c r="S31" i="10"/>
  <c r="T31" i="10"/>
  <c r="U31" i="10"/>
  <c r="V31" i="10"/>
  <c r="W31" i="10"/>
  <c r="W35" i="10"/>
  <c r="V35" i="10"/>
  <c r="U35" i="10"/>
  <c r="T35" i="10"/>
  <c r="S35" i="10"/>
  <c r="P36" i="10"/>
  <c r="Q36" i="10"/>
  <c r="R36" i="10"/>
  <c r="S36" i="10"/>
  <c r="T36" i="10"/>
  <c r="U36" i="10"/>
  <c r="V36" i="10"/>
  <c r="W36" i="10"/>
  <c r="W40" i="10"/>
  <c r="V40" i="10"/>
  <c r="U40" i="10"/>
  <c r="T40" i="10"/>
  <c r="S40" i="10"/>
  <c r="P41" i="10"/>
  <c r="Q41" i="10"/>
  <c r="R41" i="10"/>
  <c r="S41" i="10"/>
  <c r="T41" i="10"/>
  <c r="U41" i="10"/>
  <c r="V41" i="10"/>
  <c r="W41" i="10"/>
  <c r="W45" i="10"/>
  <c r="V45" i="10"/>
  <c r="U45" i="10"/>
  <c r="T45" i="10"/>
  <c r="S45" i="10"/>
  <c r="P46" i="10"/>
  <c r="Q46" i="10"/>
  <c r="R46" i="10"/>
  <c r="S46" i="10"/>
  <c r="T46" i="10"/>
  <c r="U46" i="10"/>
  <c r="V46" i="10"/>
  <c r="W46" i="10"/>
  <c r="W50" i="10"/>
  <c r="V50" i="10"/>
  <c r="U50" i="10"/>
  <c r="T50" i="10"/>
  <c r="S50" i="10"/>
  <c r="P51" i="10"/>
  <c r="Q51" i="10"/>
  <c r="R51" i="10"/>
  <c r="S51" i="10"/>
  <c r="T51" i="10"/>
  <c r="U51" i="10"/>
  <c r="V51" i="10"/>
  <c r="W51" i="10"/>
  <c r="W55" i="10"/>
  <c r="V55" i="10"/>
  <c r="U55" i="10"/>
  <c r="T55" i="10"/>
  <c r="S55" i="10"/>
  <c r="P56" i="10"/>
  <c r="Q56" i="10"/>
  <c r="R56" i="10"/>
  <c r="S56" i="10"/>
  <c r="T56" i="10"/>
  <c r="U56" i="10"/>
  <c r="V56" i="10"/>
  <c r="W56" i="10"/>
  <c r="W60" i="10"/>
  <c r="V60" i="10"/>
  <c r="U60" i="10"/>
  <c r="T60" i="10"/>
  <c r="S60" i="10"/>
  <c r="P61" i="10"/>
  <c r="Q61" i="10"/>
  <c r="R61" i="10"/>
  <c r="S61" i="10"/>
  <c r="T61" i="10"/>
  <c r="U61" i="10"/>
  <c r="V61" i="10"/>
  <c r="W61" i="10"/>
  <c r="W65" i="10"/>
  <c r="V65" i="10"/>
  <c r="U65" i="10"/>
  <c r="T65" i="10"/>
  <c r="S65" i="10"/>
  <c r="P66" i="10"/>
  <c r="Q66" i="10"/>
  <c r="R66" i="10"/>
  <c r="S66" i="10"/>
  <c r="T66" i="10"/>
  <c r="U66" i="10"/>
  <c r="V66" i="10"/>
  <c r="W66" i="10"/>
  <c r="F25" i="7"/>
  <c r="J66" i="10"/>
  <c r="J11" i="10"/>
  <c r="J16" i="10"/>
  <c r="J21" i="10"/>
  <c r="J26" i="10"/>
  <c r="J31" i="10"/>
  <c r="J36" i="10"/>
  <c r="J41" i="10"/>
  <c r="J51" i="10"/>
  <c r="J56" i="10"/>
  <c r="J61" i="10"/>
  <c r="O66" i="10"/>
  <c r="N66" i="10"/>
  <c r="M66" i="10"/>
  <c r="L66" i="10"/>
  <c r="K66" i="10"/>
  <c r="O61" i="10"/>
  <c r="N61" i="10"/>
  <c r="M61" i="10"/>
  <c r="L61" i="10"/>
  <c r="K61" i="10"/>
  <c r="O56" i="10"/>
  <c r="N56" i="10"/>
  <c r="M56" i="10"/>
  <c r="L56" i="10"/>
  <c r="K56" i="10"/>
  <c r="O51" i="10"/>
  <c r="N51" i="10"/>
  <c r="M51" i="10"/>
  <c r="L51" i="10"/>
  <c r="K51" i="10"/>
  <c r="O46" i="10"/>
  <c r="N46" i="10"/>
  <c r="M46" i="10"/>
  <c r="L46" i="10"/>
  <c r="K46" i="10"/>
  <c r="O41" i="10"/>
  <c r="N41" i="10"/>
  <c r="M41" i="10"/>
  <c r="L41" i="10"/>
  <c r="K41" i="10"/>
  <c r="O36" i="10"/>
  <c r="N36" i="10"/>
  <c r="M36" i="10"/>
  <c r="L36" i="10"/>
  <c r="K36" i="10"/>
  <c r="O31" i="10"/>
  <c r="N31" i="10"/>
  <c r="M31" i="10"/>
  <c r="L31" i="10"/>
  <c r="K31" i="10"/>
  <c r="O26" i="10"/>
  <c r="N26" i="10"/>
  <c r="M26" i="10"/>
  <c r="L26" i="10"/>
  <c r="K26" i="10"/>
  <c r="O21" i="10"/>
  <c r="N21" i="10"/>
  <c r="M21" i="10"/>
  <c r="L21" i="10"/>
  <c r="K21" i="10"/>
  <c r="O16" i="10"/>
  <c r="N16" i="10"/>
  <c r="M16" i="10"/>
  <c r="L16" i="10"/>
  <c r="K16" i="10"/>
  <c r="O11" i="10"/>
  <c r="N11" i="10"/>
  <c r="M11" i="10"/>
  <c r="L11" i="10"/>
  <c r="K11" i="10"/>
  <c r="E35" i="7"/>
  <c r="G35" i="7"/>
  <c r="F39" i="7"/>
  <c r="G39" i="7"/>
  <c r="I39" i="7"/>
  <c r="E39" i="7"/>
  <c r="E34" i="7"/>
  <c r="F34" i="7"/>
  <c r="G34" i="7"/>
  <c r="H34" i="7"/>
  <c r="I34" i="7"/>
  <c r="F32" i="7"/>
  <c r="G32" i="7"/>
  <c r="H32" i="7"/>
  <c r="I32" i="7"/>
  <c r="E32" i="7"/>
  <c r="G33" i="7"/>
  <c r="E33" i="7"/>
  <c r="F27" i="7"/>
  <c r="G27" i="7"/>
  <c r="H27" i="7"/>
  <c r="I27" i="7"/>
  <c r="E27" i="7"/>
  <c r="E25" i="7"/>
  <c r="G25" i="7"/>
  <c r="J46" i="10"/>
  <c r="I65" i="10"/>
  <c r="H65" i="10"/>
  <c r="G65" i="10"/>
  <c r="F65" i="10"/>
  <c r="E65" i="10"/>
  <c r="I60" i="10"/>
  <c r="H60" i="10"/>
  <c r="G60" i="10"/>
  <c r="F60" i="10"/>
  <c r="E60" i="10"/>
  <c r="I55" i="10"/>
  <c r="H55" i="10"/>
  <c r="G55" i="10"/>
  <c r="F55" i="10"/>
  <c r="E55" i="10"/>
  <c r="I50" i="10"/>
  <c r="H50" i="10"/>
  <c r="G50" i="10"/>
  <c r="F50" i="10"/>
  <c r="E50" i="10"/>
  <c r="I45" i="10"/>
  <c r="H45" i="10"/>
  <c r="G45" i="10"/>
  <c r="F45" i="10"/>
  <c r="E45" i="10"/>
  <c r="I40" i="10"/>
  <c r="H40" i="10"/>
  <c r="G40" i="10"/>
  <c r="F40" i="10"/>
  <c r="E40" i="10"/>
  <c r="I35" i="10"/>
  <c r="H35" i="10"/>
  <c r="G35" i="10"/>
  <c r="F35" i="10"/>
  <c r="E35" i="10"/>
  <c r="I30" i="10"/>
  <c r="H30" i="10"/>
  <c r="G30" i="10"/>
  <c r="F30" i="10"/>
  <c r="E30" i="10"/>
  <c r="I25" i="10"/>
  <c r="H25" i="10"/>
  <c r="G25" i="10"/>
  <c r="F25" i="10"/>
  <c r="E25" i="10"/>
  <c r="I20" i="10"/>
  <c r="H20" i="10"/>
  <c r="G20" i="10"/>
  <c r="F20" i="10"/>
  <c r="E20" i="10"/>
  <c r="I15" i="10"/>
  <c r="H15" i="10"/>
  <c r="G15" i="10"/>
  <c r="F15" i="10"/>
  <c r="E15" i="10"/>
  <c r="I66" i="10"/>
  <c r="H66" i="10"/>
  <c r="G66" i="10"/>
  <c r="F66" i="10"/>
  <c r="E66" i="10"/>
  <c r="I61" i="10"/>
  <c r="H61" i="10"/>
  <c r="G61" i="10"/>
  <c r="F61" i="10"/>
  <c r="E61" i="10"/>
  <c r="I56" i="10"/>
  <c r="H56" i="10"/>
  <c r="G56" i="10"/>
  <c r="F56" i="10"/>
  <c r="E56" i="10"/>
  <c r="I51" i="10"/>
  <c r="H51" i="10"/>
  <c r="G51" i="10"/>
  <c r="F51" i="10"/>
  <c r="E51" i="10"/>
  <c r="I46" i="10"/>
  <c r="H46" i="10"/>
  <c r="G46" i="10"/>
  <c r="F46" i="10"/>
  <c r="E46" i="10"/>
  <c r="I41" i="10"/>
  <c r="H41" i="10"/>
  <c r="G41" i="10"/>
  <c r="F41" i="10"/>
  <c r="E41" i="10"/>
  <c r="I36" i="10"/>
  <c r="H36" i="10"/>
  <c r="G36" i="10"/>
  <c r="F36" i="10"/>
  <c r="E36" i="10"/>
  <c r="I31" i="10"/>
  <c r="H31" i="10"/>
  <c r="G31" i="10"/>
  <c r="F31" i="10"/>
  <c r="E31" i="10"/>
  <c r="I26" i="10"/>
  <c r="H26" i="10"/>
  <c r="G26" i="10"/>
  <c r="F26" i="10"/>
  <c r="E26" i="10"/>
  <c r="I21" i="10"/>
  <c r="H21" i="10"/>
  <c r="G21" i="10"/>
  <c r="F21" i="10"/>
  <c r="E21" i="10"/>
  <c r="I16" i="10"/>
  <c r="H16" i="10"/>
  <c r="G16" i="10"/>
  <c r="F16" i="10"/>
  <c r="E16" i="10"/>
  <c r="I11" i="10"/>
  <c r="H11" i="10"/>
  <c r="G11" i="10"/>
  <c r="F11" i="10"/>
  <c r="E11" i="10"/>
  <c r="E10" i="10"/>
  <c r="F10" i="10"/>
  <c r="G10" i="10"/>
  <c r="H10" i="10"/>
  <c r="I10" i="10"/>
  <c r="E71" i="10"/>
  <c r="F71" i="10"/>
  <c r="G71" i="10"/>
  <c r="H71" i="10"/>
  <c r="I71" i="10"/>
  <c r="E72" i="10"/>
  <c r="F72" i="10"/>
  <c r="G72" i="10"/>
  <c r="H72" i="10"/>
  <c r="I72" i="10"/>
  <c r="E73" i="10"/>
  <c r="F73" i="10"/>
  <c r="G73" i="10"/>
  <c r="H73" i="10"/>
  <c r="I73" i="10"/>
  <c r="E74" i="10"/>
  <c r="F74" i="10"/>
  <c r="G74" i="10"/>
  <c r="H74" i="10"/>
  <c r="I74" i="10"/>
  <c r="E75" i="10"/>
  <c r="F75" i="10"/>
  <c r="G75" i="10"/>
  <c r="H75" i="10"/>
  <c r="I75" i="10"/>
  <c r="E76" i="10"/>
  <c r="F76" i="10"/>
  <c r="G76" i="10"/>
  <c r="H76" i="10"/>
  <c r="I76" i="10"/>
  <c r="E77" i="10"/>
  <c r="F77" i="10"/>
  <c r="G77" i="10"/>
  <c r="H77" i="10"/>
  <c r="I77" i="10"/>
  <c r="E78" i="10"/>
  <c r="F78" i="10"/>
  <c r="G78" i="10"/>
  <c r="H78" i="10"/>
  <c r="I78" i="10"/>
  <c r="E79" i="10"/>
  <c r="F79" i="10"/>
  <c r="G79" i="10"/>
  <c r="H79" i="10"/>
  <c r="I79" i="10"/>
  <c r="E80" i="10"/>
  <c r="F80" i="10"/>
  <c r="G80" i="10"/>
  <c r="H80" i="10"/>
  <c r="I80" i="10"/>
  <c r="E81" i="10"/>
  <c r="F81" i="10"/>
  <c r="G81" i="10"/>
  <c r="H81" i="10"/>
  <c r="I81" i="10"/>
  <c r="E82" i="10"/>
  <c r="F82" i="10"/>
  <c r="G82" i="10"/>
  <c r="H82" i="10"/>
  <c r="I82" i="10"/>
  <c r="A1" i="6"/>
  <c r="A1" i="10"/>
  <c r="G20" i="7"/>
  <c r="E20" i="7"/>
  <c r="G19" i="7"/>
  <c r="E19" i="7"/>
  <c r="I18" i="7"/>
  <c r="H18" i="7"/>
  <c r="G18" i="7"/>
  <c r="F18" i="7"/>
  <c r="E18" i="7"/>
  <c r="G11" i="7"/>
  <c r="E11" i="7"/>
  <c r="I10" i="7"/>
  <c r="I26" i="7" s="1"/>
  <c r="H10" i="7"/>
  <c r="H26" i="7" s="1"/>
  <c r="G10" i="7"/>
  <c r="G26" i="7" s="1"/>
  <c r="F10" i="7"/>
  <c r="F26" i="7" s="1"/>
  <c r="E10" i="7"/>
  <c r="E26" i="7" s="1"/>
  <c r="A1" i="7"/>
  <c r="A1" i="3"/>
  <c r="A1" i="2"/>
  <c r="A1" i="1"/>
  <c r="U49" i="23" l="1"/>
  <c r="U51" i="23" s="1"/>
  <c r="T49" i="23"/>
  <c r="X49" i="23"/>
  <c r="AB49" i="23"/>
  <c r="Z49" i="23"/>
  <c r="Y49" i="23"/>
  <c r="Y51" i="23" s="1"/>
  <c r="V49" i="23"/>
  <c r="V51" i="23" s="1"/>
  <c r="W49" i="23"/>
  <c r="W51" i="23" s="1"/>
  <c r="AA49" i="23"/>
  <c r="AA51" i="23" s="1"/>
  <c r="E38" i="24"/>
  <c r="K12" i="24"/>
  <c r="I38" i="24"/>
  <c r="J5" i="37"/>
  <c r="J5" i="38"/>
  <c r="Q28" i="6"/>
  <c r="Q35" i="10" s="1"/>
  <c r="P33" i="6"/>
  <c r="F47" i="6" s="1"/>
  <c r="Q25" i="6"/>
  <c r="Q20" i="10" s="1"/>
  <c r="P45" i="23"/>
  <c r="Q29" i="6"/>
  <c r="Q40" i="10" s="1"/>
  <c r="O82" i="10"/>
  <c r="L47" i="10"/>
  <c r="L113" i="10" s="1"/>
  <c r="M47" i="10"/>
  <c r="M113" i="10" s="1"/>
  <c r="N47" i="10"/>
  <c r="O47" i="10"/>
  <c r="O113" i="10" s="1"/>
  <c r="J43" i="7"/>
  <c r="J45" i="7" s="1"/>
  <c r="J5" i="10"/>
  <c r="J5" i="7"/>
  <c r="J5" i="6"/>
  <c r="E85" i="27"/>
  <c r="F121" i="27"/>
  <c r="E122" i="27"/>
  <c r="F122" i="27"/>
  <c r="E123" i="27"/>
  <c r="F123" i="27"/>
  <c r="E124" i="27"/>
  <c r="E121" i="27"/>
  <c r="E65" i="27"/>
  <c r="E73" i="27"/>
  <c r="E67" i="27"/>
  <c r="E74" i="27"/>
  <c r="F67" i="27"/>
  <c r="E68" i="27"/>
  <c r="E69" i="27"/>
  <c r="E70" i="27"/>
  <c r="E71" i="27"/>
  <c r="E64" i="27"/>
  <c r="E72" i="27"/>
  <c r="E51" i="27"/>
  <c r="E59" i="27"/>
  <c r="E52" i="27"/>
  <c r="F59" i="27"/>
  <c r="E53" i="27"/>
  <c r="E60" i="27"/>
  <c r="E54" i="27"/>
  <c r="F60" i="27"/>
  <c r="E55" i="27"/>
  <c r="E61" i="27"/>
  <c r="F55" i="27"/>
  <c r="E62" i="27"/>
  <c r="E49" i="27"/>
  <c r="E56" i="27"/>
  <c r="E63" i="27"/>
  <c r="E50" i="27"/>
  <c r="E58" i="27"/>
  <c r="K15" i="10"/>
  <c r="K17" i="10" s="1"/>
  <c r="K72" i="10" s="1"/>
  <c r="K20" i="10"/>
  <c r="K22" i="10" s="1"/>
  <c r="K73" i="10" s="1"/>
  <c r="J45" i="10"/>
  <c r="P50" i="23"/>
  <c r="K25" i="10"/>
  <c r="K27" i="10" s="1"/>
  <c r="K74" i="10" s="1"/>
  <c r="P34" i="6"/>
  <c r="K30" i="10"/>
  <c r="K32" i="10" s="1"/>
  <c r="K75" i="10" s="1"/>
  <c r="Q24" i="6"/>
  <c r="Q15" i="10" s="1"/>
  <c r="P48" i="23"/>
  <c r="M15" i="28"/>
  <c r="AB51" i="23"/>
  <c r="R33" i="6"/>
  <c r="R60" i="10" s="1"/>
  <c r="Q33" i="6"/>
  <c r="Q60" i="10" s="1"/>
  <c r="S45" i="23"/>
  <c r="Q45" i="23"/>
  <c r="P7" i="23"/>
  <c r="P42" i="23"/>
  <c r="P49" i="23" s="1"/>
  <c r="P31" i="6"/>
  <c r="P50" i="10" s="1"/>
  <c r="P52" i="10" s="1"/>
  <c r="P79" i="10" s="1"/>
  <c r="P41" i="23"/>
  <c r="P46" i="23" s="1"/>
  <c r="R50" i="23"/>
  <c r="Q50" i="23"/>
  <c r="Q34" i="6"/>
  <c r="Q65" i="10" s="1"/>
  <c r="K40" i="10"/>
  <c r="K42" i="10" s="1"/>
  <c r="K77" i="10" s="1"/>
  <c r="J46" i="23"/>
  <c r="Q22" i="23"/>
  <c r="H49" i="23"/>
  <c r="I46" i="23"/>
  <c r="F46" i="23"/>
  <c r="M10" i="28"/>
  <c r="M46" i="23"/>
  <c r="P32" i="6"/>
  <c r="P55" i="10" s="1"/>
  <c r="P57" i="10" s="1"/>
  <c r="P80" i="10" s="1"/>
  <c r="O49" i="23"/>
  <c r="G46" i="23"/>
  <c r="K49" i="23"/>
  <c r="O46" i="23"/>
  <c r="M12" i="28"/>
  <c r="K46" i="23"/>
  <c r="N49" i="23"/>
  <c r="H46" i="23"/>
  <c r="N46" i="23"/>
  <c r="M18" i="28"/>
  <c r="K45" i="10"/>
  <c r="K10" i="10"/>
  <c r="K12" i="10" s="1"/>
  <c r="K71" i="10" s="1"/>
  <c r="M13" i="28"/>
  <c r="M11" i="28"/>
  <c r="F49" i="23"/>
  <c r="I49" i="23"/>
  <c r="Z51" i="23"/>
  <c r="L46" i="23"/>
  <c r="X51" i="23"/>
  <c r="M16" i="28"/>
  <c r="M14" i="28"/>
  <c r="P20" i="10"/>
  <c r="P22" i="10" s="1"/>
  <c r="P73" i="10" s="1"/>
  <c r="K35" i="10"/>
  <c r="K37" i="10" s="1"/>
  <c r="K76" i="10" s="1"/>
  <c r="F41" i="6"/>
  <c r="K60" i="10"/>
  <c r="K62" i="10" s="1"/>
  <c r="K81" i="10" s="1"/>
  <c r="K50" i="10"/>
  <c r="K52" i="10" s="1"/>
  <c r="K79" i="10" s="1"/>
  <c r="F40" i="6"/>
  <c r="J82" i="10"/>
  <c r="K55" i="10"/>
  <c r="K57" i="10" s="1"/>
  <c r="K80" i="10" s="1"/>
  <c r="P40" i="10"/>
  <c r="P42" i="10" s="1"/>
  <c r="P77" i="10" s="1"/>
  <c r="M82" i="10"/>
  <c r="K82" i="10"/>
  <c r="L82" i="10"/>
  <c r="N82" i="10"/>
  <c r="M49" i="23"/>
  <c r="L49" i="23"/>
  <c r="R48" i="23"/>
  <c r="Q30" i="6"/>
  <c r="Q45" i="10" s="1"/>
  <c r="K15" i="7"/>
  <c r="K5" i="38" s="1"/>
  <c r="J18" i="7"/>
  <c r="J21" i="7" s="1"/>
  <c r="J5" i="26"/>
  <c r="J5" i="27"/>
  <c r="Q47" i="23"/>
  <c r="P47" i="23"/>
  <c r="J49" i="23"/>
  <c r="Q23" i="6"/>
  <c r="Q10" i="10" s="1"/>
  <c r="Q31" i="6"/>
  <c r="Q50" i="10" s="1"/>
  <c r="Q52" i="10" s="1"/>
  <c r="Q79" i="10" s="1"/>
  <c r="R31" i="6"/>
  <c r="R50" i="10" s="1"/>
  <c r="T51" i="23"/>
  <c r="Q26" i="6"/>
  <c r="Q25" i="10" s="1"/>
  <c r="Q27" i="10" s="1"/>
  <c r="Q74" i="10" s="1"/>
  <c r="F42" i="6"/>
  <c r="P35" i="10"/>
  <c r="P37" i="10" s="1"/>
  <c r="Q48" i="23"/>
  <c r="P30" i="6"/>
  <c r="G49" i="23"/>
  <c r="P15" i="10"/>
  <c r="P17" i="10" s="1"/>
  <c r="P72" i="10" s="1"/>
  <c r="F38" i="6"/>
  <c r="P22" i="23"/>
  <c r="P23" i="6"/>
  <c r="R28" i="6"/>
  <c r="R35" i="10" s="1"/>
  <c r="K38" i="24" l="1"/>
  <c r="Q67" i="10"/>
  <c r="Q82" i="10" s="1"/>
  <c r="J4" i="37"/>
  <c r="J338" i="37" s="1"/>
  <c r="J4" i="38"/>
  <c r="K43" i="7"/>
  <c r="K45" i="7" s="1"/>
  <c r="K5" i="37"/>
  <c r="P60" i="10"/>
  <c r="P62" i="10" s="1"/>
  <c r="P81" i="10" s="1"/>
  <c r="N78" i="10"/>
  <c r="N83" i="10" s="1"/>
  <c r="N114" i="10" s="1"/>
  <c r="O78" i="10"/>
  <c r="O83" i="10" s="1"/>
  <c r="N113" i="10"/>
  <c r="J4" i="7"/>
  <c r="J4" i="10"/>
  <c r="J4" i="27"/>
  <c r="J4" i="6"/>
  <c r="J4" i="26"/>
  <c r="L78" i="10"/>
  <c r="L83" i="10" s="1"/>
  <c r="L114" i="10" s="1"/>
  <c r="M78" i="10"/>
  <c r="M83" i="10" s="1"/>
  <c r="M114" i="10" s="1"/>
  <c r="J47" i="10"/>
  <c r="J113" i="10" s="1"/>
  <c r="K47" i="10"/>
  <c r="K113" i="10" s="1"/>
  <c r="M51" i="23"/>
  <c r="F51" i="23"/>
  <c r="G51" i="23"/>
  <c r="R45" i="23"/>
  <c r="L51" i="23"/>
  <c r="H51" i="23"/>
  <c r="J51" i="23"/>
  <c r="I51" i="23"/>
  <c r="F48" i="6"/>
  <c r="P65" i="10"/>
  <c r="P67" i="10" s="1"/>
  <c r="K51" i="23"/>
  <c r="F45" i="6"/>
  <c r="N51" i="23"/>
  <c r="R32" i="6"/>
  <c r="R55" i="10" s="1"/>
  <c r="Q32" i="6"/>
  <c r="Q55" i="10" s="1"/>
  <c r="Q57" i="10" s="1"/>
  <c r="Q80" i="10" s="1"/>
  <c r="O51" i="23"/>
  <c r="F46" i="6"/>
  <c r="P51" i="23"/>
  <c r="Q17" i="10"/>
  <c r="Q72" i="10" s="1"/>
  <c r="R52" i="10"/>
  <c r="R79" i="10" s="1"/>
  <c r="Q42" i="10"/>
  <c r="P76" i="10"/>
  <c r="Q37" i="10"/>
  <c r="Q76" i="10" s="1"/>
  <c r="R27" i="10"/>
  <c r="Q22" i="10"/>
  <c r="Q7" i="23"/>
  <c r="Q41" i="23"/>
  <c r="R23" i="6"/>
  <c r="R10" i="10" s="1"/>
  <c r="F44" i="6"/>
  <c r="P45" i="10"/>
  <c r="Q42" i="23"/>
  <c r="F37" i="6"/>
  <c r="P10" i="10"/>
  <c r="P12" i="10" s="1"/>
  <c r="P71" i="10" s="1"/>
  <c r="R47" i="23"/>
  <c r="S50" i="23"/>
  <c r="R34" i="6"/>
  <c r="R65" i="10" s="1"/>
  <c r="J10" i="7"/>
  <c r="J34" i="7"/>
  <c r="Q27" i="6"/>
  <c r="Q30" i="10" s="1"/>
  <c r="Q32" i="10" s="1"/>
  <c r="Q75" i="10" s="1"/>
  <c r="R27" i="6"/>
  <c r="R30" i="10" s="1"/>
  <c r="L15" i="7"/>
  <c r="L5" i="38" s="1"/>
  <c r="K5" i="27"/>
  <c r="K5" i="26"/>
  <c r="K18" i="7"/>
  <c r="K21" i="7" s="1"/>
  <c r="K5" i="7"/>
  <c r="K5" i="6"/>
  <c r="K5" i="10"/>
  <c r="R30" i="6"/>
  <c r="R45" i="10" s="1"/>
  <c r="S48" i="23"/>
  <c r="R67" i="10" l="1"/>
  <c r="R82" i="10" s="1"/>
  <c r="Q62" i="10"/>
  <c r="J352" i="37"/>
  <c r="J399" i="37"/>
  <c r="J351" i="37"/>
  <c r="J393" i="37"/>
  <c r="J350" i="37"/>
  <c r="J391" i="37"/>
  <c r="J343" i="37"/>
  <c r="J355" i="37"/>
  <c r="J389" i="37"/>
  <c r="J341" i="37"/>
  <c r="J383" i="37"/>
  <c r="J340" i="37"/>
  <c r="J353" i="37"/>
  <c r="J381" i="37"/>
  <c r="J339" i="37"/>
  <c r="J396" i="37"/>
  <c r="J346" i="37"/>
  <c r="J349" i="37"/>
  <c r="J394" i="37"/>
  <c r="J342" i="37"/>
  <c r="J348" i="37"/>
  <c r="J382" i="37"/>
  <c r="J356" i="37"/>
  <c r="J385" i="37"/>
  <c r="J388" i="37"/>
  <c r="J392" i="37"/>
  <c r="J384" i="37"/>
  <c r="J395" i="37"/>
  <c r="J398" i="37"/>
  <c r="J345" i="37"/>
  <c r="J386" i="37"/>
  <c r="K4" i="37"/>
  <c r="K4" i="38"/>
  <c r="K4" i="10"/>
  <c r="K4" i="26"/>
  <c r="K4" i="6"/>
  <c r="K4" i="7"/>
  <c r="K4" i="27"/>
  <c r="L43" i="7"/>
  <c r="L45" i="7" s="1"/>
  <c r="L5" i="37"/>
  <c r="O114" i="10"/>
  <c r="O89" i="10"/>
  <c r="O97" i="10"/>
  <c r="M105" i="10"/>
  <c r="N105" i="10"/>
  <c r="L105" i="10"/>
  <c r="O105" i="10"/>
  <c r="L89" i="10"/>
  <c r="L97" i="10"/>
  <c r="N97" i="10"/>
  <c r="N89" i="10"/>
  <c r="M89" i="10"/>
  <c r="M97" i="10"/>
  <c r="J78" i="10"/>
  <c r="K78" i="10"/>
  <c r="K83" i="10" s="1"/>
  <c r="K114" i="10" s="1"/>
  <c r="P47" i="10"/>
  <c r="P113" i="10" s="1"/>
  <c r="P82" i="10"/>
  <c r="R42" i="23"/>
  <c r="S49" i="23" s="1"/>
  <c r="S52" i="10"/>
  <c r="S79" i="10" s="1"/>
  <c r="R17" i="10"/>
  <c r="R72" i="10" s="1"/>
  <c r="R37" i="10"/>
  <c r="R57" i="10"/>
  <c r="R80" i="10" s="1"/>
  <c r="R74" i="10"/>
  <c r="S27" i="10"/>
  <c r="R32" i="10"/>
  <c r="R75" i="10" s="1"/>
  <c r="Q77" i="10"/>
  <c r="R42" i="10"/>
  <c r="Q12" i="10"/>
  <c r="Q71" i="10" s="1"/>
  <c r="Q73" i="10"/>
  <c r="R22" i="10"/>
  <c r="Q49" i="23"/>
  <c r="R22" i="23"/>
  <c r="K10" i="7"/>
  <c r="K34" i="7"/>
  <c r="J12" i="7"/>
  <c r="J2" i="38" s="1"/>
  <c r="J26" i="7"/>
  <c r="R7" i="23"/>
  <c r="R41" i="23"/>
  <c r="S46" i="23" s="1"/>
  <c r="Q46" i="23"/>
  <c r="L5" i="27"/>
  <c r="M15" i="7"/>
  <c r="M5" i="38" s="1"/>
  <c r="L18" i="7"/>
  <c r="L21" i="7" s="1"/>
  <c r="L5" i="26"/>
  <c r="L5" i="7"/>
  <c r="L5" i="6"/>
  <c r="L5" i="10"/>
  <c r="S47" i="23"/>
  <c r="J83" i="10" l="1"/>
  <c r="J114" i="10" s="1"/>
  <c r="S67" i="10"/>
  <c r="S82" i="10" s="1"/>
  <c r="Q47" i="10"/>
  <c r="Q113" i="10" s="1"/>
  <c r="Q81" i="10"/>
  <c r="R62" i="10"/>
  <c r="K381" i="37"/>
  <c r="K352" i="37"/>
  <c r="K350" i="37"/>
  <c r="K348" i="37"/>
  <c r="K340" i="37"/>
  <c r="K339" i="37"/>
  <c r="K338" i="37"/>
  <c r="K388" i="37"/>
  <c r="K341" i="37"/>
  <c r="K385" i="37"/>
  <c r="K343" i="37"/>
  <c r="K342" i="37"/>
  <c r="K383" i="37"/>
  <c r="K355" i="37"/>
  <c r="K346" i="37"/>
  <c r="K345" i="37"/>
  <c r="K349" i="37"/>
  <c r="K396" i="37"/>
  <c r="K395" i="37"/>
  <c r="K356" i="37"/>
  <c r="K384" i="37"/>
  <c r="K392" i="37"/>
  <c r="K391" i="37"/>
  <c r="K394" i="37"/>
  <c r="K351" i="37"/>
  <c r="K399" i="37"/>
  <c r="K398" i="37"/>
  <c r="K393" i="37"/>
  <c r="K386" i="37"/>
  <c r="K353" i="37"/>
  <c r="K382" i="37"/>
  <c r="K389" i="37"/>
  <c r="L4" i="37"/>
  <c r="L4" i="38"/>
  <c r="J190" i="37"/>
  <c r="J2" i="37"/>
  <c r="J11" i="37"/>
  <c r="M43" i="7"/>
  <c r="M45" i="7" s="1"/>
  <c r="M5" i="37"/>
  <c r="L4" i="26"/>
  <c r="L4" i="7"/>
  <c r="L4" i="6"/>
  <c r="L4" i="10"/>
  <c r="L4" i="27"/>
  <c r="K105" i="10"/>
  <c r="K89" i="10"/>
  <c r="K97" i="10"/>
  <c r="P78" i="10"/>
  <c r="P83" i="10" s="1"/>
  <c r="P114" i="10" s="1"/>
  <c r="R49" i="23"/>
  <c r="S17" i="10"/>
  <c r="S72" i="10" s="1"/>
  <c r="S32" i="10"/>
  <c r="S75" i="10" s="1"/>
  <c r="S51" i="23"/>
  <c r="R46" i="23"/>
  <c r="T52" i="10"/>
  <c r="T79" i="10" s="1"/>
  <c r="Q51" i="23"/>
  <c r="S57" i="10"/>
  <c r="S80" i="10" s="1"/>
  <c r="S37" i="10"/>
  <c r="R76" i="10"/>
  <c r="R12" i="10"/>
  <c r="R71" i="10" s="1"/>
  <c r="S74" i="10"/>
  <c r="T27" i="10"/>
  <c r="R73" i="10"/>
  <c r="S22" i="10"/>
  <c r="R77" i="10"/>
  <c r="S42" i="10"/>
  <c r="J2" i="27"/>
  <c r="J2" i="26"/>
  <c r="J32" i="7"/>
  <c r="J36" i="7" s="1"/>
  <c r="J2" i="7"/>
  <c r="J2" i="10"/>
  <c r="J2" i="6"/>
  <c r="J27" i="7"/>
  <c r="J28" i="7" s="1"/>
  <c r="K12" i="7"/>
  <c r="K2" i="38" s="1"/>
  <c r="K26" i="7"/>
  <c r="L10" i="7"/>
  <c r="L34" i="7"/>
  <c r="N15" i="7"/>
  <c r="N5" i="38" s="1"/>
  <c r="M18" i="7"/>
  <c r="M21" i="7" s="1"/>
  <c r="M5" i="27"/>
  <c r="M5" i="26"/>
  <c r="M5" i="7"/>
  <c r="M5" i="6"/>
  <c r="M5" i="10"/>
  <c r="J97" i="10" l="1"/>
  <c r="J89" i="10"/>
  <c r="J105" i="10"/>
  <c r="J57" i="37"/>
  <c r="J84" i="37"/>
  <c r="T67" i="10"/>
  <c r="U67" i="10" s="1"/>
  <c r="S62" i="10"/>
  <c r="R81" i="10"/>
  <c r="Q78" i="10"/>
  <c r="Q83" i="10" s="1"/>
  <c r="Q114" i="10" s="1"/>
  <c r="R47" i="10"/>
  <c r="L338" i="37"/>
  <c r="L342" i="37"/>
  <c r="L340" i="37"/>
  <c r="L345" i="37"/>
  <c r="L339" i="37"/>
  <c r="L386" i="37"/>
  <c r="L355" i="37"/>
  <c r="L391" i="37"/>
  <c r="L352" i="37"/>
  <c r="L346" i="37"/>
  <c r="L394" i="37"/>
  <c r="L398" i="37"/>
  <c r="L353" i="37"/>
  <c r="L382" i="37"/>
  <c r="L350" i="37"/>
  <c r="L385" i="37"/>
  <c r="L384" i="37"/>
  <c r="L388" i="37"/>
  <c r="L341" i="37"/>
  <c r="L389" i="37"/>
  <c r="L393" i="37"/>
  <c r="L356" i="37"/>
  <c r="L349" i="37"/>
  <c r="L396" i="37"/>
  <c r="L381" i="37"/>
  <c r="L343" i="37"/>
  <c r="L392" i="37"/>
  <c r="L395" i="37"/>
  <c r="L351" i="37"/>
  <c r="L399" i="37"/>
  <c r="L348" i="37"/>
  <c r="L383" i="37"/>
  <c r="M4" i="37"/>
  <c r="M4" i="38"/>
  <c r="J12" i="37"/>
  <c r="J13" i="37" s="1"/>
  <c r="J191" i="37"/>
  <c r="J140" i="37"/>
  <c r="K190" i="37"/>
  <c r="K2" i="37"/>
  <c r="K11" i="37"/>
  <c r="M4" i="6"/>
  <c r="M4" i="7"/>
  <c r="M4" i="10"/>
  <c r="M4" i="26"/>
  <c r="M4" i="27"/>
  <c r="N43" i="7"/>
  <c r="N45" i="7" s="1"/>
  <c r="N5" i="37"/>
  <c r="P105" i="10"/>
  <c r="P89" i="10"/>
  <c r="P97" i="10"/>
  <c r="T32" i="10"/>
  <c r="T75" i="10" s="1"/>
  <c r="R51" i="23"/>
  <c r="T17" i="10"/>
  <c r="U17" i="10" s="1"/>
  <c r="U52" i="10"/>
  <c r="U79" i="10" s="1"/>
  <c r="S12" i="10"/>
  <c r="S71" i="10" s="1"/>
  <c r="T57" i="10"/>
  <c r="T80" i="10" s="1"/>
  <c r="T37" i="10"/>
  <c r="S76" i="10"/>
  <c r="U27" i="10"/>
  <c r="T74" i="10"/>
  <c r="T42" i="10"/>
  <c r="S77" i="10"/>
  <c r="S73" i="10"/>
  <c r="T22" i="10"/>
  <c r="K2" i="27"/>
  <c r="K2" i="26"/>
  <c r="K32" i="7"/>
  <c r="K36" i="7" s="1"/>
  <c r="K2" i="10"/>
  <c r="K27" i="7"/>
  <c r="K28" i="7" s="1"/>
  <c r="K2" i="7"/>
  <c r="K2" i="6"/>
  <c r="J39" i="7"/>
  <c r="J40" i="7" s="1"/>
  <c r="M10" i="7"/>
  <c r="M34" i="7"/>
  <c r="O15" i="7"/>
  <c r="O5" i="38" s="1"/>
  <c r="N18" i="7"/>
  <c r="N21" i="7" s="1"/>
  <c r="N5" i="26"/>
  <c r="N5" i="27"/>
  <c r="N5" i="7"/>
  <c r="N5" i="6"/>
  <c r="N5" i="10"/>
  <c r="L12" i="7"/>
  <c r="L2" i="38" s="1"/>
  <c r="L26" i="7"/>
  <c r="K84" i="37" l="1"/>
  <c r="K57" i="37"/>
  <c r="J103" i="37"/>
  <c r="J99" i="37"/>
  <c r="J96" i="37"/>
  <c r="J107" i="37"/>
  <c r="J104" i="37"/>
  <c r="J100" i="37"/>
  <c r="J97" i="37"/>
  <c r="J109" i="37"/>
  <c r="J105" i="37"/>
  <c r="J102" i="37"/>
  <c r="J98" i="37"/>
  <c r="J110" i="37"/>
  <c r="J106" i="37"/>
  <c r="J95" i="37"/>
  <c r="J58" i="37"/>
  <c r="J86" i="37" s="1"/>
  <c r="J64" i="37"/>
  <c r="J92" i="37" s="1"/>
  <c r="J63" i="37"/>
  <c r="J91" i="37" s="1"/>
  <c r="J61" i="37"/>
  <c r="J89" i="37" s="1"/>
  <c r="J62" i="37"/>
  <c r="J90" i="37" s="1"/>
  <c r="J60" i="37"/>
  <c r="J88" i="37" s="1"/>
  <c r="J65" i="37"/>
  <c r="J93" i="37" s="1"/>
  <c r="J59" i="37"/>
  <c r="J87" i="37" s="1"/>
  <c r="J24" i="37"/>
  <c r="J192" i="37"/>
  <c r="T82" i="10"/>
  <c r="Q89" i="10"/>
  <c r="Q97" i="10"/>
  <c r="Q105" i="10"/>
  <c r="S47" i="10"/>
  <c r="R113" i="10"/>
  <c r="R78" i="10"/>
  <c r="R83" i="10" s="1"/>
  <c r="R114" i="10" s="1"/>
  <c r="T62" i="10"/>
  <c r="S81" i="10"/>
  <c r="M350" i="37"/>
  <c r="M348" i="37"/>
  <c r="M393" i="37"/>
  <c r="M338" i="37"/>
  <c r="M340" i="37"/>
  <c r="M398" i="37"/>
  <c r="M388" i="37"/>
  <c r="M342" i="37"/>
  <c r="M391" i="37"/>
  <c r="M385" i="37"/>
  <c r="M345" i="37"/>
  <c r="M383" i="37"/>
  <c r="M355" i="37"/>
  <c r="M395" i="37"/>
  <c r="M381" i="37"/>
  <c r="M352" i="37"/>
  <c r="M349" i="37"/>
  <c r="M396" i="37"/>
  <c r="M356" i="37"/>
  <c r="M384" i="37"/>
  <c r="M394" i="37"/>
  <c r="M343" i="37"/>
  <c r="M392" i="37"/>
  <c r="M351" i="37"/>
  <c r="M399" i="37"/>
  <c r="M346" i="37"/>
  <c r="M339" i="37"/>
  <c r="M386" i="37"/>
  <c r="M389" i="37"/>
  <c r="M353" i="37"/>
  <c r="M382" i="37"/>
  <c r="M341" i="37"/>
  <c r="N4" i="37"/>
  <c r="N4" i="38"/>
  <c r="J3" i="37"/>
  <c r="J3" i="38"/>
  <c r="L190" i="37"/>
  <c r="K191" i="37"/>
  <c r="K140" i="37"/>
  <c r="K39" i="7"/>
  <c r="K40" i="7" s="1"/>
  <c r="K12" i="37"/>
  <c r="K13" i="37" s="1"/>
  <c r="L2" i="37"/>
  <c r="L11" i="37"/>
  <c r="N4" i="7"/>
  <c r="N4" i="27"/>
  <c r="O43" i="7"/>
  <c r="O45" i="7" s="1"/>
  <c r="O5" i="37"/>
  <c r="N4" i="26"/>
  <c r="N4" i="10"/>
  <c r="N4" i="6"/>
  <c r="U32" i="10"/>
  <c r="U75" i="10" s="1"/>
  <c r="T72" i="10"/>
  <c r="V52" i="10"/>
  <c r="W52" i="10" s="1"/>
  <c r="W79" i="10" s="1"/>
  <c r="U57" i="10"/>
  <c r="U80" i="10" s="1"/>
  <c r="T12" i="10"/>
  <c r="U12" i="10" s="1"/>
  <c r="U71" i="10" s="1"/>
  <c r="T76" i="10"/>
  <c r="U37" i="10"/>
  <c r="U72" i="10"/>
  <c r="V17" i="10"/>
  <c r="U42" i="10"/>
  <c r="T77" i="10"/>
  <c r="T73" i="10"/>
  <c r="U22" i="10"/>
  <c r="V27" i="10"/>
  <c r="U74" i="10"/>
  <c r="O18" i="7"/>
  <c r="O21" i="7" s="1"/>
  <c r="O5" i="26"/>
  <c r="P15" i="7"/>
  <c r="P5" i="38" s="1"/>
  <c r="O5" i="27"/>
  <c r="O5" i="6"/>
  <c r="O5" i="7"/>
  <c r="O5" i="10"/>
  <c r="V67" i="10"/>
  <c r="U82" i="10"/>
  <c r="J3" i="27"/>
  <c r="J3" i="26"/>
  <c r="J3" i="6"/>
  <c r="J3" i="10"/>
  <c r="J3" i="7"/>
  <c r="L32" i="7"/>
  <c r="L36" i="7" s="1"/>
  <c r="L2" i="26"/>
  <c r="L2" i="27"/>
  <c r="L2" i="7"/>
  <c r="L27" i="7"/>
  <c r="L28" i="7" s="1"/>
  <c r="L2" i="6"/>
  <c r="L2" i="10"/>
  <c r="M12" i="7"/>
  <c r="M2" i="38" s="1"/>
  <c r="M26" i="7"/>
  <c r="N10" i="7"/>
  <c r="N34" i="7"/>
  <c r="L84" i="37" l="1"/>
  <c r="L57" i="37"/>
  <c r="K65" i="37"/>
  <c r="K93" i="37" s="1"/>
  <c r="K62" i="37"/>
  <c r="K90" i="37" s="1"/>
  <c r="K60" i="37"/>
  <c r="K88" i="37" s="1"/>
  <c r="K61" i="37"/>
  <c r="K89" i="37" s="1"/>
  <c r="K58" i="37"/>
  <c r="K86" i="37" s="1"/>
  <c r="K59" i="37"/>
  <c r="K87" i="37" s="1"/>
  <c r="K64" i="37"/>
  <c r="K92" i="37" s="1"/>
  <c r="K63" i="37"/>
  <c r="K91" i="37" s="1"/>
  <c r="K96" i="37"/>
  <c r="K107" i="37"/>
  <c r="K104" i="37"/>
  <c r="K100" i="37"/>
  <c r="K97" i="37"/>
  <c r="K109" i="37"/>
  <c r="K105" i="37"/>
  <c r="K102" i="37"/>
  <c r="K98" i="37"/>
  <c r="K110" i="37"/>
  <c r="K106" i="37"/>
  <c r="K95" i="37"/>
  <c r="K103" i="37"/>
  <c r="K99" i="37"/>
  <c r="K192" i="37"/>
  <c r="K24" i="37"/>
  <c r="J32" i="37"/>
  <c r="J55" i="37" s="1"/>
  <c r="J28" i="37"/>
  <c r="J51" i="37" s="1"/>
  <c r="J33" i="37"/>
  <c r="J56" i="37" s="1"/>
  <c r="J30" i="37"/>
  <c r="J53" i="37" s="1"/>
  <c r="J29" i="37"/>
  <c r="J52" i="37" s="1"/>
  <c r="J26" i="37"/>
  <c r="J49" i="37" s="1"/>
  <c r="J31" i="37"/>
  <c r="J54" i="37" s="1"/>
  <c r="J27" i="37"/>
  <c r="J50" i="37" s="1"/>
  <c r="R97" i="10"/>
  <c r="R89" i="10"/>
  <c r="R105" i="10"/>
  <c r="U62" i="10"/>
  <c r="T81" i="10"/>
  <c r="T47" i="10"/>
  <c r="S113" i="10"/>
  <c r="S78" i="10"/>
  <c r="S83" i="10" s="1"/>
  <c r="S114" i="10" s="1"/>
  <c r="N389" i="37"/>
  <c r="N386" i="37"/>
  <c r="N384" i="37"/>
  <c r="N356" i="37"/>
  <c r="N382" i="37"/>
  <c r="N353" i="37"/>
  <c r="N339" i="37"/>
  <c r="N351" i="37"/>
  <c r="N341" i="37"/>
  <c r="N349" i="37"/>
  <c r="N343" i="37"/>
  <c r="N346" i="37"/>
  <c r="N348" i="37"/>
  <c r="N395" i="37"/>
  <c r="N399" i="37"/>
  <c r="N355" i="37"/>
  <c r="N383" i="37"/>
  <c r="N342" i="37"/>
  <c r="N391" i="37"/>
  <c r="N394" i="37"/>
  <c r="N350" i="37"/>
  <c r="N398" i="37"/>
  <c r="N345" i="37"/>
  <c r="N393" i="37"/>
  <c r="N338" i="37"/>
  <c r="N385" i="37"/>
  <c r="N396" i="37"/>
  <c r="N352" i="37"/>
  <c r="N381" i="37"/>
  <c r="N340" i="37"/>
  <c r="N388" i="37"/>
  <c r="N392" i="37"/>
  <c r="O4" i="37"/>
  <c r="O4" i="38"/>
  <c r="K3" i="37"/>
  <c r="K3" i="38"/>
  <c r="K3" i="6"/>
  <c r="K3" i="7"/>
  <c r="K3" i="26"/>
  <c r="L12" i="37"/>
  <c r="L13" i="37" s="1"/>
  <c r="L191" i="37"/>
  <c r="L140" i="37"/>
  <c r="M190" i="37"/>
  <c r="K3" i="27"/>
  <c r="K3" i="10"/>
  <c r="M2" i="37"/>
  <c r="M11" i="37"/>
  <c r="O4" i="7"/>
  <c r="O4" i="26"/>
  <c r="O4" i="27"/>
  <c r="O4" i="6"/>
  <c r="P43" i="7"/>
  <c r="P45" i="7" s="1"/>
  <c r="P5" i="37"/>
  <c r="O4" i="10"/>
  <c r="V32" i="10"/>
  <c r="V75" i="10" s="1"/>
  <c r="V79" i="10"/>
  <c r="V12" i="10"/>
  <c r="V71" i="10" s="1"/>
  <c r="V57" i="10"/>
  <c r="W57" i="10" s="1"/>
  <c r="W80" i="10" s="1"/>
  <c r="T71" i="10"/>
  <c r="U76" i="10"/>
  <c r="V37" i="10"/>
  <c r="U73" i="10"/>
  <c r="V22" i="10"/>
  <c r="U77" i="10"/>
  <c r="V42" i="10"/>
  <c r="V72" i="10"/>
  <c r="W17" i="10"/>
  <c r="W72" i="10" s="1"/>
  <c r="W27" i="10"/>
  <c r="W74" i="10" s="1"/>
  <c r="V74" i="10"/>
  <c r="V82" i="10"/>
  <c r="W67" i="10"/>
  <c r="L39" i="7"/>
  <c r="L40" i="7" s="1"/>
  <c r="P18" i="7"/>
  <c r="P21" i="7" s="1"/>
  <c r="P5" i="27"/>
  <c r="Q15" i="7"/>
  <c r="Q5" i="38" s="1"/>
  <c r="P5" i="26"/>
  <c r="P5" i="7"/>
  <c r="P5" i="6"/>
  <c r="P5" i="10"/>
  <c r="M2" i="26"/>
  <c r="M32" i="7"/>
  <c r="M36" i="7" s="1"/>
  <c r="M2" i="27"/>
  <c r="M27" i="7"/>
  <c r="M28" i="7" s="1"/>
  <c r="M2" i="6"/>
  <c r="M2" i="7"/>
  <c r="M2" i="10"/>
  <c r="N12" i="7"/>
  <c r="N2" i="38" s="1"/>
  <c r="N26" i="7"/>
  <c r="O10" i="7"/>
  <c r="O34" i="7"/>
  <c r="M84" i="37" l="1"/>
  <c r="M57" i="37"/>
  <c r="L64" i="37"/>
  <c r="L92" i="37" s="1"/>
  <c r="L61" i="37"/>
  <c r="L89" i="37" s="1"/>
  <c r="L59" i="37"/>
  <c r="L87" i="37" s="1"/>
  <c r="L60" i="37"/>
  <c r="L88" i="37" s="1"/>
  <c r="L65" i="37"/>
  <c r="L93" i="37" s="1"/>
  <c r="L58" i="37"/>
  <c r="L86" i="37" s="1"/>
  <c r="L63" i="37"/>
  <c r="L91" i="37" s="1"/>
  <c r="L62" i="37"/>
  <c r="L90" i="37" s="1"/>
  <c r="L107" i="37"/>
  <c r="L104" i="37"/>
  <c r="L100" i="37"/>
  <c r="L97" i="37"/>
  <c r="L109" i="37"/>
  <c r="L105" i="37"/>
  <c r="L102" i="37"/>
  <c r="L98" i="37"/>
  <c r="L110" i="37"/>
  <c r="L106" i="37"/>
  <c r="L95" i="37"/>
  <c r="L103" i="37"/>
  <c r="L99" i="37"/>
  <c r="L96" i="37"/>
  <c r="K33" i="37"/>
  <c r="K56" i="37" s="1"/>
  <c r="K30" i="37"/>
  <c r="K53" i="37" s="1"/>
  <c r="K27" i="37"/>
  <c r="K50" i="37" s="1"/>
  <c r="K32" i="37"/>
  <c r="K55" i="37" s="1"/>
  <c r="K29" i="37"/>
  <c r="K52" i="37" s="1"/>
  <c r="K26" i="37"/>
  <c r="K49" i="37" s="1"/>
  <c r="K31" i="37"/>
  <c r="K54" i="37" s="1"/>
  <c r="K28" i="37"/>
  <c r="K51" i="37" s="1"/>
  <c r="L24" i="37"/>
  <c r="L192" i="37"/>
  <c r="S105" i="10"/>
  <c r="S97" i="10"/>
  <c r="S89" i="10"/>
  <c r="U81" i="10"/>
  <c r="V62" i="10"/>
  <c r="U47" i="10"/>
  <c r="T78" i="10"/>
  <c r="T83" i="10" s="1"/>
  <c r="T114" i="10" s="1"/>
  <c r="T113" i="10"/>
  <c r="O386" i="37"/>
  <c r="O384" i="37"/>
  <c r="O356" i="37"/>
  <c r="O338" i="37"/>
  <c r="O382" i="37"/>
  <c r="O353" i="37"/>
  <c r="O340" i="37"/>
  <c r="O339" i="37"/>
  <c r="O351" i="37"/>
  <c r="O342" i="37"/>
  <c r="O341" i="37"/>
  <c r="O349" i="37"/>
  <c r="O345" i="37"/>
  <c r="O343" i="37"/>
  <c r="O346" i="37"/>
  <c r="O389" i="37"/>
  <c r="O355" i="37"/>
  <c r="O383" i="37"/>
  <c r="O394" i="37"/>
  <c r="O391" i="37"/>
  <c r="O381" i="37"/>
  <c r="O399" i="37"/>
  <c r="O350" i="37"/>
  <c r="O398" i="37"/>
  <c r="O396" i="37"/>
  <c r="O352" i="37"/>
  <c r="O385" i="37"/>
  <c r="O393" i="37"/>
  <c r="O392" i="37"/>
  <c r="O388" i="37"/>
  <c r="O348" i="37"/>
  <c r="O395" i="37"/>
  <c r="L3" i="37"/>
  <c r="L3" i="38"/>
  <c r="P4" i="37"/>
  <c r="P4" i="38"/>
  <c r="M140" i="37"/>
  <c r="M191" i="37"/>
  <c r="N190" i="37"/>
  <c r="M39" i="7"/>
  <c r="M40" i="7" s="1"/>
  <c r="M12" i="37"/>
  <c r="M13" i="37" s="1"/>
  <c r="N2" i="37"/>
  <c r="N11" i="37"/>
  <c r="P4" i="26"/>
  <c r="P4" i="7"/>
  <c r="Q43" i="7"/>
  <c r="Q45" i="7" s="1"/>
  <c r="Q5" i="37"/>
  <c r="P4" i="27"/>
  <c r="P4" i="6"/>
  <c r="P4" i="10"/>
  <c r="W32" i="10"/>
  <c r="W75" i="10" s="1"/>
  <c r="W12" i="10"/>
  <c r="W71" i="10" s="1"/>
  <c r="V80" i="10"/>
  <c r="V76" i="10"/>
  <c r="W37" i="10"/>
  <c r="W76" i="10" s="1"/>
  <c r="W42" i="10"/>
  <c r="W77" i="10" s="1"/>
  <c r="V77" i="10"/>
  <c r="W22" i="10"/>
  <c r="W73" i="10" s="1"/>
  <c r="V73" i="10"/>
  <c r="Q18" i="7"/>
  <c r="Q21" i="7" s="1"/>
  <c r="Q5" i="26"/>
  <c r="Q5" i="27"/>
  <c r="R15" i="7"/>
  <c r="R5" i="38" s="1"/>
  <c r="Q5" i="10"/>
  <c r="Q5" i="7"/>
  <c r="Q5" i="6"/>
  <c r="N2" i="26"/>
  <c r="N32" i="7"/>
  <c r="N36" i="7" s="1"/>
  <c r="N2" i="27"/>
  <c r="N27" i="7"/>
  <c r="N28" i="7" s="1"/>
  <c r="N2" i="6"/>
  <c r="N2" i="7"/>
  <c r="N2" i="10"/>
  <c r="P10" i="7"/>
  <c r="P34" i="7"/>
  <c r="L3" i="27"/>
  <c r="L3" i="26"/>
  <c r="L3" i="6"/>
  <c r="L3" i="10"/>
  <c r="L3" i="7"/>
  <c r="W82" i="10"/>
  <c r="O12" i="7"/>
  <c r="O2" i="38" s="1"/>
  <c r="O26" i="7"/>
  <c r="N57" i="37" l="1"/>
  <c r="N84" i="37"/>
  <c r="F90" i="10"/>
  <c r="M63" i="37"/>
  <c r="M91" i="37" s="1"/>
  <c r="M58" i="37"/>
  <c r="M86" i="37" s="1"/>
  <c r="M59" i="37"/>
  <c r="M87" i="37" s="1"/>
  <c r="M62" i="37"/>
  <c r="M90" i="37" s="1"/>
  <c r="M64" i="37"/>
  <c r="M92" i="37" s="1"/>
  <c r="M65" i="37"/>
  <c r="M93" i="37" s="1"/>
  <c r="M61" i="37"/>
  <c r="M89" i="37" s="1"/>
  <c r="M60" i="37"/>
  <c r="M88" i="37" s="1"/>
  <c r="M104" i="37"/>
  <c r="M100" i="37"/>
  <c r="M97" i="37"/>
  <c r="M109" i="37"/>
  <c r="M105" i="37"/>
  <c r="M102" i="37"/>
  <c r="M98" i="37"/>
  <c r="M110" i="37"/>
  <c r="M106" i="37"/>
  <c r="M95" i="37"/>
  <c r="M103" i="37"/>
  <c r="M99" i="37"/>
  <c r="M96" i="37"/>
  <c r="M107" i="37"/>
  <c r="M24" i="37"/>
  <c r="M192" i="37"/>
  <c r="L31" i="37"/>
  <c r="L54" i="37" s="1"/>
  <c r="L28" i="37"/>
  <c r="L51" i="37" s="1"/>
  <c r="L27" i="37"/>
  <c r="L50" i="37" s="1"/>
  <c r="L32" i="37"/>
  <c r="L55" i="37" s="1"/>
  <c r="L29" i="37"/>
  <c r="L52" i="37" s="1"/>
  <c r="L33" i="37"/>
  <c r="L56" i="37" s="1"/>
  <c r="L30" i="37"/>
  <c r="L53" i="37" s="1"/>
  <c r="L26" i="37"/>
  <c r="L49" i="37" s="1"/>
  <c r="T97" i="10"/>
  <c r="T89" i="10"/>
  <c r="U78" i="10"/>
  <c r="U83" i="10" s="1"/>
  <c r="U114" i="10" s="1"/>
  <c r="V47" i="10"/>
  <c r="U113" i="10"/>
  <c r="V81" i="10"/>
  <c r="W62" i="10"/>
  <c r="W81" i="10" s="1"/>
  <c r="T105" i="10"/>
  <c r="P339" i="37"/>
  <c r="P341" i="37"/>
  <c r="P343" i="37"/>
  <c r="P356" i="37"/>
  <c r="P345" i="37"/>
  <c r="P393" i="37"/>
  <c r="P396" i="37"/>
  <c r="P399" i="37"/>
  <c r="P352" i="37"/>
  <c r="P381" i="37"/>
  <c r="P349" i="37"/>
  <c r="P384" i="37"/>
  <c r="P340" i="37"/>
  <c r="P388" i="37"/>
  <c r="P392" i="37"/>
  <c r="P348" i="37"/>
  <c r="P395" i="37"/>
  <c r="P394" i="37"/>
  <c r="P355" i="37"/>
  <c r="P383" i="37"/>
  <c r="P351" i="37"/>
  <c r="P386" i="37"/>
  <c r="P342" i="37"/>
  <c r="P391" i="37"/>
  <c r="P350" i="37"/>
  <c r="P398" i="37"/>
  <c r="P346" i="37"/>
  <c r="P382" i="37"/>
  <c r="P338" i="37"/>
  <c r="P385" i="37"/>
  <c r="P353" i="37"/>
  <c r="P389" i="37"/>
  <c r="M3" i="37"/>
  <c r="M3" i="38"/>
  <c r="Q4" i="37"/>
  <c r="Q4" i="38"/>
  <c r="M3" i="27"/>
  <c r="O190" i="37"/>
  <c r="N140" i="37"/>
  <c r="N191" i="37"/>
  <c r="O2" i="37"/>
  <c r="O11" i="37"/>
  <c r="M3" i="7"/>
  <c r="M3" i="10"/>
  <c r="M3" i="6"/>
  <c r="N39" i="7"/>
  <c r="N40" i="7" s="1"/>
  <c r="N12" i="37"/>
  <c r="N13" i="37" s="1"/>
  <c r="M3" i="26"/>
  <c r="Q4" i="10"/>
  <c r="F99" i="10" s="1"/>
  <c r="Q4" i="6"/>
  <c r="Q4" i="27"/>
  <c r="Q4" i="26"/>
  <c r="Q4" i="7"/>
  <c r="R43" i="7"/>
  <c r="R45" i="7" s="1"/>
  <c r="R5" i="37"/>
  <c r="S15" i="7"/>
  <c r="S5" i="38" s="1"/>
  <c r="R18" i="7"/>
  <c r="R21" i="7" s="1"/>
  <c r="R5" i="26"/>
  <c r="R5" i="27"/>
  <c r="R5" i="7"/>
  <c r="R5" i="6"/>
  <c r="R5" i="10"/>
  <c r="O2" i="27"/>
  <c r="O32" i="7"/>
  <c r="O36" i="7" s="1"/>
  <c r="O2" i="26"/>
  <c r="O2" i="6"/>
  <c r="O2" i="7"/>
  <c r="O2" i="10"/>
  <c r="O27" i="7"/>
  <c r="O28" i="7" s="1"/>
  <c r="Q10" i="7"/>
  <c r="Q34" i="7"/>
  <c r="P12" i="7"/>
  <c r="P2" i="38" s="1"/>
  <c r="P26" i="7"/>
  <c r="F91" i="10" l="1"/>
  <c r="F92" i="10" s="1"/>
  <c r="N97" i="37"/>
  <c r="N109" i="37"/>
  <c r="N105" i="37"/>
  <c r="N102" i="37"/>
  <c r="N98" i="37"/>
  <c r="N110" i="37"/>
  <c r="N106" i="37"/>
  <c r="N95" i="37"/>
  <c r="N103" i="37"/>
  <c r="N99" i="37"/>
  <c r="N96" i="37"/>
  <c r="N107" i="37"/>
  <c r="N104" i="37"/>
  <c r="N100" i="37"/>
  <c r="O84" i="37"/>
  <c r="O57" i="37"/>
  <c r="N62" i="37"/>
  <c r="N90" i="37" s="1"/>
  <c r="N63" i="37"/>
  <c r="N91" i="37" s="1"/>
  <c r="N58" i="37"/>
  <c r="N86" i="37" s="1"/>
  <c r="N65" i="37"/>
  <c r="N93" i="37" s="1"/>
  <c r="N61" i="37"/>
  <c r="N89" i="37" s="1"/>
  <c r="N64" i="37"/>
  <c r="N92" i="37" s="1"/>
  <c r="N60" i="37"/>
  <c r="N88" i="37" s="1"/>
  <c r="N59" i="37"/>
  <c r="N87" i="37" s="1"/>
  <c r="N24" i="37"/>
  <c r="N192" i="37"/>
  <c r="M33" i="37"/>
  <c r="M56" i="37" s="1"/>
  <c r="M32" i="37"/>
  <c r="M55" i="37" s="1"/>
  <c r="M31" i="37"/>
  <c r="M54" i="37" s="1"/>
  <c r="M29" i="37"/>
  <c r="M52" i="37" s="1"/>
  <c r="M27" i="37"/>
  <c r="M50" i="37" s="1"/>
  <c r="M30" i="37"/>
  <c r="M53" i="37" s="1"/>
  <c r="M28" i="37"/>
  <c r="M51" i="37" s="1"/>
  <c r="M26" i="37"/>
  <c r="M49" i="37" s="1"/>
  <c r="F98" i="10"/>
  <c r="F100" i="10" s="1"/>
  <c r="F388" i="27" s="1"/>
  <c r="F391" i="27" s="1"/>
  <c r="U89" i="10"/>
  <c r="U97" i="10"/>
  <c r="V78" i="10"/>
  <c r="V83" i="10" s="1"/>
  <c r="V114" i="10" s="1"/>
  <c r="W47" i="10"/>
  <c r="V113" i="10"/>
  <c r="U105" i="10"/>
  <c r="Q394" i="37"/>
  <c r="Q384" i="37"/>
  <c r="Q356" i="37"/>
  <c r="Q339" i="37"/>
  <c r="Q382" i="37"/>
  <c r="Q353" i="37"/>
  <c r="Q341" i="37"/>
  <c r="Q399" i="37"/>
  <c r="Q351" i="37"/>
  <c r="Q343" i="37"/>
  <c r="Q392" i="37"/>
  <c r="Q349" i="37"/>
  <c r="Q346" i="37"/>
  <c r="Q396" i="37"/>
  <c r="Q389" i="37"/>
  <c r="Q386" i="37"/>
  <c r="Q355" i="37"/>
  <c r="Q383" i="37"/>
  <c r="Q342" i="37"/>
  <c r="Q391" i="37"/>
  <c r="Q395" i="37"/>
  <c r="Q350" i="37"/>
  <c r="Q398" i="37"/>
  <c r="Q352" i="37"/>
  <c r="Q348" i="37"/>
  <c r="Q338" i="37"/>
  <c r="Q385" i="37"/>
  <c r="Q345" i="37"/>
  <c r="Q393" i="37"/>
  <c r="Q381" i="37"/>
  <c r="Q340" i="37"/>
  <c r="Q388" i="37"/>
  <c r="N3" i="37"/>
  <c r="N3" i="38"/>
  <c r="R4" i="37"/>
  <c r="R4" i="38"/>
  <c r="N3" i="26"/>
  <c r="N3" i="6"/>
  <c r="N3" i="7"/>
  <c r="N3" i="10"/>
  <c r="P190" i="37"/>
  <c r="O140" i="37"/>
  <c r="O191" i="37"/>
  <c r="N3" i="27"/>
  <c r="O39" i="7"/>
  <c r="O40" i="7" s="1"/>
  <c r="O12" i="37"/>
  <c r="O13" i="37" s="1"/>
  <c r="P2" i="37"/>
  <c r="P11" i="37"/>
  <c r="F116" i="10"/>
  <c r="F107" i="10"/>
  <c r="R4" i="26"/>
  <c r="R4" i="10"/>
  <c r="R4" i="6"/>
  <c r="R4" i="27"/>
  <c r="R4" i="7"/>
  <c r="S43" i="7"/>
  <c r="S45" i="7" s="1"/>
  <c r="S5" i="37"/>
  <c r="F1289" i="27"/>
  <c r="F1298" i="27" s="1"/>
  <c r="F1952" i="27" s="1"/>
  <c r="F220" i="27"/>
  <c r="F219" i="27"/>
  <c r="F206" i="27"/>
  <c r="F216" i="27"/>
  <c r="F198" i="27"/>
  <c r="F212" i="27"/>
  <c r="F209" i="27"/>
  <c r="F205" i="27"/>
  <c r="P2" i="27"/>
  <c r="P32" i="7"/>
  <c r="P36" i="7" s="1"/>
  <c r="P2" i="26"/>
  <c r="P2" i="7"/>
  <c r="P27" i="7"/>
  <c r="P28" i="7" s="1"/>
  <c r="P2" i="6"/>
  <c r="P2" i="10"/>
  <c r="Q12" i="7"/>
  <c r="Q2" i="38" s="1"/>
  <c r="Q26" i="7"/>
  <c r="R10" i="7"/>
  <c r="R34" i="7"/>
  <c r="T15" i="7"/>
  <c r="T5" i="38" s="1"/>
  <c r="S5" i="27"/>
  <c r="S18" i="7"/>
  <c r="S21" i="7" s="1"/>
  <c r="S5" i="26"/>
  <c r="S5" i="7"/>
  <c r="S5" i="6"/>
  <c r="S5" i="10"/>
  <c r="O109" i="37" l="1"/>
  <c r="O105" i="37"/>
  <c r="O102" i="37"/>
  <c r="O98" i="37"/>
  <c r="O110" i="37"/>
  <c r="O106" i="37"/>
  <c r="O95" i="37"/>
  <c r="O103" i="37"/>
  <c r="O99" i="37"/>
  <c r="O96" i="37"/>
  <c r="O107" i="37"/>
  <c r="O104" i="37"/>
  <c r="O100" i="37"/>
  <c r="O97" i="37"/>
  <c r="P57" i="37"/>
  <c r="P84" i="37"/>
  <c r="O61" i="37"/>
  <c r="O89" i="37" s="1"/>
  <c r="O64" i="37"/>
  <c r="O92" i="37" s="1"/>
  <c r="O65" i="37"/>
  <c r="O93" i="37" s="1"/>
  <c r="O60" i="37"/>
  <c r="O88" i="37" s="1"/>
  <c r="O62" i="37"/>
  <c r="O90" i="37" s="1"/>
  <c r="O63" i="37"/>
  <c r="O91" i="37" s="1"/>
  <c r="O59" i="37"/>
  <c r="O87" i="37" s="1"/>
  <c r="O58" i="37"/>
  <c r="O86" i="37" s="1"/>
  <c r="O192" i="37"/>
  <c r="O24" i="37"/>
  <c r="N33" i="37"/>
  <c r="N56" i="37" s="1"/>
  <c r="N32" i="37"/>
  <c r="N55" i="37" s="1"/>
  <c r="N31" i="37"/>
  <c r="N54" i="37" s="1"/>
  <c r="N30" i="37"/>
  <c r="N53" i="37" s="1"/>
  <c r="N29" i="37"/>
  <c r="N52" i="37" s="1"/>
  <c r="N28" i="37"/>
  <c r="N51" i="37" s="1"/>
  <c r="N27" i="37"/>
  <c r="N50" i="37" s="1"/>
  <c r="N26" i="37"/>
  <c r="N49" i="37" s="1"/>
  <c r="V89" i="10"/>
  <c r="V105" i="10"/>
  <c r="V97" i="10"/>
  <c r="W78" i="10"/>
  <c r="W83" i="10" s="1"/>
  <c r="W113" i="10"/>
  <c r="R348" i="37"/>
  <c r="R338" i="37"/>
  <c r="R340" i="37"/>
  <c r="R342" i="37"/>
  <c r="R388" i="37"/>
  <c r="R345" i="37"/>
  <c r="R385" i="37"/>
  <c r="R383" i="37"/>
  <c r="R355" i="37"/>
  <c r="R350" i="37"/>
  <c r="R381" i="37"/>
  <c r="R352" i="37"/>
  <c r="R353" i="37"/>
  <c r="R382" i="37"/>
  <c r="R341" i="37"/>
  <c r="R389" i="37"/>
  <c r="R393" i="37"/>
  <c r="R349" i="37"/>
  <c r="R396" i="37"/>
  <c r="R351" i="37"/>
  <c r="R356" i="37"/>
  <c r="R384" i="37"/>
  <c r="R343" i="37"/>
  <c r="R392" i="37"/>
  <c r="R395" i="37"/>
  <c r="R399" i="37"/>
  <c r="R339" i="37"/>
  <c r="R386" i="37"/>
  <c r="R391" i="37"/>
  <c r="R346" i="37"/>
  <c r="R394" i="37"/>
  <c r="R398" i="37"/>
  <c r="O3" i="37"/>
  <c r="O3" i="38"/>
  <c r="S4" i="37"/>
  <c r="S381" i="37" s="1"/>
  <c r="S4" i="38"/>
  <c r="F193" i="27"/>
  <c r="F223" i="27" s="1"/>
  <c r="F94" i="38"/>
  <c r="Q190" i="37"/>
  <c r="P140" i="37"/>
  <c r="P191" i="37"/>
  <c r="O3" i="10"/>
  <c r="P39" i="7"/>
  <c r="P40" i="7" s="1"/>
  <c r="P12" i="37"/>
  <c r="P13" i="37" s="1"/>
  <c r="Q2" i="37"/>
  <c r="Q11" i="37"/>
  <c r="O3" i="6"/>
  <c r="O3" i="7"/>
  <c r="O3" i="27"/>
  <c r="O3" i="26"/>
  <c r="S4" i="26"/>
  <c r="F392" i="27"/>
  <c r="F987" i="27" s="1"/>
  <c r="F1005" i="27" s="1"/>
  <c r="F1199" i="27" s="1"/>
  <c r="S4" i="10"/>
  <c r="S4" i="27"/>
  <c r="S4" i="7"/>
  <c r="T43" i="7"/>
  <c r="T45" i="7" s="1"/>
  <c r="T5" i="37"/>
  <c r="S4" i="6"/>
  <c r="F10" i="26"/>
  <c r="F1309" i="27"/>
  <c r="F1318" i="27" s="1"/>
  <c r="F2034" i="27" s="1"/>
  <c r="F20" i="26"/>
  <c r="F1292" i="27"/>
  <c r="F1301" i="27" s="1"/>
  <c r="F2033" i="27" s="1"/>
  <c r="F13" i="26"/>
  <c r="F1340" i="27"/>
  <c r="F1349" i="27" s="1"/>
  <c r="F1955" i="27" s="1"/>
  <c r="F31" i="26"/>
  <c r="F1343" i="27"/>
  <c r="F1352" i="27" s="1"/>
  <c r="F2036" i="27" s="1"/>
  <c r="F34" i="26"/>
  <c r="F1323" i="27"/>
  <c r="F1332" i="27" s="1"/>
  <c r="F1954" i="27" s="1"/>
  <c r="F24" i="26"/>
  <c r="F1310" i="27"/>
  <c r="F1319" i="27" s="1"/>
  <c r="F2061" i="27" s="1"/>
  <c r="F21" i="26"/>
  <c r="F1326" i="27"/>
  <c r="F1335" i="27" s="1"/>
  <c r="F2035" i="27" s="1"/>
  <c r="F27" i="26"/>
  <c r="F1344" i="27"/>
  <c r="F1353" i="27" s="1"/>
  <c r="F2063" i="27" s="1"/>
  <c r="F35" i="26"/>
  <c r="F1813" i="27"/>
  <c r="F1831" i="27" s="1"/>
  <c r="F1999" i="27" s="1"/>
  <c r="F149" i="26"/>
  <c r="F81" i="28" s="1"/>
  <c r="F986" i="27"/>
  <c r="F1004" i="27" s="1"/>
  <c r="F1172" i="27" s="1"/>
  <c r="F499" i="27"/>
  <c r="F508" i="27" s="1"/>
  <c r="F1208" i="27" s="1"/>
  <c r="F517" i="27"/>
  <c r="F526" i="27" s="1"/>
  <c r="F1236" i="27" s="1"/>
  <c r="F516" i="27"/>
  <c r="F525" i="27" s="1"/>
  <c r="F1209" i="27" s="1"/>
  <c r="F482" i="27"/>
  <c r="F491" i="27" s="1"/>
  <c r="F1207" i="27" s="1"/>
  <c r="F465" i="27"/>
  <c r="F474" i="27" s="1"/>
  <c r="F1206" i="27" s="1"/>
  <c r="F513" i="27"/>
  <c r="F522" i="27" s="1"/>
  <c r="F1128" i="27" s="1"/>
  <c r="F483" i="27"/>
  <c r="F492" i="27" s="1"/>
  <c r="F1234" i="27" s="1"/>
  <c r="F462" i="27"/>
  <c r="F471" i="27" s="1"/>
  <c r="F1125" i="27" s="1"/>
  <c r="F496" i="27"/>
  <c r="F505" i="27" s="1"/>
  <c r="F1127" i="27" s="1"/>
  <c r="T5" i="27"/>
  <c r="U15" i="7"/>
  <c r="U5" i="38" s="1"/>
  <c r="T18" i="7"/>
  <c r="T21" i="7" s="1"/>
  <c r="T5" i="26"/>
  <c r="T5" i="6"/>
  <c r="T5" i="10"/>
  <c r="T5" i="7"/>
  <c r="Q2" i="27"/>
  <c r="Q32" i="7"/>
  <c r="Q36" i="7" s="1"/>
  <c r="Q2" i="26"/>
  <c r="Q27" i="7"/>
  <c r="Q28" i="7" s="1"/>
  <c r="Q2" i="6"/>
  <c r="Q2" i="10"/>
  <c r="Q2" i="7"/>
  <c r="S10" i="7"/>
  <c r="S34" i="7"/>
  <c r="R12" i="7"/>
  <c r="R2" i="38" s="1"/>
  <c r="R26" i="7"/>
  <c r="F144" i="38" l="1"/>
  <c r="F251" i="38" s="1"/>
  <c r="F115" i="38"/>
  <c r="F235" i="38" s="1"/>
  <c r="P102" i="37"/>
  <c r="P98" i="37"/>
  <c r="P110" i="37"/>
  <c r="P106" i="37"/>
  <c r="P95" i="37"/>
  <c r="P103" i="37"/>
  <c r="P99" i="37"/>
  <c r="P96" i="37"/>
  <c r="P107" i="37"/>
  <c r="P104" i="37"/>
  <c r="P100" i="37"/>
  <c r="P97" i="37"/>
  <c r="P109" i="37"/>
  <c r="P105" i="37"/>
  <c r="P60" i="37"/>
  <c r="P88" i="37" s="1"/>
  <c r="P59" i="37"/>
  <c r="P87" i="37" s="1"/>
  <c r="P61" i="37"/>
  <c r="P89" i="37" s="1"/>
  <c r="P62" i="37"/>
  <c r="P90" i="37" s="1"/>
  <c r="P58" i="37"/>
  <c r="P86" i="37" s="1"/>
  <c r="P65" i="37"/>
  <c r="P93" i="37" s="1"/>
  <c r="P63" i="37"/>
  <c r="P91" i="37" s="1"/>
  <c r="P64" i="37"/>
  <c r="P92" i="37" s="1"/>
  <c r="F374" i="27"/>
  <c r="F311" i="27"/>
  <c r="F320" i="27"/>
  <c r="F230" i="27"/>
  <c r="F302" i="27"/>
  <c r="F214" i="27"/>
  <c r="F329" i="27"/>
  <c r="F200" i="27"/>
  <c r="F217" i="27"/>
  <c r="Q57" i="37"/>
  <c r="Q84" i="37"/>
  <c r="P24" i="37"/>
  <c r="P192" i="37"/>
  <c r="O33" i="37"/>
  <c r="O56" i="37" s="1"/>
  <c r="O32" i="37"/>
  <c r="O55" i="37" s="1"/>
  <c r="O31" i="37"/>
  <c r="O54" i="37" s="1"/>
  <c r="O30" i="37"/>
  <c r="O53" i="37" s="1"/>
  <c r="O29" i="37"/>
  <c r="O52" i="37" s="1"/>
  <c r="O28" i="37"/>
  <c r="O51" i="37" s="1"/>
  <c r="O27" i="37"/>
  <c r="O50" i="37" s="1"/>
  <c r="O26" i="37"/>
  <c r="O49" i="37" s="1"/>
  <c r="F97" i="38"/>
  <c r="F183" i="38" s="1"/>
  <c r="F107" i="38"/>
  <c r="F98" i="38"/>
  <c r="F191" i="38" s="1"/>
  <c r="F264" i="27"/>
  <c r="F1926" i="27" s="1"/>
  <c r="F1944" i="27" s="1"/>
  <c r="F2057" i="27" s="1"/>
  <c r="F196" i="27"/>
  <c r="F1290" i="27" s="1"/>
  <c r="F1299" i="27" s="1"/>
  <c r="F1979" i="27" s="1"/>
  <c r="F213" i="27"/>
  <c r="F1327" i="27" s="1"/>
  <c r="F1336" i="27" s="1"/>
  <c r="F2062" i="27" s="1"/>
  <c r="F244" i="27"/>
  <c r="F594" i="27" s="1"/>
  <c r="F612" i="27" s="1"/>
  <c r="F1158" i="27" s="1"/>
  <c r="F197" i="27"/>
  <c r="F1291" i="27" s="1"/>
  <c r="F1300" i="27" s="1"/>
  <c r="F2006" i="27" s="1"/>
  <c r="F309" i="27"/>
  <c r="F1591" i="27" s="1"/>
  <c r="F1609" i="27" s="1"/>
  <c r="F2045" i="27" s="1"/>
  <c r="W114" i="10"/>
  <c r="W105" i="10"/>
  <c r="W89" i="10"/>
  <c r="W97" i="10"/>
  <c r="F252" i="27"/>
  <c r="F1448" i="27" s="1"/>
  <c r="F1466" i="27" s="1"/>
  <c r="F1959" i="27" s="1"/>
  <c r="F280" i="27"/>
  <c r="F1505" i="27" s="1"/>
  <c r="F1523" i="27" s="1"/>
  <c r="F1988" i="27" s="1"/>
  <c r="F199" i="27"/>
  <c r="F14" i="26" s="1"/>
  <c r="I62" i="28" s="1"/>
  <c r="F319" i="27"/>
  <c r="F1620" i="27" s="1"/>
  <c r="F1638" i="27" s="1"/>
  <c r="F2073" i="27" s="1"/>
  <c r="F231" i="27"/>
  <c r="F1370" i="27" s="1"/>
  <c r="F1388" i="27" s="1"/>
  <c r="F2115" i="27" s="1"/>
  <c r="F376" i="27"/>
  <c r="F1791" i="27" s="1"/>
  <c r="F1809" i="27" s="1"/>
  <c r="F2153" i="27" s="1"/>
  <c r="F310" i="27"/>
  <c r="F765" i="27" s="1"/>
  <c r="F783" i="27" s="1"/>
  <c r="F1245" i="27" s="1"/>
  <c r="F352" i="27"/>
  <c r="F203" i="26" s="1"/>
  <c r="F87" i="28" s="1"/>
  <c r="F372" i="27"/>
  <c r="F1787" i="27" s="1"/>
  <c r="F1805" i="27" s="1"/>
  <c r="F2052" i="27" s="1"/>
  <c r="S388" i="37"/>
  <c r="S385" i="37"/>
  <c r="S383" i="37"/>
  <c r="S389" i="37"/>
  <c r="S396" i="37"/>
  <c r="S395" i="37"/>
  <c r="S384" i="37"/>
  <c r="S392" i="37"/>
  <c r="S391" i="37"/>
  <c r="S386" i="37"/>
  <c r="S399" i="37"/>
  <c r="S398" i="37"/>
  <c r="S394" i="37"/>
  <c r="S393" i="37"/>
  <c r="S382" i="37"/>
  <c r="S353" i="37"/>
  <c r="S343" i="37"/>
  <c r="F333" i="27"/>
  <c r="F1672" i="27" s="1"/>
  <c r="F1690" i="27" s="1"/>
  <c r="F1967" i="27" s="1"/>
  <c r="F301" i="27"/>
  <c r="F143" i="26" s="1"/>
  <c r="I80" i="28" s="1"/>
  <c r="F203" i="27"/>
  <c r="F18" i="26" s="1"/>
  <c r="F63" i="28" s="1"/>
  <c r="F298" i="27"/>
  <c r="F140" i="26" s="1"/>
  <c r="F80" i="28" s="1"/>
  <c r="F373" i="27"/>
  <c r="F1788" i="27" s="1"/>
  <c r="F1806" i="27" s="1"/>
  <c r="F2079" i="27" s="1"/>
  <c r="F279" i="27"/>
  <c r="F121" i="26" s="1"/>
  <c r="E78" i="28" s="1"/>
  <c r="F229" i="27"/>
  <c r="F541" i="27" s="1"/>
  <c r="F559" i="27" s="1"/>
  <c r="F1237" i="27" s="1"/>
  <c r="F277" i="27"/>
  <c r="F119" i="26" s="1"/>
  <c r="L77" i="28" s="1"/>
  <c r="M77" i="28" s="1"/>
  <c r="F245" i="27"/>
  <c r="F1422" i="27" s="1"/>
  <c r="F1440" i="27" s="1"/>
  <c r="F2012" i="27" s="1"/>
  <c r="F218" i="27"/>
  <c r="F33" i="26" s="1"/>
  <c r="G65" i="28" s="1"/>
  <c r="F370" i="27"/>
  <c r="F1785" i="27" s="1"/>
  <c r="F1803" i="27" s="1"/>
  <c r="F1998" i="27" s="1"/>
  <c r="F363" i="27"/>
  <c r="F1759" i="27" s="1"/>
  <c r="F1777" i="27" s="1"/>
  <c r="F2051" i="27" s="1"/>
  <c r="F334" i="27"/>
  <c r="F846" i="27" s="1"/>
  <c r="F864" i="27" s="1"/>
  <c r="F1167" i="27" s="1"/>
  <c r="F308" i="27"/>
  <c r="F1590" i="27" s="1"/>
  <c r="F1608" i="27" s="1"/>
  <c r="F2018" i="27" s="1"/>
  <c r="F228" i="27"/>
  <c r="F1367" i="27" s="1"/>
  <c r="F1385" i="27" s="1"/>
  <c r="F2037" i="27" s="1"/>
  <c r="F226" i="27"/>
  <c r="F41" i="26" s="1"/>
  <c r="F69" i="28" s="1"/>
  <c r="F362" i="27"/>
  <c r="F931" i="27" s="1"/>
  <c r="F949" i="27" s="1"/>
  <c r="F1197" i="27" s="1"/>
  <c r="F324" i="27"/>
  <c r="F1644" i="27" s="1"/>
  <c r="F1662" i="27" s="1"/>
  <c r="F1966" i="27" s="1"/>
  <c r="F300" i="27"/>
  <c r="F736" i="27" s="1"/>
  <c r="F754" i="27" s="1"/>
  <c r="F1217" i="27" s="1"/>
  <c r="F354" i="27"/>
  <c r="F205" i="26" s="1"/>
  <c r="H87" i="28" s="1"/>
  <c r="F353" i="27"/>
  <c r="F1730" i="27" s="1"/>
  <c r="F1748" i="27" s="1"/>
  <c r="F2023" i="27" s="1"/>
  <c r="F297" i="27"/>
  <c r="F139" i="26" s="1"/>
  <c r="E80" i="28" s="1"/>
  <c r="F375" i="27"/>
  <c r="F1790" i="27" s="1"/>
  <c r="F1808" i="27" s="1"/>
  <c r="F2130" i="27" s="1"/>
  <c r="F316" i="27"/>
  <c r="F167" i="26" s="1"/>
  <c r="F83" i="28" s="1"/>
  <c r="F360" i="27"/>
  <c r="F1756" i="27" s="1"/>
  <c r="F1774" i="27" s="1"/>
  <c r="F1970" i="27" s="1"/>
  <c r="F299" i="27"/>
  <c r="F1562" i="27" s="1"/>
  <c r="F1580" i="27" s="1"/>
  <c r="F2017" i="27" s="1"/>
  <c r="F307" i="27"/>
  <c r="F1589" i="27" s="1"/>
  <c r="F1607" i="27" s="1"/>
  <c r="F1991" i="27" s="1"/>
  <c r="F327" i="27"/>
  <c r="F820" i="27" s="1"/>
  <c r="F838" i="27" s="1"/>
  <c r="F1220" i="27" s="1"/>
  <c r="F326" i="27"/>
  <c r="F177" i="26" s="1"/>
  <c r="G84" i="28" s="1"/>
  <c r="F290" i="27"/>
  <c r="F1534" i="27" s="1"/>
  <c r="F1552" i="27" s="1"/>
  <c r="F2016" i="27" s="1"/>
  <c r="F227" i="27"/>
  <c r="F539" i="27" s="1"/>
  <c r="F557" i="27" s="1"/>
  <c r="F1183" i="27" s="1"/>
  <c r="F306" i="27"/>
  <c r="F761" i="27" s="1"/>
  <c r="F779" i="27" s="1"/>
  <c r="F1137" i="27" s="1"/>
  <c r="F118" i="38"/>
  <c r="F119" i="38"/>
  <c r="F120" i="38"/>
  <c r="F123" i="38"/>
  <c r="F128" i="38"/>
  <c r="F121" i="38"/>
  <c r="F130" i="38"/>
  <c r="F132" i="38"/>
  <c r="F157" i="38"/>
  <c r="F268" i="38" s="1"/>
  <c r="F155" i="38"/>
  <c r="F252" i="38" s="1"/>
  <c r="F122" i="38"/>
  <c r="F124" i="38"/>
  <c r="F127" i="38"/>
  <c r="F131" i="38"/>
  <c r="F129" i="38"/>
  <c r="F156" i="38"/>
  <c r="F260" i="38" s="1"/>
  <c r="F158" i="38"/>
  <c r="F275" i="38" s="1"/>
  <c r="F160" i="38"/>
  <c r="F304" i="38" s="1"/>
  <c r="F164" i="38"/>
  <c r="F261" i="38" s="1"/>
  <c r="F163" i="38"/>
  <c r="F253" i="38" s="1"/>
  <c r="F169" i="38"/>
  <c r="F283" i="38" s="1"/>
  <c r="F166" i="38"/>
  <c r="F276" i="38" s="1"/>
  <c r="F126" i="38"/>
  <c r="F161" i="38"/>
  <c r="F282" i="38" s="1"/>
  <c r="F159" i="38"/>
  <c r="F297" i="38" s="1"/>
  <c r="F165" i="38"/>
  <c r="F269" i="38" s="1"/>
  <c r="F168" i="38"/>
  <c r="F305" i="38" s="1"/>
  <c r="F167" i="38"/>
  <c r="F298" i="38" s="1"/>
  <c r="F361" i="27"/>
  <c r="F1757" i="27" s="1"/>
  <c r="F1775" i="27" s="1"/>
  <c r="F1997" i="27" s="1"/>
  <c r="F369" i="27"/>
  <c r="F1784" i="27" s="1"/>
  <c r="F225" i="27"/>
  <c r="F537" i="27" s="1"/>
  <c r="F555" i="27" s="1"/>
  <c r="F1129" i="27" s="1"/>
  <c r="F325" i="27"/>
  <c r="F176" i="26" s="1"/>
  <c r="F84" i="28" s="1"/>
  <c r="F240" i="27"/>
  <c r="F1398" i="27" s="1"/>
  <c r="F210" i="27"/>
  <c r="F25" i="26" s="1"/>
  <c r="F64" i="28" s="1"/>
  <c r="F318" i="27"/>
  <c r="F792" i="27" s="1"/>
  <c r="F810" i="27" s="1"/>
  <c r="F1219" i="27" s="1"/>
  <c r="F204" i="27"/>
  <c r="F19" i="26" s="1"/>
  <c r="F315" i="27"/>
  <c r="F328" i="27"/>
  <c r="F1648" i="27" s="1"/>
  <c r="F1666" i="27" s="1"/>
  <c r="F2074" i="27" s="1"/>
  <c r="F38" i="26"/>
  <c r="K66" i="28" s="1"/>
  <c r="M66" i="28" s="1"/>
  <c r="F371" i="27"/>
  <c r="F222" i="26" s="1"/>
  <c r="G89" i="28" s="1"/>
  <c r="F232" i="27"/>
  <c r="F1371" i="27" s="1"/>
  <c r="F1389" i="27" s="1"/>
  <c r="F2138" i="27" s="1"/>
  <c r="F346" i="27"/>
  <c r="F197" i="26" s="1"/>
  <c r="I86" i="28" s="1"/>
  <c r="M86" i="28" s="1"/>
  <c r="F202" i="27"/>
  <c r="F1306" i="27" s="1"/>
  <c r="F1315" i="27" s="1"/>
  <c r="F1953" i="27" s="1"/>
  <c r="F351" i="27"/>
  <c r="F202" i="26" s="1"/>
  <c r="E87" i="28" s="1"/>
  <c r="F211" i="27"/>
  <c r="F26" i="26" s="1"/>
  <c r="G64" i="28" s="1"/>
  <c r="F317" i="27"/>
  <c r="F1618" i="27" s="1"/>
  <c r="F1636" i="27" s="1"/>
  <c r="F2019" i="27" s="1"/>
  <c r="F289" i="27"/>
  <c r="F1533" i="27" s="1"/>
  <c r="F1551" i="27" s="1"/>
  <c r="F1989" i="27" s="1"/>
  <c r="F134" i="38"/>
  <c r="F100" i="38"/>
  <c r="F173" i="38"/>
  <c r="F270" i="38" s="1"/>
  <c r="F152" i="38"/>
  <c r="F296" i="38" s="1"/>
  <c r="F110" i="38"/>
  <c r="F149" i="38"/>
  <c r="F303" i="38" s="1"/>
  <c r="F140" i="38"/>
  <c r="F139" i="38"/>
  <c r="F113" i="38"/>
  <c r="F103" i="38"/>
  <c r="F99" i="38"/>
  <c r="F174" i="38"/>
  <c r="F277" i="38" s="1"/>
  <c r="F138" i="38"/>
  <c r="F148" i="38"/>
  <c r="F295" i="38" s="1"/>
  <c r="F137" i="38"/>
  <c r="F117" i="38"/>
  <c r="F172" i="38"/>
  <c r="F262" i="38" s="1"/>
  <c r="F116" i="38"/>
  <c r="F171" i="38"/>
  <c r="F254" i="38" s="1"/>
  <c r="F175" i="38"/>
  <c r="F299" i="38" s="1"/>
  <c r="F147" i="38"/>
  <c r="F274" i="38" s="1"/>
  <c r="F176" i="38"/>
  <c r="F306" i="38" s="1"/>
  <c r="F135" i="38"/>
  <c r="F102" i="38"/>
  <c r="F136" i="38"/>
  <c r="F154" i="38"/>
  <c r="F267" i="38" s="1"/>
  <c r="F101" i="38"/>
  <c r="F177" i="38"/>
  <c r="F284" i="38" s="1"/>
  <c r="F109" i="38"/>
  <c r="F145" i="38"/>
  <c r="F258" i="38" s="1"/>
  <c r="F108" i="38"/>
  <c r="F146" i="38"/>
  <c r="F266" i="38" s="1"/>
  <c r="F153" i="38"/>
  <c r="F259" i="38" s="1"/>
  <c r="F112" i="38"/>
  <c r="F150" i="38"/>
  <c r="F281" i="38" s="1"/>
  <c r="F111" i="38"/>
  <c r="T4" i="37"/>
  <c r="T4" i="38"/>
  <c r="P3" i="37"/>
  <c r="P3" i="38"/>
  <c r="P3" i="6"/>
  <c r="P3" i="7"/>
  <c r="P3" i="27"/>
  <c r="P3" i="26"/>
  <c r="P3" i="10"/>
  <c r="R190" i="37"/>
  <c r="Q191" i="37"/>
  <c r="Q140" i="37"/>
  <c r="R2" i="37"/>
  <c r="R11" i="37"/>
  <c r="Q39" i="7"/>
  <c r="Q40" i="7" s="1"/>
  <c r="Q12" i="37"/>
  <c r="Q13" i="37" s="1"/>
  <c r="T4" i="27"/>
  <c r="F150" i="26"/>
  <c r="G81" i="28" s="1"/>
  <c r="M81" i="28" s="1"/>
  <c r="F1814" i="27"/>
  <c r="F1832" i="27" s="1"/>
  <c r="F2026" i="27" s="1"/>
  <c r="T4" i="26"/>
  <c r="T4" i="10"/>
  <c r="F115" i="10" s="1"/>
  <c r="F117" i="10" s="1"/>
  <c r="F439" i="27" s="1"/>
  <c r="F446" i="27" s="1"/>
  <c r="T4" i="6"/>
  <c r="T4" i="7"/>
  <c r="U43" i="7"/>
  <c r="U45" i="7" s="1"/>
  <c r="U5" i="37"/>
  <c r="S12" i="7"/>
  <c r="S2" i="38" s="1"/>
  <c r="S26" i="7"/>
  <c r="T10" i="7"/>
  <c r="T34" i="7"/>
  <c r="V15" i="7"/>
  <c r="V5" i="38" s="1"/>
  <c r="U18" i="7"/>
  <c r="U21" i="7" s="1"/>
  <c r="U5" i="27"/>
  <c r="U5" i="6"/>
  <c r="U5" i="10"/>
  <c r="U5" i="7"/>
  <c r="U5" i="26"/>
  <c r="R2" i="27"/>
  <c r="R2" i="26"/>
  <c r="R32" i="7"/>
  <c r="R36" i="7" s="1"/>
  <c r="R27" i="7"/>
  <c r="R28" i="7" s="1"/>
  <c r="R2" i="6"/>
  <c r="R2" i="10"/>
  <c r="R2" i="7"/>
  <c r="F1416" i="27" l="1"/>
  <c r="F2116" i="27" s="1"/>
  <c r="Q59" i="37"/>
  <c r="Q87" i="37" s="1"/>
  <c r="Q60" i="37"/>
  <c r="Q88" i="37" s="1"/>
  <c r="Q61" i="37"/>
  <c r="Q89" i="37" s="1"/>
  <c r="Q65" i="37"/>
  <c r="Q93" i="37" s="1"/>
  <c r="Q64" i="37"/>
  <c r="Q92" i="37" s="1"/>
  <c r="Q62" i="37"/>
  <c r="Q90" i="37" s="1"/>
  <c r="Q63" i="37"/>
  <c r="Q91" i="37" s="1"/>
  <c r="Q58" i="37"/>
  <c r="Q86" i="37" s="1"/>
  <c r="F766" i="27"/>
  <c r="F784" i="27" s="1"/>
  <c r="F1272" i="27" s="1"/>
  <c r="F162" i="26"/>
  <c r="J82" i="28" s="1"/>
  <c r="F1593" i="27"/>
  <c r="F1611" i="27" s="1"/>
  <c r="F2099" i="27" s="1"/>
  <c r="F1341" i="27"/>
  <c r="F1350" i="27" s="1"/>
  <c r="F1982" i="27" s="1"/>
  <c r="F514" i="27"/>
  <c r="F523" i="27" s="1"/>
  <c r="F1155" i="27" s="1"/>
  <c r="F32" i="26"/>
  <c r="F65" i="28" s="1"/>
  <c r="M65" i="28" s="1"/>
  <c r="F962" i="27"/>
  <c r="F980" i="27" s="1"/>
  <c r="F1279" i="27" s="1"/>
  <c r="F225" i="26"/>
  <c r="J89" i="28" s="1"/>
  <c r="F1789" i="27"/>
  <c r="F1807" i="27" s="1"/>
  <c r="F2106" i="27" s="1"/>
  <c r="F1294" i="27"/>
  <c r="F1303" i="27" s="1"/>
  <c r="F2087" i="27" s="1"/>
  <c r="F467" i="27"/>
  <c r="F476" i="27" s="1"/>
  <c r="F1260" i="27" s="1"/>
  <c r="F15" i="26"/>
  <c r="J62" i="28" s="1"/>
  <c r="F1649" i="27"/>
  <c r="F1667" i="27" s="1"/>
  <c r="F2101" i="27" s="1"/>
  <c r="F822" i="27"/>
  <c r="F840" i="27" s="1"/>
  <c r="F1274" i="27" s="1"/>
  <c r="F180" i="26"/>
  <c r="J84" i="28" s="1"/>
  <c r="F501" i="27"/>
  <c r="F510" i="27" s="1"/>
  <c r="F1262" i="27" s="1"/>
  <c r="F29" i="26"/>
  <c r="J64" i="28" s="1"/>
  <c r="F1328" i="27"/>
  <c r="F1337" i="27" s="1"/>
  <c r="F2089" i="27" s="1"/>
  <c r="F1046" i="27"/>
  <c r="F1064" i="27" s="1"/>
  <c r="F1282" i="27" s="1"/>
  <c r="F54" i="26"/>
  <c r="J70" i="28" s="1"/>
  <c r="F1873" i="27"/>
  <c r="F1891" i="27" s="1"/>
  <c r="F2109" i="27" s="1"/>
  <c r="F738" i="27"/>
  <c r="F756" i="27" s="1"/>
  <c r="F1271" i="27" s="1"/>
  <c r="F144" i="26"/>
  <c r="J80" i="28" s="1"/>
  <c r="F1565" i="27"/>
  <c r="F1583" i="27" s="1"/>
  <c r="F2098" i="27" s="1"/>
  <c r="F542" i="27"/>
  <c r="F560" i="27" s="1"/>
  <c r="F1264" i="27" s="1"/>
  <c r="F1369" i="27"/>
  <c r="F1387" i="27" s="1"/>
  <c r="F45" i="26"/>
  <c r="J69" i="28" s="1"/>
  <c r="R57" i="37"/>
  <c r="R84" i="37"/>
  <c r="Q110" i="37"/>
  <c r="Q106" i="37"/>
  <c r="Q95" i="37"/>
  <c r="Q103" i="37"/>
  <c r="Q99" i="37"/>
  <c r="Q96" i="37"/>
  <c r="Q107" i="37"/>
  <c r="Q104" i="37"/>
  <c r="Q100" i="37"/>
  <c r="Q97" i="37"/>
  <c r="Q109" i="37"/>
  <c r="Q105" i="37"/>
  <c r="Q102" i="37"/>
  <c r="Q98" i="37"/>
  <c r="F794" i="27"/>
  <c r="F812" i="27" s="1"/>
  <c r="F1273" i="27" s="1"/>
  <c r="F171" i="26"/>
  <c r="J83" i="28" s="1"/>
  <c r="F1621" i="27"/>
  <c r="F1639" i="27" s="1"/>
  <c r="F2100" i="27" s="1"/>
  <c r="F166" i="26"/>
  <c r="E83" i="28" s="1"/>
  <c r="F1616" i="27"/>
  <c r="F1099" i="27"/>
  <c r="F1117" i="27" s="1"/>
  <c r="F1230" i="27" s="1"/>
  <c r="Q192" i="37"/>
  <c r="Q24" i="37"/>
  <c r="P33" i="37"/>
  <c r="P56" i="37" s="1"/>
  <c r="P32" i="37"/>
  <c r="P55" i="37" s="1"/>
  <c r="P31" i="37"/>
  <c r="P54" i="37" s="1"/>
  <c r="P30" i="37"/>
  <c r="P53" i="37" s="1"/>
  <c r="P29" i="37"/>
  <c r="P52" i="37" s="1"/>
  <c r="P28" i="37"/>
  <c r="P51" i="37" s="1"/>
  <c r="P27" i="37"/>
  <c r="P50" i="37" s="1"/>
  <c r="P26" i="37"/>
  <c r="P49" i="37" s="1"/>
  <c r="F97" i="26"/>
  <c r="H75" i="28" s="1"/>
  <c r="M75" i="28" s="1"/>
  <c r="F170" i="26"/>
  <c r="I83" i="28" s="1"/>
  <c r="F793" i="27"/>
  <c r="F811" i="27" s="1"/>
  <c r="F1246" i="27" s="1"/>
  <c r="F184" i="26"/>
  <c r="E85" i="28" s="1"/>
  <c r="F621" i="27"/>
  <c r="F639" i="27" s="1"/>
  <c r="F1132" i="27" s="1"/>
  <c r="F1802" i="27"/>
  <c r="F1971" i="27" s="1"/>
  <c r="F76" i="26"/>
  <c r="E73" i="28" s="1"/>
  <c r="M73" i="28" s="1"/>
  <c r="F1421" i="27"/>
  <c r="F1439" i="27" s="1"/>
  <c r="F1985" i="27" s="1"/>
  <c r="F122" i="26"/>
  <c r="F78" i="28" s="1"/>
  <c r="M78" i="28" s="1"/>
  <c r="F678" i="27"/>
  <c r="F696" i="27" s="1"/>
  <c r="F1161" i="27" s="1"/>
  <c r="F28" i="26"/>
  <c r="I64" i="28" s="1"/>
  <c r="F46" i="26"/>
  <c r="K69" i="28" s="1"/>
  <c r="F1588" i="27"/>
  <c r="F1606" i="27" s="1"/>
  <c r="F1964" i="27" s="1"/>
  <c r="F1592" i="27"/>
  <c r="F1610" i="27" s="1"/>
  <c r="F2072" i="27" s="1"/>
  <c r="F161" i="26"/>
  <c r="I82" i="28" s="1"/>
  <c r="F223" i="26"/>
  <c r="H89" i="28" s="1"/>
  <c r="F500" i="27"/>
  <c r="F509" i="27" s="1"/>
  <c r="F1235" i="27" s="1"/>
  <c r="F1564" i="27"/>
  <c r="F1582" i="27" s="1"/>
  <c r="F2071" i="27" s="1"/>
  <c r="F543" i="27"/>
  <c r="F561" i="27" s="1"/>
  <c r="F737" i="27"/>
  <c r="F755" i="27" s="1"/>
  <c r="F1244" i="27" s="1"/>
  <c r="F845" i="27"/>
  <c r="F863" i="27" s="1"/>
  <c r="F1140" i="27" s="1"/>
  <c r="F1365" i="27"/>
  <c r="F1383" i="27" s="1"/>
  <c r="F1983" i="27" s="1"/>
  <c r="F69" i="26"/>
  <c r="G72" i="28" s="1"/>
  <c r="F764" i="27"/>
  <c r="F782" i="27" s="1"/>
  <c r="F1218" i="27" s="1"/>
  <c r="F790" i="27"/>
  <c r="F808" i="27" s="1"/>
  <c r="F1165" i="27" s="1"/>
  <c r="F1617" i="27"/>
  <c r="F1635" i="27" s="1"/>
  <c r="F1992" i="27" s="1"/>
  <c r="F734" i="27"/>
  <c r="F752" i="27" s="1"/>
  <c r="F1163" i="27" s="1"/>
  <c r="F160" i="26"/>
  <c r="H82" i="28" s="1"/>
  <c r="F595" i="27"/>
  <c r="F613" i="27" s="1"/>
  <c r="F1185" i="27" s="1"/>
  <c r="F538" i="27"/>
  <c r="F556" i="27" s="1"/>
  <c r="F1156" i="27" s="1"/>
  <c r="F68" i="26"/>
  <c r="F72" i="28" s="1"/>
  <c r="F466" i="27"/>
  <c r="F475" i="27" s="1"/>
  <c r="F1233" i="27" s="1"/>
  <c r="F12" i="26"/>
  <c r="G62" i="28" s="1"/>
  <c r="F1293" i="27"/>
  <c r="F1302" i="27" s="1"/>
  <c r="F2060" i="27" s="1"/>
  <c r="F464" i="27"/>
  <c r="F473" i="27" s="1"/>
  <c r="F1179" i="27" s="1"/>
  <c r="F1561" i="27"/>
  <c r="F1579" i="27" s="1"/>
  <c r="F1990" i="27" s="1"/>
  <c r="F497" i="27"/>
  <c r="F506" i="27" s="1"/>
  <c r="F1154" i="27" s="1"/>
  <c r="F227" i="26"/>
  <c r="L89" i="28" s="1"/>
  <c r="F1307" i="27"/>
  <c r="F1316" i="27" s="1"/>
  <c r="F1980" i="27" s="1"/>
  <c r="F964" i="27"/>
  <c r="F982" i="27" s="1"/>
  <c r="F178" i="26"/>
  <c r="H84" i="28" s="1"/>
  <c r="F877" i="27"/>
  <c r="F895" i="27" s="1"/>
  <c r="F1249" i="27" s="1"/>
  <c r="F902" i="27"/>
  <c r="F920" i="27" s="1"/>
  <c r="F1169" i="27" s="1"/>
  <c r="F480" i="27"/>
  <c r="F489" i="27" s="1"/>
  <c r="F1153" i="27" s="1"/>
  <c r="F179" i="26"/>
  <c r="I84" i="28" s="1"/>
  <c r="F819" i="27"/>
  <c r="F837" i="27" s="1"/>
  <c r="F1193" i="27" s="1"/>
  <c r="F1560" i="27"/>
  <c r="F1578" i="27" s="1"/>
  <c r="F1963" i="27" s="1"/>
  <c r="F707" i="27"/>
  <c r="F725" i="27" s="1"/>
  <c r="F1189" i="27" s="1"/>
  <c r="F44" i="26"/>
  <c r="I69" i="28" s="1"/>
  <c r="F159" i="26"/>
  <c r="G82" i="28" s="1"/>
  <c r="F1646" i="27"/>
  <c r="F1664" i="27" s="1"/>
  <c r="F2020" i="27" s="1"/>
  <c r="F498" i="27"/>
  <c r="F507" i="27" s="1"/>
  <c r="F1181" i="27" s="1"/>
  <c r="F963" i="27"/>
  <c r="F981" i="27" s="1"/>
  <c r="F204" i="26"/>
  <c r="G87" i="28" s="1"/>
  <c r="M87" i="28" s="1"/>
  <c r="F11" i="26"/>
  <c r="F62" i="28" s="1"/>
  <c r="F42" i="26"/>
  <c r="G69" i="28" s="1"/>
  <c r="F903" i="27"/>
  <c r="F921" i="27" s="1"/>
  <c r="F1196" i="27" s="1"/>
  <c r="F960" i="27"/>
  <c r="F978" i="27" s="1"/>
  <c r="F1225" i="27" s="1"/>
  <c r="F763" i="27"/>
  <c r="F781" i="27" s="1"/>
  <c r="F1191" i="27" s="1"/>
  <c r="F656" i="27"/>
  <c r="F674" i="27" s="1"/>
  <c r="F463" i="27"/>
  <c r="F472" i="27" s="1"/>
  <c r="F1152" i="27" s="1"/>
  <c r="F226" i="26"/>
  <c r="K89" i="28" s="1"/>
  <c r="F904" i="27"/>
  <c r="F922" i="27" s="1"/>
  <c r="F1223" i="27" s="1"/>
  <c r="F677" i="27"/>
  <c r="F695" i="27" s="1"/>
  <c r="F1134" i="27" s="1"/>
  <c r="F1325" i="27"/>
  <c r="F1334" i="27" s="1"/>
  <c r="F2008" i="27" s="1"/>
  <c r="T341" i="37"/>
  <c r="T340" i="37"/>
  <c r="T343" i="37"/>
  <c r="T342" i="37"/>
  <c r="T345" i="37"/>
  <c r="T348" i="37"/>
  <c r="T338" i="37"/>
  <c r="T355" i="37"/>
  <c r="T352" i="37"/>
  <c r="T350" i="37"/>
  <c r="T339" i="37"/>
  <c r="T349" i="37"/>
  <c r="T356" i="37"/>
  <c r="T351" i="37"/>
  <c r="T346" i="37"/>
  <c r="T353" i="37"/>
  <c r="T396" i="37"/>
  <c r="T386" i="37"/>
  <c r="F224" i="26"/>
  <c r="I89" i="28" s="1"/>
  <c r="F1673" i="27"/>
  <c r="F1691" i="27" s="1"/>
  <c r="F1994" i="27" s="1"/>
  <c r="F1483" i="27"/>
  <c r="F1501" i="27" s="1"/>
  <c r="F2142" i="27" s="1"/>
  <c r="F1504" i="27"/>
  <c r="F1522" i="27" s="1"/>
  <c r="F1961" i="27" s="1"/>
  <c r="F789" i="27"/>
  <c r="F930" i="27"/>
  <c r="F948" i="27" s="1"/>
  <c r="F1170" i="27" s="1"/>
  <c r="F901" i="27"/>
  <c r="F919" i="27" s="1"/>
  <c r="F1142" i="27" s="1"/>
  <c r="F1729" i="27"/>
  <c r="F1747" i="27" s="1"/>
  <c r="F1996" i="27" s="1"/>
  <c r="F1366" i="27"/>
  <c r="F1384" i="27" s="1"/>
  <c r="F2010" i="27" s="1"/>
  <c r="F735" i="27"/>
  <c r="F753" i="27" s="1"/>
  <c r="F1190" i="27" s="1"/>
  <c r="F817" i="27"/>
  <c r="F835" i="27" s="1"/>
  <c r="F1139" i="27" s="1"/>
  <c r="F221" i="26"/>
  <c r="F89" i="28" s="1"/>
  <c r="F958" i="27"/>
  <c r="F976" i="27" s="1"/>
  <c r="F1171" i="27" s="1"/>
  <c r="F141" i="26"/>
  <c r="G80" i="28" s="1"/>
  <c r="F175" i="26"/>
  <c r="E84" i="28" s="1"/>
  <c r="F17" i="26"/>
  <c r="E63" i="28" s="1"/>
  <c r="M63" i="28" s="1"/>
  <c r="F1563" i="27"/>
  <c r="F1581" i="27" s="1"/>
  <c r="F2044" i="27" s="1"/>
  <c r="F158" i="26"/>
  <c r="F82" i="28" s="1"/>
  <c r="F142" i="26"/>
  <c r="H80" i="28" s="1"/>
  <c r="F932" i="27"/>
  <c r="F950" i="27" s="1"/>
  <c r="F1224" i="27" s="1"/>
  <c r="F1368" i="27"/>
  <c r="F1386" i="27" s="1"/>
  <c r="F132" i="26"/>
  <c r="G79" i="28" s="1"/>
  <c r="F733" i="27"/>
  <c r="F751" i="27" s="1"/>
  <c r="F1136" i="27" s="1"/>
  <c r="F1728" i="27"/>
  <c r="F1746" i="27" s="1"/>
  <c r="F1969" i="27" s="1"/>
  <c r="F540" i="27"/>
  <c r="F558" i="27" s="1"/>
  <c r="F1210" i="27" s="1"/>
  <c r="F214" i="26"/>
  <c r="H88" i="28" s="1"/>
  <c r="F762" i="27"/>
  <c r="F780" i="27" s="1"/>
  <c r="F1164" i="27" s="1"/>
  <c r="F185" i="26"/>
  <c r="F85" i="28" s="1"/>
  <c r="F169" i="26"/>
  <c r="H83" i="28" s="1"/>
  <c r="F220" i="26"/>
  <c r="E89" i="28" s="1"/>
  <c r="F1758" i="27"/>
  <c r="F1776" i="27" s="1"/>
  <c r="F2024" i="27" s="1"/>
  <c r="F961" i="27"/>
  <c r="F979" i="27" s="1"/>
  <c r="F1252" i="27" s="1"/>
  <c r="F43" i="26"/>
  <c r="H69" i="28" s="1"/>
  <c r="F1308" i="27"/>
  <c r="F1317" i="27" s="1"/>
  <c r="F2007" i="27" s="1"/>
  <c r="F211" i="26"/>
  <c r="E88" i="28" s="1"/>
  <c r="F1647" i="27"/>
  <c r="F1665" i="27" s="1"/>
  <c r="F2047" i="27" s="1"/>
  <c r="F929" i="27"/>
  <c r="F947" i="27" s="1"/>
  <c r="F1143" i="27" s="1"/>
  <c r="F47" i="26"/>
  <c r="L69" i="28" s="1"/>
  <c r="F515" i="27"/>
  <c r="F524" i="27" s="1"/>
  <c r="F1182" i="27" s="1"/>
  <c r="F481" i="27"/>
  <c r="F490" i="27" s="1"/>
  <c r="F1180" i="27" s="1"/>
  <c r="F1731" i="27"/>
  <c r="F1749" i="27" s="1"/>
  <c r="F2050" i="27" s="1"/>
  <c r="F213" i="26"/>
  <c r="G88" i="28" s="1"/>
  <c r="F157" i="26"/>
  <c r="E82" i="28" s="1"/>
  <c r="F1342" i="27"/>
  <c r="F1351" i="27" s="1"/>
  <c r="F2009" i="27" s="1"/>
  <c r="F1786" i="27"/>
  <c r="F1804" i="27" s="1"/>
  <c r="F2025" i="27" s="1"/>
  <c r="F818" i="27"/>
  <c r="F836" i="27" s="1"/>
  <c r="F1166" i="27" s="1"/>
  <c r="F1645" i="27"/>
  <c r="F1663" i="27" s="1"/>
  <c r="F1993" i="27" s="1"/>
  <c r="F959" i="27"/>
  <c r="F977" i="27" s="1"/>
  <c r="F1198" i="27" s="1"/>
  <c r="F307" i="38"/>
  <c r="F791" i="27"/>
  <c r="F809" i="27" s="1"/>
  <c r="F1192" i="27" s="1"/>
  <c r="F1704" i="27"/>
  <c r="F1722" i="27" s="1"/>
  <c r="F2076" i="27" s="1"/>
  <c r="F479" i="27"/>
  <c r="F488" i="27" s="1"/>
  <c r="F1126" i="27" s="1"/>
  <c r="F1324" i="27"/>
  <c r="F1333" i="27" s="1"/>
  <c r="F1981" i="27" s="1"/>
  <c r="F212" i="26"/>
  <c r="F88" i="28" s="1"/>
  <c r="F957" i="27"/>
  <c r="F1619" i="27"/>
  <c r="F1637" i="27" s="1"/>
  <c r="F2046" i="27" s="1"/>
  <c r="F40" i="26"/>
  <c r="E69" i="28" s="1"/>
  <c r="F64" i="26"/>
  <c r="K71" i="28" s="1"/>
  <c r="M71" i="28" s="1"/>
  <c r="F571" i="27"/>
  <c r="F589" i="27" s="1"/>
  <c r="F544" i="27"/>
  <c r="F562" i="27" s="1"/>
  <c r="F821" i="27"/>
  <c r="F839" i="27" s="1"/>
  <c r="F1247" i="27" s="1"/>
  <c r="F530" i="27"/>
  <c r="F534" i="27" s="1"/>
  <c r="F706" i="27"/>
  <c r="F724" i="27" s="1"/>
  <c r="F1162" i="27" s="1"/>
  <c r="F1364" i="27"/>
  <c r="F1382" i="27" s="1"/>
  <c r="F1956" i="27" s="1"/>
  <c r="F1357" i="27"/>
  <c r="F1361" i="27" s="1"/>
  <c r="F168" i="26"/>
  <c r="G83" i="28" s="1"/>
  <c r="F131" i="26"/>
  <c r="F79" i="28" s="1"/>
  <c r="F271" i="38"/>
  <c r="F263" i="38"/>
  <c r="F237" i="38"/>
  <c r="F212" i="38"/>
  <c r="F217" i="38"/>
  <c r="F210" i="38"/>
  <c r="F209" i="38"/>
  <c r="F219" i="38"/>
  <c r="F203" i="38"/>
  <c r="F220" i="38"/>
  <c r="F218" i="38"/>
  <c r="F186" i="38"/>
  <c r="F185" i="38"/>
  <c r="F234" i="38"/>
  <c r="F233" i="38"/>
  <c r="F238" i="38"/>
  <c r="F246" i="38"/>
  <c r="F187" i="38"/>
  <c r="F192" i="38"/>
  <c r="F195" i="38"/>
  <c r="F221" i="38"/>
  <c r="F204" i="38"/>
  <c r="F244" i="38"/>
  <c r="F243" i="38"/>
  <c r="F201" i="38"/>
  <c r="F205" i="38"/>
  <c r="F202" i="38"/>
  <c r="F200" i="38"/>
  <c r="F236" i="38"/>
  <c r="F242" i="38"/>
  <c r="F213" i="38"/>
  <c r="F194" i="38"/>
  <c r="F184" i="38"/>
  <c r="F245" i="38"/>
  <c r="F211" i="38"/>
  <c r="F196" i="38"/>
  <c r="F193" i="38"/>
  <c r="U4" i="37"/>
  <c r="U4" i="38"/>
  <c r="Q3" i="37"/>
  <c r="Q3" i="38"/>
  <c r="F106" i="10"/>
  <c r="F108" i="10" s="1"/>
  <c r="F409" i="27" s="1"/>
  <c r="F417" i="27" s="1"/>
  <c r="F1846" i="27" s="1"/>
  <c r="Q3" i="7"/>
  <c r="Q3" i="27"/>
  <c r="S190" i="37"/>
  <c r="R191" i="37"/>
  <c r="R140" i="37"/>
  <c r="S2" i="37"/>
  <c r="S11" i="37"/>
  <c r="Q3" i="10"/>
  <c r="Q3" i="6"/>
  <c r="Q3" i="26"/>
  <c r="R39" i="7"/>
  <c r="R40" i="7" s="1"/>
  <c r="R12" i="37"/>
  <c r="R13" i="37" s="1"/>
  <c r="U4" i="27"/>
  <c r="U4" i="6"/>
  <c r="U4" i="26"/>
  <c r="U4" i="10"/>
  <c r="U4" i="7"/>
  <c r="V43" i="7"/>
  <c r="V45" i="7" s="1"/>
  <c r="V5" i="37"/>
  <c r="F445" i="27"/>
  <c r="F448" i="27"/>
  <c r="F453" i="27"/>
  <c r="F442" i="27"/>
  <c r="F441" i="27"/>
  <c r="F447" i="27"/>
  <c r="F443" i="27"/>
  <c r="T12" i="7"/>
  <c r="T2" i="38" s="1"/>
  <c r="T26" i="7"/>
  <c r="U10" i="7"/>
  <c r="U34" i="7"/>
  <c r="S2" i="27"/>
  <c r="S2" i="26"/>
  <c r="S32" i="7"/>
  <c r="S36" i="7" s="1"/>
  <c r="S2" i="10"/>
  <c r="S2" i="7"/>
  <c r="S27" i="7"/>
  <c r="S28" i="7" s="1"/>
  <c r="S2" i="6"/>
  <c r="W15" i="7"/>
  <c r="W5" i="38" s="1"/>
  <c r="V18" i="7"/>
  <c r="V21" i="7" s="1"/>
  <c r="V5" i="26"/>
  <c r="V5" i="27"/>
  <c r="V5" i="7"/>
  <c r="V5" i="6"/>
  <c r="V5" i="10"/>
  <c r="M64" i="28" l="1"/>
  <c r="R103" i="37"/>
  <c r="R99" i="37"/>
  <c r="R96" i="37"/>
  <c r="R107" i="37"/>
  <c r="R104" i="37"/>
  <c r="R100" i="37"/>
  <c r="R97" i="37"/>
  <c r="R109" i="37"/>
  <c r="R105" i="37"/>
  <c r="R102" i="37"/>
  <c r="R98" i="37"/>
  <c r="R110" i="37"/>
  <c r="R106" i="37"/>
  <c r="R95" i="37"/>
  <c r="R58" i="37"/>
  <c r="R59" i="37"/>
  <c r="R64" i="37"/>
  <c r="R63" i="37"/>
  <c r="R61" i="37"/>
  <c r="R62" i="37"/>
  <c r="R60" i="37"/>
  <c r="R65" i="37"/>
  <c r="F2091" i="27"/>
  <c r="F2112" i="27" s="1"/>
  <c r="F2176" i="27" s="1"/>
  <c r="F2064" i="27"/>
  <c r="F1285" i="27"/>
  <c r="F2168" i="27" s="1"/>
  <c r="S84" i="37"/>
  <c r="S57" i="37"/>
  <c r="N229" i="37"/>
  <c r="O229" i="37"/>
  <c r="F1634" i="27"/>
  <c r="F1965" i="27" s="1"/>
  <c r="F807" i="27"/>
  <c r="F1138" i="27" s="1"/>
  <c r="Q33" i="37"/>
  <c r="Q56" i="37" s="1"/>
  <c r="Q32" i="37"/>
  <c r="Q55" i="37" s="1"/>
  <c r="Q31" i="37"/>
  <c r="Q54" i="37" s="1"/>
  <c r="Q30" i="37"/>
  <c r="Q53" i="37" s="1"/>
  <c r="Q29" i="37"/>
  <c r="Q52" i="37" s="1"/>
  <c r="Q28" i="37"/>
  <c r="Q51" i="37" s="1"/>
  <c r="Q27" i="37"/>
  <c r="Q50" i="37" s="1"/>
  <c r="Q26" i="37"/>
  <c r="Q49" i="37" s="1"/>
  <c r="R192" i="37"/>
  <c r="R24" i="37"/>
  <c r="R26" i="37" s="1"/>
  <c r="M85" i="28"/>
  <c r="M72" i="28"/>
  <c r="F975" i="27"/>
  <c r="F1144" i="27" s="1"/>
  <c r="M62" i="28"/>
  <c r="M80" i="28"/>
  <c r="F2114" i="27"/>
  <c r="M84" i="28"/>
  <c r="M89" i="28"/>
  <c r="U342" i="37"/>
  <c r="U345" i="37"/>
  <c r="U340" i="37"/>
  <c r="U338" i="37"/>
  <c r="U351" i="37"/>
  <c r="U399" i="37"/>
  <c r="U348" i="37"/>
  <c r="U383" i="37"/>
  <c r="U396" i="37"/>
  <c r="U339" i="37"/>
  <c r="U386" i="37"/>
  <c r="U355" i="37"/>
  <c r="U391" i="37"/>
  <c r="U349" i="37"/>
  <c r="U346" i="37"/>
  <c r="U394" i="37"/>
  <c r="U398" i="37"/>
  <c r="U353" i="37"/>
  <c r="U382" i="37"/>
  <c r="U350" i="37"/>
  <c r="U385" i="37"/>
  <c r="U395" i="37"/>
  <c r="U341" i="37"/>
  <c r="U389" i="37"/>
  <c r="U393" i="37"/>
  <c r="U381" i="37"/>
  <c r="U356" i="37"/>
  <c r="U384" i="37"/>
  <c r="U352" i="37"/>
  <c r="U388" i="37"/>
  <c r="U343" i="37"/>
  <c r="U392" i="37"/>
  <c r="M82" i="28"/>
  <c r="M83" i="28"/>
  <c r="M69" i="28"/>
  <c r="M88" i="28"/>
  <c r="M79" i="28"/>
  <c r="F188" i="38"/>
  <c r="F323" i="38"/>
  <c r="F350" i="38" s="1"/>
  <c r="F361" i="37" s="1"/>
  <c r="T383" i="37" s="1"/>
  <c r="F370" i="38"/>
  <c r="F397" i="38" s="1"/>
  <c r="F371" i="37" s="1"/>
  <c r="T393" i="37" s="1"/>
  <c r="F322" i="38"/>
  <c r="F349" i="38" s="1"/>
  <c r="F360" i="37" s="1"/>
  <c r="T382" i="37" s="1"/>
  <c r="F369" i="38"/>
  <c r="F396" i="38" s="1"/>
  <c r="F370" i="37" s="1"/>
  <c r="T392" i="37" s="1"/>
  <c r="F300" i="38"/>
  <c r="F285" i="38"/>
  <c r="F278" i="38"/>
  <c r="F255" i="38"/>
  <c r="F206" i="38"/>
  <c r="F247" i="38"/>
  <c r="F197" i="38"/>
  <c r="F239" i="38"/>
  <c r="F365" i="38" s="1"/>
  <c r="F222" i="38"/>
  <c r="F214" i="38"/>
  <c r="V4" i="37"/>
  <c r="V4" i="38"/>
  <c r="R3" i="37"/>
  <c r="R3" i="38"/>
  <c r="F1019" i="27"/>
  <c r="F1037" i="27" s="1"/>
  <c r="F109" i="26"/>
  <c r="K76" i="28" s="1"/>
  <c r="M76" i="28" s="1"/>
  <c r="L236" i="37"/>
  <c r="N236" i="37"/>
  <c r="P236" i="37"/>
  <c r="Q236" i="37"/>
  <c r="M236" i="37"/>
  <c r="J236" i="37"/>
  <c r="K236" i="37"/>
  <c r="Q229" i="37"/>
  <c r="O236" i="37"/>
  <c r="J229" i="37"/>
  <c r="K229" i="37"/>
  <c r="L229" i="37"/>
  <c r="M229" i="37"/>
  <c r="P229" i="37"/>
  <c r="T190" i="37"/>
  <c r="S191" i="37"/>
  <c r="S140" i="37"/>
  <c r="R3" i="10"/>
  <c r="R3" i="6"/>
  <c r="R3" i="7"/>
  <c r="S39" i="7"/>
  <c r="S40" i="7" s="1"/>
  <c r="S12" i="37"/>
  <c r="S13" i="37" s="1"/>
  <c r="R3" i="26"/>
  <c r="T2" i="37"/>
  <c r="T11" i="37"/>
  <c r="R3" i="27"/>
  <c r="W43" i="7"/>
  <c r="W45" i="7" s="1"/>
  <c r="W5" i="37"/>
  <c r="V4" i="26"/>
  <c r="V4" i="27"/>
  <c r="V4" i="10"/>
  <c r="V4" i="6"/>
  <c r="V4" i="7"/>
  <c r="F1864" i="27"/>
  <c r="F2132" i="27" s="1"/>
  <c r="F1868" i="27"/>
  <c r="F1886" i="27" s="1"/>
  <c r="F1974" i="27" s="1"/>
  <c r="F49" i="26"/>
  <c r="E70" i="28" s="1"/>
  <c r="F1869" i="27"/>
  <c r="F1887" i="27" s="1"/>
  <c r="F2001" i="27" s="1"/>
  <c r="F50" i="26"/>
  <c r="F70" i="28" s="1"/>
  <c r="F1899" i="27"/>
  <c r="F1917" i="27" s="1"/>
  <c r="F88" i="26"/>
  <c r="H74" i="28" s="1"/>
  <c r="M74" i="28" s="1"/>
  <c r="F1872" i="27"/>
  <c r="F1890" i="27" s="1"/>
  <c r="F2082" i="27" s="1"/>
  <c r="F53" i="26"/>
  <c r="I70" i="28" s="1"/>
  <c r="F1875" i="27"/>
  <c r="F1893" i="27" s="1"/>
  <c r="F2156" i="27" s="1"/>
  <c r="F56" i="26"/>
  <c r="L70" i="28" s="1"/>
  <c r="F1870" i="27"/>
  <c r="F1888" i="27" s="1"/>
  <c r="F2028" i="27" s="1"/>
  <c r="F2031" i="27" s="1"/>
  <c r="F2173" i="27" s="1"/>
  <c r="F51" i="26"/>
  <c r="G70" i="28" s="1"/>
  <c r="F1874" i="27"/>
  <c r="F1892" i="27" s="1"/>
  <c r="F2133" i="27" s="1"/>
  <c r="F55" i="26"/>
  <c r="K70" i="28" s="1"/>
  <c r="F1045" i="27"/>
  <c r="F1063" i="27" s="1"/>
  <c r="F1255" i="27" s="1"/>
  <c r="F1258" i="27" s="1"/>
  <c r="F2167" i="27" s="1"/>
  <c r="F1047" i="27"/>
  <c r="F1065" i="27" s="1"/>
  <c r="F1041" i="27"/>
  <c r="F1059" i="27" s="1"/>
  <c r="F1147" i="27" s="1"/>
  <c r="F1043" i="27"/>
  <c r="F1061" i="27" s="1"/>
  <c r="F1201" i="27" s="1"/>
  <c r="F1204" i="27" s="1"/>
  <c r="F2165" i="27" s="1"/>
  <c r="F1042" i="27"/>
  <c r="F1060" i="27" s="1"/>
  <c r="F1174" i="27" s="1"/>
  <c r="F1072" i="27"/>
  <c r="F1090" i="27" s="1"/>
  <c r="F1048" i="27"/>
  <c r="F1066" i="27" s="1"/>
  <c r="V10" i="7"/>
  <c r="V34" i="7"/>
  <c r="W18" i="7"/>
  <c r="W21" i="7" s="1"/>
  <c r="W5" i="26"/>
  <c r="W5" i="27"/>
  <c r="W5" i="6"/>
  <c r="W5" i="10"/>
  <c r="W5" i="7"/>
  <c r="U12" i="7"/>
  <c r="U2" i="38" s="1"/>
  <c r="U26" i="7"/>
  <c r="T32" i="7"/>
  <c r="T36" i="7" s="1"/>
  <c r="T2" i="27"/>
  <c r="T27" i="7"/>
  <c r="T28" i="7" s="1"/>
  <c r="T2" i="7"/>
  <c r="T2" i="26"/>
  <c r="T2" i="6"/>
  <c r="T2" i="10"/>
  <c r="F2004" i="27" l="1"/>
  <c r="F2172" i="27" s="1"/>
  <c r="F2085" i="27"/>
  <c r="F2175" i="27" s="1"/>
  <c r="F243" i="26" s="1"/>
  <c r="F173" i="37"/>
  <c r="R206" i="37" s="1"/>
  <c r="R272" i="37" s="1"/>
  <c r="F126" i="37"/>
  <c r="F244" i="26"/>
  <c r="F79" i="37"/>
  <c r="T84" i="37"/>
  <c r="T57" i="37"/>
  <c r="F72" i="37"/>
  <c r="F166" i="37"/>
  <c r="R199" i="37" s="1"/>
  <c r="R265" i="37" s="1"/>
  <c r="F119" i="37"/>
  <c r="F237" i="26"/>
  <c r="S192" i="37"/>
  <c r="S24" i="37"/>
  <c r="R49" i="37"/>
  <c r="R31" i="37"/>
  <c r="R54" i="37" s="1"/>
  <c r="R91" i="37" s="1"/>
  <c r="R27" i="37"/>
  <c r="R50" i="37" s="1"/>
  <c r="R87" i="37" s="1"/>
  <c r="R29" i="37"/>
  <c r="R52" i="37" s="1"/>
  <c r="R89" i="37" s="1"/>
  <c r="R30" i="37"/>
  <c r="R53" i="37" s="1"/>
  <c r="R90" i="37" s="1"/>
  <c r="R33" i="37"/>
  <c r="R56" i="37" s="1"/>
  <c r="R93" i="37" s="1"/>
  <c r="R32" i="37"/>
  <c r="R55" i="37" s="1"/>
  <c r="R92" i="37" s="1"/>
  <c r="R28" i="37"/>
  <c r="R51" i="37" s="1"/>
  <c r="R88" i="37" s="1"/>
  <c r="V345" i="37"/>
  <c r="V393" i="37"/>
  <c r="V388" i="37"/>
  <c r="V385" i="37"/>
  <c r="V398" i="37"/>
  <c r="V383" i="37"/>
  <c r="V355" i="37"/>
  <c r="V391" i="37"/>
  <c r="V381" i="37"/>
  <c r="V352" i="37"/>
  <c r="V350" i="37"/>
  <c r="V338" i="37"/>
  <c r="V395" i="37"/>
  <c r="V348" i="37"/>
  <c r="V340" i="37"/>
  <c r="V342" i="37"/>
  <c r="V341" i="37"/>
  <c r="V389" i="37"/>
  <c r="V386" i="37"/>
  <c r="V349" i="37"/>
  <c r="V396" i="37"/>
  <c r="V339" i="37"/>
  <c r="V356" i="37"/>
  <c r="V384" i="37"/>
  <c r="V343" i="37"/>
  <c r="V392" i="37"/>
  <c r="V353" i="37"/>
  <c r="V351" i="37"/>
  <c r="V399" i="37"/>
  <c r="V346" i="37"/>
  <c r="V394" i="37"/>
  <c r="V382" i="37"/>
  <c r="F321" i="38"/>
  <c r="F348" i="38" s="1"/>
  <c r="F359" i="37" s="1"/>
  <c r="T381" i="37" s="1"/>
  <c r="F368" i="38"/>
  <c r="F315" i="38"/>
  <c r="F342" i="38" s="1"/>
  <c r="F319" i="37" s="1"/>
  <c r="S341" i="37" s="1"/>
  <c r="F362" i="38"/>
  <c r="F389" i="38" s="1"/>
  <c r="F329" i="37" s="1"/>
  <c r="S351" i="37" s="1"/>
  <c r="F324" i="38"/>
  <c r="F351" i="38" s="1"/>
  <c r="F362" i="37" s="1"/>
  <c r="T384" i="37" s="1"/>
  <c r="F371" i="38"/>
  <c r="F398" i="38" s="1"/>
  <c r="F372" i="37" s="1"/>
  <c r="T394" i="37" s="1"/>
  <c r="F316" i="38"/>
  <c r="F343" i="38" s="1"/>
  <c r="F320" i="37" s="1"/>
  <c r="S342" i="37" s="1"/>
  <c r="F363" i="38"/>
  <c r="F390" i="38" s="1"/>
  <c r="F330" i="37" s="1"/>
  <c r="S352" i="37" s="1"/>
  <c r="F325" i="38"/>
  <c r="F352" i="38" s="1"/>
  <c r="F363" i="37" s="1"/>
  <c r="T385" i="37" s="1"/>
  <c r="F372" i="38"/>
  <c r="F399" i="38" s="1"/>
  <c r="F373" i="37" s="1"/>
  <c r="T395" i="37" s="1"/>
  <c r="F313" i="38"/>
  <c r="F340" i="38" s="1"/>
  <c r="F317" i="37" s="1"/>
  <c r="S339" i="37" s="1"/>
  <c r="F360" i="38"/>
  <c r="F387" i="38" s="1"/>
  <c r="F327" i="37" s="1"/>
  <c r="S349" i="37" s="1"/>
  <c r="F312" i="38"/>
  <c r="F359" i="38"/>
  <c r="F327" i="38"/>
  <c r="F354" i="38" s="1"/>
  <c r="F366" i="37" s="1"/>
  <c r="T388" i="37" s="1"/>
  <c r="F374" i="38"/>
  <c r="F401" i="38" s="1"/>
  <c r="F376" i="37" s="1"/>
  <c r="T398" i="37" s="1"/>
  <c r="F318" i="38"/>
  <c r="F345" i="38" s="1"/>
  <c r="F323" i="37" s="1"/>
  <c r="S345" i="37" s="1"/>
  <c r="F392" i="38"/>
  <c r="F333" i="37" s="1"/>
  <c r="S355" i="37" s="1"/>
  <c r="F328" i="38"/>
  <c r="F355" i="38" s="1"/>
  <c r="F367" i="37" s="1"/>
  <c r="T389" i="37" s="1"/>
  <c r="F375" i="38"/>
  <c r="F402" i="38" s="1"/>
  <c r="F377" i="37" s="1"/>
  <c r="T399" i="37" s="1"/>
  <c r="F319" i="38"/>
  <c r="F346" i="38" s="1"/>
  <c r="F324" i="37" s="1"/>
  <c r="S346" i="37" s="1"/>
  <c r="F366" i="38"/>
  <c r="F393" i="38" s="1"/>
  <c r="F334" i="37" s="1"/>
  <c r="S356" i="37" s="1"/>
  <c r="F314" i="38"/>
  <c r="F341" i="38" s="1"/>
  <c r="F318" i="37" s="1"/>
  <c r="S340" i="37" s="1"/>
  <c r="F361" i="38"/>
  <c r="F388" i="38" s="1"/>
  <c r="F328" i="37" s="1"/>
  <c r="S350" i="37" s="1"/>
  <c r="W4" i="37"/>
  <c r="W4" i="38"/>
  <c r="S3" i="37"/>
  <c r="S3" i="38"/>
  <c r="S3" i="26"/>
  <c r="S3" i="10"/>
  <c r="S3" i="6"/>
  <c r="S3" i="7"/>
  <c r="S3" i="27"/>
  <c r="F71" i="37"/>
  <c r="F118" i="37"/>
  <c r="F165" i="37"/>
  <c r="T191" i="37"/>
  <c r="T140" i="37"/>
  <c r="F76" i="37"/>
  <c r="J233" i="37" s="1"/>
  <c r="F170" i="37"/>
  <c r="F123" i="37"/>
  <c r="U190" i="37"/>
  <c r="F69" i="37"/>
  <c r="F116" i="37"/>
  <c r="F163" i="37"/>
  <c r="T39" i="7"/>
  <c r="T40" i="7" s="1"/>
  <c r="T12" i="37"/>
  <c r="T13" i="37" s="1"/>
  <c r="U2" i="37"/>
  <c r="U11" i="37"/>
  <c r="M70" i="28"/>
  <c r="W4" i="10"/>
  <c r="W4" i="26"/>
  <c r="W4" i="6"/>
  <c r="F2159" i="27"/>
  <c r="F2179" i="27" s="1"/>
  <c r="W4" i="7"/>
  <c r="F2056" i="27"/>
  <c r="F2058" i="27" s="1"/>
  <c r="F1977" i="27"/>
  <c r="F2171" i="27" s="1"/>
  <c r="F1229" i="27"/>
  <c r="F1231" i="27" s="1"/>
  <c r="F2166" i="27" s="1"/>
  <c r="F1150" i="27"/>
  <c r="F2163" i="27" s="1"/>
  <c r="W4" i="27"/>
  <c r="F236" i="26"/>
  <c r="F241" i="26"/>
  <c r="F234" i="26"/>
  <c r="F2136" i="27"/>
  <c r="F2178" i="27" s="1"/>
  <c r="F1177" i="27"/>
  <c r="F2164" i="27" s="1"/>
  <c r="W10" i="7"/>
  <c r="W34" i="7"/>
  <c r="V12" i="7"/>
  <c r="V2" i="38" s="1"/>
  <c r="V26" i="7"/>
  <c r="U2" i="26"/>
  <c r="U32" i="7"/>
  <c r="U36" i="7" s="1"/>
  <c r="U2" i="27"/>
  <c r="U27" i="7"/>
  <c r="U28" i="7" s="1"/>
  <c r="U2" i="7"/>
  <c r="U2" i="6"/>
  <c r="U2" i="10"/>
  <c r="F75" i="37" l="1"/>
  <c r="F240" i="26"/>
  <c r="F122" i="37"/>
  <c r="F169" i="37"/>
  <c r="S202" i="37" s="1"/>
  <c r="S268" i="37" s="1"/>
  <c r="S286" i="37" s="1"/>
  <c r="F172" i="37"/>
  <c r="K205" i="37" s="1"/>
  <c r="K271" i="37" s="1"/>
  <c r="F125" i="37"/>
  <c r="F78" i="37"/>
  <c r="T61" i="37"/>
  <c r="T89" i="37" s="1"/>
  <c r="T63" i="37"/>
  <c r="T91" i="37" s="1"/>
  <c r="T58" i="37"/>
  <c r="T86" i="37" s="1"/>
  <c r="T62" i="37"/>
  <c r="T90" i="37" s="1"/>
  <c r="T64" i="37"/>
  <c r="T92" i="37" s="1"/>
  <c r="T60" i="37"/>
  <c r="T88" i="37" s="1"/>
  <c r="T59" i="37"/>
  <c r="T87" i="37" s="1"/>
  <c r="T65" i="37"/>
  <c r="T93" i="37" s="1"/>
  <c r="U84" i="37"/>
  <c r="U57" i="37"/>
  <c r="T96" i="37"/>
  <c r="T107" i="37"/>
  <c r="T236" i="37" s="1"/>
  <c r="T104" i="37"/>
  <c r="T233" i="37" s="1"/>
  <c r="T100" i="37"/>
  <c r="T229" i="37" s="1"/>
  <c r="T97" i="37"/>
  <c r="T226" i="37" s="1"/>
  <c r="T109" i="37"/>
  <c r="T105" i="37"/>
  <c r="T102" i="37"/>
  <c r="T98" i="37"/>
  <c r="T110" i="37"/>
  <c r="T95" i="37"/>
  <c r="T106" i="37"/>
  <c r="T235" i="37" s="1"/>
  <c r="T103" i="37"/>
  <c r="T232" i="37" s="1"/>
  <c r="T99" i="37"/>
  <c r="T228" i="37" s="1"/>
  <c r="N199" i="37"/>
  <c r="N265" i="37" s="1"/>
  <c r="N283" i="37" s="1"/>
  <c r="N303" i="37" s="1"/>
  <c r="N407" i="37" s="1"/>
  <c r="N426" i="37" s="1"/>
  <c r="N257" i="26" s="1"/>
  <c r="M199" i="37"/>
  <c r="M265" i="37" s="1"/>
  <c r="M283" i="37" s="1"/>
  <c r="M303" i="37" s="1"/>
  <c r="M407" i="37" s="1"/>
  <c r="M426" i="37" s="1"/>
  <c r="M257" i="26" s="1"/>
  <c r="K199" i="37"/>
  <c r="K265" i="37" s="1"/>
  <c r="K283" i="37" s="1"/>
  <c r="K303" i="37" s="1"/>
  <c r="K407" i="37" s="1"/>
  <c r="K426" i="37" s="1"/>
  <c r="K257" i="26" s="1"/>
  <c r="Q199" i="37"/>
  <c r="Q265" i="37" s="1"/>
  <c r="Q283" i="37" s="1"/>
  <c r="Q303" i="37" s="1"/>
  <c r="Q407" i="37" s="1"/>
  <c r="Q426" i="37" s="1"/>
  <c r="Q257" i="26" s="1"/>
  <c r="J199" i="37"/>
  <c r="J265" i="37" s="1"/>
  <c r="J283" i="37" s="1"/>
  <c r="J303" i="37" s="1"/>
  <c r="J407" i="37" s="1"/>
  <c r="J426" i="37" s="1"/>
  <c r="J257" i="26" s="1"/>
  <c r="P199" i="37"/>
  <c r="P265" i="37" s="1"/>
  <c r="P283" i="37" s="1"/>
  <c r="P303" i="37" s="1"/>
  <c r="P407" i="37" s="1"/>
  <c r="P426" i="37" s="1"/>
  <c r="P257" i="26" s="1"/>
  <c r="L199" i="37"/>
  <c r="L265" i="37" s="1"/>
  <c r="L283" i="37" s="1"/>
  <c r="L303" i="37" s="1"/>
  <c r="L407" i="37" s="1"/>
  <c r="L426" i="37" s="1"/>
  <c r="L257" i="26" s="1"/>
  <c r="O199" i="37"/>
  <c r="O265" i="37" s="1"/>
  <c r="O283" i="37" s="1"/>
  <c r="O303" i="37" s="1"/>
  <c r="O407" i="37" s="1"/>
  <c r="O426" i="37" s="1"/>
  <c r="O257" i="26" s="1"/>
  <c r="M206" i="37"/>
  <c r="M272" i="37" s="1"/>
  <c r="M290" i="37" s="1"/>
  <c r="M310" i="37" s="1"/>
  <c r="M414" i="37" s="1"/>
  <c r="M433" i="37" s="1"/>
  <c r="M264" i="26" s="1"/>
  <c r="O206" i="37"/>
  <c r="O272" i="37" s="1"/>
  <c r="O290" i="37" s="1"/>
  <c r="O310" i="37" s="1"/>
  <c r="O414" i="37" s="1"/>
  <c r="O433" i="37" s="1"/>
  <c r="O264" i="26" s="1"/>
  <c r="L206" i="37"/>
  <c r="L272" i="37" s="1"/>
  <c r="L290" i="37" s="1"/>
  <c r="L310" i="37" s="1"/>
  <c r="L414" i="37" s="1"/>
  <c r="L433" i="37" s="1"/>
  <c r="L264" i="26" s="1"/>
  <c r="K206" i="37"/>
  <c r="K272" i="37" s="1"/>
  <c r="K290" i="37" s="1"/>
  <c r="K310" i="37" s="1"/>
  <c r="K414" i="37" s="1"/>
  <c r="K433" i="37" s="1"/>
  <c r="K264" i="26" s="1"/>
  <c r="J206" i="37"/>
  <c r="J272" i="37" s="1"/>
  <c r="J290" i="37" s="1"/>
  <c r="J310" i="37" s="1"/>
  <c r="J414" i="37" s="1"/>
  <c r="J433" i="37" s="1"/>
  <c r="J264" i="26" s="1"/>
  <c r="Q206" i="37"/>
  <c r="Q272" i="37" s="1"/>
  <c r="Q290" i="37" s="1"/>
  <c r="Q310" i="37" s="1"/>
  <c r="Q414" i="37" s="1"/>
  <c r="Q433" i="37" s="1"/>
  <c r="Q264" i="26" s="1"/>
  <c r="N206" i="37"/>
  <c r="N272" i="37" s="1"/>
  <c r="N290" i="37" s="1"/>
  <c r="N310" i="37" s="1"/>
  <c r="N414" i="37" s="1"/>
  <c r="N433" i="37" s="1"/>
  <c r="N264" i="26" s="1"/>
  <c r="P206" i="37"/>
  <c r="P272" i="37" s="1"/>
  <c r="P290" i="37" s="1"/>
  <c r="P310" i="37" s="1"/>
  <c r="P414" i="37" s="1"/>
  <c r="P433" i="37" s="1"/>
  <c r="P264" i="26" s="1"/>
  <c r="Q235" i="37"/>
  <c r="K232" i="37"/>
  <c r="R229" i="37"/>
  <c r="R283" i="37" s="1"/>
  <c r="R303" i="37" s="1"/>
  <c r="R407" i="37" s="1"/>
  <c r="R426" i="37" s="1"/>
  <c r="R257" i="26" s="1"/>
  <c r="L226" i="37"/>
  <c r="L228" i="37"/>
  <c r="S199" i="37"/>
  <c r="S265" i="37" s="1"/>
  <c r="R86" i="37"/>
  <c r="S206" i="37"/>
  <c r="S272" i="37" s="1"/>
  <c r="S203" i="37"/>
  <c r="S269" i="37" s="1"/>
  <c r="R203" i="37"/>
  <c r="R269" i="37" s="1"/>
  <c r="J203" i="37"/>
  <c r="J269" i="37" s="1"/>
  <c r="J287" i="37" s="1"/>
  <c r="N203" i="37"/>
  <c r="N269" i="37" s="1"/>
  <c r="P203" i="37"/>
  <c r="P269" i="37" s="1"/>
  <c r="L203" i="37"/>
  <c r="L269" i="37" s="1"/>
  <c r="M203" i="37"/>
  <c r="M269" i="37" s="1"/>
  <c r="O203" i="37"/>
  <c r="O269" i="37" s="1"/>
  <c r="Q203" i="37"/>
  <c r="Q269" i="37" s="1"/>
  <c r="K203" i="37"/>
  <c r="K269" i="37" s="1"/>
  <c r="M196" i="37"/>
  <c r="M262" i="37" s="1"/>
  <c r="Q196" i="37"/>
  <c r="Q262" i="37" s="1"/>
  <c r="O196" i="37"/>
  <c r="O262" i="37" s="1"/>
  <c r="L196" i="37"/>
  <c r="L262" i="37" s="1"/>
  <c r="N196" i="37"/>
  <c r="N262" i="37" s="1"/>
  <c r="R196" i="37"/>
  <c r="R262" i="37" s="1"/>
  <c r="K196" i="37"/>
  <c r="K262" i="37" s="1"/>
  <c r="P196" i="37"/>
  <c r="P262" i="37" s="1"/>
  <c r="S196" i="37"/>
  <c r="S262" i="37" s="1"/>
  <c r="J196" i="37"/>
  <c r="J262" i="37" s="1"/>
  <c r="N198" i="37"/>
  <c r="N264" i="37" s="1"/>
  <c r="O198" i="37"/>
  <c r="O264" i="37" s="1"/>
  <c r="L198" i="37"/>
  <c r="L264" i="37" s="1"/>
  <c r="Q198" i="37"/>
  <c r="Q264" i="37" s="1"/>
  <c r="P198" i="37"/>
  <c r="P264" i="37" s="1"/>
  <c r="S198" i="37"/>
  <c r="S264" i="37" s="1"/>
  <c r="J198" i="37"/>
  <c r="J264" i="37" s="1"/>
  <c r="R198" i="37"/>
  <c r="R264" i="37" s="1"/>
  <c r="M198" i="37"/>
  <c r="M264" i="37" s="1"/>
  <c r="K198" i="37"/>
  <c r="K264" i="37" s="1"/>
  <c r="M202" i="37"/>
  <c r="M268" i="37" s="1"/>
  <c r="R236" i="37"/>
  <c r="T24" i="37"/>
  <c r="T192" i="37"/>
  <c r="T199" i="37" s="1"/>
  <c r="S31" i="37"/>
  <c r="S54" i="37" s="1"/>
  <c r="S63" i="37" s="1"/>
  <c r="S27" i="37"/>
  <c r="S50" i="37" s="1"/>
  <c r="S59" i="37" s="1"/>
  <c r="S33" i="37"/>
  <c r="S56" i="37" s="1"/>
  <c r="S29" i="37"/>
  <c r="S52" i="37" s="1"/>
  <c r="S30" i="37"/>
  <c r="S53" i="37" s="1"/>
  <c r="S62" i="37" s="1"/>
  <c r="S26" i="37"/>
  <c r="S49" i="37" s="1"/>
  <c r="S58" i="37" s="1"/>
  <c r="S86" i="37" s="1"/>
  <c r="S32" i="37"/>
  <c r="S55" i="37" s="1"/>
  <c r="S28" i="37"/>
  <c r="S51" i="37" s="1"/>
  <c r="S60" i="37" s="1"/>
  <c r="F395" i="38"/>
  <c r="F369" i="37" s="1"/>
  <c r="T391" i="37" s="1"/>
  <c r="F339" i="38"/>
  <c r="F316" i="37" s="1"/>
  <c r="S338" i="37" s="1"/>
  <c r="F386" i="38"/>
  <c r="F326" i="37" s="1"/>
  <c r="S348" i="37" s="1"/>
  <c r="W382" i="37"/>
  <c r="H382" i="37" s="1"/>
  <c r="W353" i="37"/>
  <c r="H353" i="37" s="1"/>
  <c r="W343" i="37"/>
  <c r="H343" i="37" s="1"/>
  <c r="W351" i="37"/>
  <c r="H351" i="37" s="1"/>
  <c r="W349" i="37"/>
  <c r="H349" i="37" s="1"/>
  <c r="W346" i="37"/>
  <c r="H346" i="37" s="1"/>
  <c r="W341" i="37"/>
  <c r="H341" i="37" s="1"/>
  <c r="W386" i="37"/>
  <c r="H386" i="37" s="1"/>
  <c r="W339" i="37"/>
  <c r="H339" i="37" s="1"/>
  <c r="W384" i="37"/>
  <c r="H384" i="37" s="1"/>
  <c r="W356" i="37"/>
  <c r="H356" i="37" s="1"/>
  <c r="W340" i="37"/>
  <c r="H340" i="37" s="1"/>
  <c r="W388" i="37"/>
  <c r="H388" i="37" s="1"/>
  <c r="W392" i="37"/>
  <c r="H392" i="37" s="1"/>
  <c r="W385" i="37"/>
  <c r="H385" i="37" s="1"/>
  <c r="W348" i="37"/>
  <c r="W395" i="37"/>
  <c r="H395" i="37" s="1"/>
  <c r="W399" i="37"/>
  <c r="H399" i="37" s="1"/>
  <c r="W355" i="37"/>
  <c r="H355" i="37" s="1"/>
  <c r="W383" i="37"/>
  <c r="H383" i="37" s="1"/>
  <c r="W389" i="37"/>
  <c r="H389" i="37" s="1"/>
  <c r="W342" i="37"/>
  <c r="H342" i="37" s="1"/>
  <c r="W391" i="37"/>
  <c r="W394" i="37"/>
  <c r="H394" i="37" s="1"/>
  <c r="W350" i="37"/>
  <c r="H350" i="37" s="1"/>
  <c r="W398" i="37"/>
  <c r="H398" i="37" s="1"/>
  <c r="W338" i="37"/>
  <c r="W345" i="37"/>
  <c r="H345" i="37" s="1"/>
  <c r="W393" i="37"/>
  <c r="H393" i="37" s="1"/>
  <c r="W396" i="37"/>
  <c r="H396" i="37" s="1"/>
  <c r="W352" i="37"/>
  <c r="H352" i="37" s="1"/>
  <c r="W381" i="37"/>
  <c r="H381" i="37" s="1"/>
  <c r="T3" i="37"/>
  <c r="T3" i="38"/>
  <c r="T3" i="10"/>
  <c r="N228" i="37"/>
  <c r="J232" i="37"/>
  <c r="P226" i="37"/>
  <c r="J226" i="37"/>
  <c r="M235" i="37"/>
  <c r="Q226" i="37"/>
  <c r="R226" i="37"/>
  <c r="K226" i="37"/>
  <c r="M226" i="37"/>
  <c r="N226" i="37"/>
  <c r="O226" i="37"/>
  <c r="R233" i="37"/>
  <c r="N233" i="37"/>
  <c r="L235" i="37"/>
  <c r="K233" i="37"/>
  <c r="N235" i="37"/>
  <c r="O235" i="37"/>
  <c r="M233" i="37"/>
  <c r="P235" i="37"/>
  <c r="O233" i="37"/>
  <c r="O228" i="37"/>
  <c r="M228" i="37"/>
  <c r="P228" i="37"/>
  <c r="L232" i="37"/>
  <c r="R232" i="37"/>
  <c r="Q228" i="37"/>
  <c r="M232" i="37"/>
  <c r="R228" i="37"/>
  <c r="L233" i="37"/>
  <c r="J228" i="37"/>
  <c r="K228" i="37"/>
  <c r="P232" i="37"/>
  <c r="O232" i="37"/>
  <c r="Q232" i="37"/>
  <c r="N232" i="37"/>
  <c r="P233" i="37"/>
  <c r="R235" i="37"/>
  <c r="J235" i="37"/>
  <c r="K235" i="37"/>
  <c r="U140" i="37"/>
  <c r="U191" i="37"/>
  <c r="F82" i="37"/>
  <c r="F129" i="37"/>
  <c r="F176" i="37"/>
  <c r="F81" i="37"/>
  <c r="F128" i="37"/>
  <c r="F175" i="37"/>
  <c r="V190" i="37"/>
  <c r="F67" i="37"/>
  <c r="F161" i="37"/>
  <c r="S194" i="37" s="1"/>
  <c r="S260" i="37" s="1"/>
  <c r="F114" i="37"/>
  <c r="F164" i="37"/>
  <c r="F117" i="37"/>
  <c r="Q233" i="37"/>
  <c r="F74" i="37"/>
  <c r="F168" i="37"/>
  <c r="F121" i="37"/>
  <c r="F68" i="37"/>
  <c r="F115" i="37"/>
  <c r="F162" i="37"/>
  <c r="T3" i="6"/>
  <c r="T3" i="27"/>
  <c r="T3" i="7"/>
  <c r="T3" i="26"/>
  <c r="F70" i="37"/>
  <c r="U39" i="7"/>
  <c r="U40" i="7" s="1"/>
  <c r="U12" i="37"/>
  <c r="U13" i="37" s="1"/>
  <c r="V2" i="37"/>
  <c r="V11" i="37"/>
  <c r="F247" i="26"/>
  <c r="F2174" i="27"/>
  <c r="F239" i="26"/>
  <c r="F232" i="26"/>
  <c r="F235" i="26"/>
  <c r="F246" i="26"/>
  <c r="F233" i="26"/>
  <c r="V2" i="26"/>
  <c r="V32" i="7"/>
  <c r="V36" i="7" s="1"/>
  <c r="V2" i="27"/>
  <c r="V27" i="7"/>
  <c r="V28" i="7" s="1"/>
  <c r="V2" i="6"/>
  <c r="V2" i="10"/>
  <c r="V2" i="7"/>
  <c r="W12" i="7"/>
  <c r="W2" i="38" s="1"/>
  <c r="W26" i="7"/>
  <c r="M205" i="37" l="1"/>
  <c r="M271" i="37" s="1"/>
  <c r="R280" i="37"/>
  <c r="N205" i="37"/>
  <c r="N271" i="37" s="1"/>
  <c r="P287" i="37"/>
  <c r="N202" i="37"/>
  <c r="N268" i="37" s="1"/>
  <c r="N286" i="37" s="1"/>
  <c r="L202" i="37"/>
  <c r="L268" i="37" s="1"/>
  <c r="K202" i="37"/>
  <c r="K268" i="37" s="1"/>
  <c r="K286" i="37" s="1"/>
  <c r="Q202" i="37"/>
  <c r="Q268" i="37" s="1"/>
  <c r="Q286" i="37" s="1"/>
  <c r="R202" i="37"/>
  <c r="R268" i="37" s="1"/>
  <c r="R286" i="37" s="1"/>
  <c r="O202" i="37"/>
  <c r="O268" i="37" s="1"/>
  <c r="O286" i="37" s="1"/>
  <c r="Q205" i="37"/>
  <c r="Q271" i="37" s="1"/>
  <c r="Q289" i="37" s="1"/>
  <c r="Q309" i="37" s="1"/>
  <c r="Q413" i="37" s="1"/>
  <c r="Q432" i="37" s="1"/>
  <c r="Q263" i="26" s="1"/>
  <c r="J202" i="37"/>
  <c r="J268" i="37" s="1"/>
  <c r="J286" i="37" s="1"/>
  <c r="R205" i="37"/>
  <c r="R271" i="37" s="1"/>
  <c r="R289" i="37" s="1"/>
  <c r="R309" i="37" s="1"/>
  <c r="R413" i="37" s="1"/>
  <c r="R432" i="37" s="1"/>
  <c r="R263" i="26" s="1"/>
  <c r="P202" i="37"/>
  <c r="P268" i="37" s="1"/>
  <c r="P286" i="37" s="1"/>
  <c r="P205" i="37"/>
  <c r="P271" i="37" s="1"/>
  <c r="O205" i="37"/>
  <c r="O271" i="37" s="1"/>
  <c r="O289" i="37" s="1"/>
  <c r="O309" i="37" s="1"/>
  <c r="O413" i="37" s="1"/>
  <c r="O432" i="37" s="1"/>
  <c r="O263" i="26" s="1"/>
  <c r="S205" i="37"/>
  <c r="S271" i="37" s="1"/>
  <c r="J205" i="37"/>
  <c r="J271" i="37" s="1"/>
  <c r="J289" i="37" s="1"/>
  <c r="J309" i="37" s="1"/>
  <c r="J413" i="37" s="1"/>
  <c r="J432" i="37" s="1"/>
  <c r="J263" i="26" s="1"/>
  <c r="L205" i="37"/>
  <c r="L271" i="37" s="1"/>
  <c r="L289" i="37" s="1"/>
  <c r="L309" i="37" s="1"/>
  <c r="L413" i="37" s="1"/>
  <c r="L432" i="37" s="1"/>
  <c r="L263" i="26" s="1"/>
  <c r="N289" i="37"/>
  <c r="S95" i="37"/>
  <c r="S224" i="37" s="1"/>
  <c r="S102" i="37"/>
  <c r="S231" i="37" s="1"/>
  <c r="O287" i="37"/>
  <c r="K287" i="37"/>
  <c r="R287" i="37"/>
  <c r="P280" i="37"/>
  <c r="P282" i="37"/>
  <c r="P302" i="37" s="1"/>
  <c r="P406" i="37" s="1"/>
  <c r="P425" i="37" s="1"/>
  <c r="P256" i="26" s="1"/>
  <c r="K289" i="37"/>
  <c r="K309" i="37" s="1"/>
  <c r="K413" i="37" s="1"/>
  <c r="K432" i="37" s="1"/>
  <c r="K263" i="26" s="1"/>
  <c r="M289" i="37"/>
  <c r="M309" i="37" s="1"/>
  <c r="M413" i="37" s="1"/>
  <c r="M432" i="37" s="1"/>
  <c r="M263" i="26" s="1"/>
  <c r="O280" i="37"/>
  <c r="P289" i="37"/>
  <c r="P309" i="37" s="1"/>
  <c r="P413" i="37" s="1"/>
  <c r="P432" i="37" s="1"/>
  <c r="P263" i="26" s="1"/>
  <c r="L287" i="37"/>
  <c r="O282" i="37"/>
  <c r="O302" i="37" s="1"/>
  <c r="O406" i="37" s="1"/>
  <c r="O425" i="37" s="1"/>
  <c r="O256" i="26" s="1"/>
  <c r="M287" i="37"/>
  <c r="N280" i="37"/>
  <c r="N282" i="37"/>
  <c r="N302" i="37" s="1"/>
  <c r="N406" i="37" s="1"/>
  <c r="N425" i="37" s="1"/>
  <c r="N256" i="26" s="1"/>
  <c r="K282" i="37"/>
  <c r="K302" i="37" s="1"/>
  <c r="K406" i="37" s="1"/>
  <c r="K425" i="37" s="1"/>
  <c r="K256" i="26" s="1"/>
  <c r="M282" i="37"/>
  <c r="M302" i="37" s="1"/>
  <c r="M406" i="37" s="1"/>
  <c r="M425" i="37" s="1"/>
  <c r="M256" i="26" s="1"/>
  <c r="J282" i="37"/>
  <c r="J302" i="37" s="1"/>
  <c r="J406" i="37" s="1"/>
  <c r="J425" i="37" s="1"/>
  <c r="J256" i="26" s="1"/>
  <c r="M286" i="37"/>
  <c r="K280" i="37"/>
  <c r="Q287" i="37"/>
  <c r="R282" i="37"/>
  <c r="R302" i="37" s="1"/>
  <c r="R406" i="37" s="1"/>
  <c r="R425" i="37" s="1"/>
  <c r="R256" i="26" s="1"/>
  <c r="J280" i="37"/>
  <c r="L282" i="37"/>
  <c r="L302" i="37" s="1"/>
  <c r="L406" i="37" s="1"/>
  <c r="L425" i="37" s="1"/>
  <c r="L256" i="26" s="1"/>
  <c r="L286" i="37"/>
  <c r="Q280" i="37"/>
  <c r="N287" i="37"/>
  <c r="M280" i="37"/>
  <c r="L280" i="37"/>
  <c r="Q282" i="37"/>
  <c r="Q302" i="37" s="1"/>
  <c r="Q406" i="37" s="1"/>
  <c r="Q425" i="37" s="1"/>
  <c r="Q256" i="26" s="1"/>
  <c r="O239" i="37"/>
  <c r="R238" i="37"/>
  <c r="U64" i="37"/>
  <c r="U92" i="37" s="1"/>
  <c r="U61" i="37"/>
  <c r="U89" i="37" s="1"/>
  <c r="U58" i="37"/>
  <c r="U86" i="37" s="1"/>
  <c r="U63" i="37"/>
  <c r="U91" i="37" s="1"/>
  <c r="U62" i="37"/>
  <c r="U90" i="37" s="1"/>
  <c r="U59" i="37"/>
  <c r="U87" i="37" s="1"/>
  <c r="U65" i="37"/>
  <c r="U93" i="37" s="1"/>
  <c r="U60" i="37"/>
  <c r="U88" i="37" s="1"/>
  <c r="U107" i="37"/>
  <c r="U236" i="37" s="1"/>
  <c r="U104" i="37"/>
  <c r="U233" i="37" s="1"/>
  <c r="U100" i="37"/>
  <c r="U229" i="37" s="1"/>
  <c r="U97" i="37"/>
  <c r="U226" i="37" s="1"/>
  <c r="U109" i="37"/>
  <c r="U238" i="37" s="1"/>
  <c r="U105" i="37"/>
  <c r="U102" i="37"/>
  <c r="U231" i="37" s="1"/>
  <c r="U98" i="37"/>
  <c r="U227" i="37" s="1"/>
  <c r="U110" i="37"/>
  <c r="U239" i="37" s="1"/>
  <c r="U95" i="37"/>
  <c r="U224" i="37" s="1"/>
  <c r="U106" i="37"/>
  <c r="U235" i="37" s="1"/>
  <c r="U103" i="37"/>
  <c r="U99" i="37"/>
  <c r="U228" i="37" s="1"/>
  <c r="U96" i="37"/>
  <c r="U225" i="37" s="1"/>
  <c r="V57" i="37"/>
  <c r="V84" i="37"/>
  <c r="N225" i="37"/>
  <c r="J224" i="37"/>
  <c r="S64" i="37"/>
  <c r="S92" i="37" s="1"/>
  <c r="S109" i="37" s="1"/>
  <c r="S65" i="37"/>
  <c r="S93" i="37" s="1"/>
  <c r="S61" i="37"/>
  <c r="S89" i="37" s="1"/>
  <c r="T205" i="37"/>
  <c r="T271" i="37" s="1"/>
  <c r="T289" i="37" s="1"/>
  <c r="T309" i="37" s="1"/>
  <c r="T413" i="37" s="1"/>
  <c r="T432" i="37" s="1"/>
  <c r="T263" i="26" s="1"/>
  <c r="G20" i="30" s="1"/>
  <c r="T206" i="37"/>
  <c r="T272" i="37" s="1"/>
  <c r="T290" i="37" s="1"/>
  <c r="T310" i="37" s="1"/>
  <c r="T414" i="37" s="1"/>
  <c r="T433" i="37" s="1"/>
  <c r="T264" i="26" s="1"/>
  <c r="G21" i="30" s="1"/>
  <c r="T196" i="37"/>
  <c r="T262" i="37" s="1"/>
  <c r="T280" i="37" s="1"/>
  <c r="T203" i="37"/>
  <c r="T269" i="37" s="1"/>
  <c r="T287" i="37" s="1"/>
  <c r="T202" i="37"/>
  <c r="T268" i="37" s="1"/>
  <c r="T286" i="37" s="1"/>
  <c r="T198" i="37"/>
  <c r="T264" i="37" s="1"/>
  <c r="T282" i="37" s="1"/>
  <c r="T302" i="37" s="1"/>
  <c r="T406" i="37" s="1"/>
  <c r="T425" i="37" s="1"/>
  <c r="T256" i="26" s="1"/>
  <c r="G13" i="30" s="1"/>
  <c r="R197" i="37"/>
  <c r="R263" i="37" s="1"/>
  <c r="N197" i="37"/>
  <c r="N263" i="37" s="1"/>
  <c r="K197" i="37"/>
  <c r="K263" i="37" s="1"/>
  <c r="Q197" i="37"/>
  <c r="Q263" i="37" s="1"/>
  <c r="P197" i="37"/>
  <c r="P263" i="37" s="1"/>
  <c r="J197" i="37"/>
  <c r="J263" i="37" s="1"/>
  <c r="O197" i="37"/>
  <c r="O263" i="37" s="1"/>
  <c r="M197" i="37"/>
  <c r="M263" i="37" s="1"/>
  <c r="T197" i="37"/>
  <c r="T263" i="37" s="1"/>
  <c r="S197" i="37"/>
  <c r="S263" i="37" s="1"/>
  <c r="L197" i="37"/>
  <c r="L263" i="37" s="1"/>
  <c r="T208" i="37"/>
  <c r="T274" i="37" s="1"/>
  <c r="K208" i="37"/>
  <c r="K274" i="37" s="1"/>
  <c r="R208" i="37"/>
  <c r="R274" i="37" s="1"/>
  <c r="O208" i="37"/>
  <c r="O274" i="37" s="1"/>
  <c r="S208" i="37"/>
  <c r="S274" i="37" s="1"/>
  <c r="N208" i="37"/>
  <c r="N274" i="37" s="1"/>
  <c r="P208" i="37"/>
  <c r="P274" i="37" s="1"/>
  <c r="M208" i="37"/>
  <c r="M274" i="37" s="1"/>
  <c r="L208" i="37"/>
  <c r="L274" i="37" s="1"/>
  <c r="Q208" i="37"/>
  <c r="Q274" i="37" s="1"/>
  <c r="J208" i="37"/>
  <c r="J274" i="37" s="1"/>
  <c r="S195" i="37"/>
  <c r="S261" i="37" s="1"/>
  <c r="S279" i="37" s="1"/>
  <c r="J195" i="37"/>
  <c r="J261" i="37" s="1"/>
  <c r="N195" i="37"/>
  <c r="N261" i="37" s="1"/>
  <c r="Q195" i="37"/>
  <c r="Q261" i="37" s="1"/>
  <c r="R195" i="37"/>
  <c r="R261" i="37" s="1"/>
  <c r="P195" i="37"/>
  <c r="P261" i="37" s="1"/>
  <c r="T195" i="37"/>
  <c r="T261" i="37" s="1"/>
  <c r="L195" i="37"/>
  <c r="L261" i="37" s="1"/>
  <c r="K195" i="37"/>
  <c r="K261" i="37" s="1"/>
  <c r="O195" i="37"/>
  <c r="O261" i="37" s="1"/>
  <c r="M195" i="37"/>
  <c r="M261" i="37" s="1"/>
  <c r="M209" i="37"/>
  <c r="M275" i="37" s="1"/>
  <c r="S209" i="37"/>
  <c r="S275" i="37" s="1"/>
  <c r="T209" i="37"/>
  <c r="T275" i="37" s="1"/>
  <c r="O209" i="37"/>
  <c r="O275" i="37" s="1"/>
  <c r="R209" i="37"/>
  <c r="R275" i="37" s="1"/>
  <c r="K209" i="37"/>
  <c r="K275" i="37" s="1"/>
  <c r="Q209" i="37"/>
  <c r="Q275" i="37" s="1"/>
  <c r="J209" i="37"/>
  <c r="J275" i="37" s="1"/>
  <c r="P209" i="37"/>
  <c r="P275" i="37" s="1"/>
  <c r="N209" i="37"/>
  <c r="N275" i="37" s="1"/>
  <c r="L209" i="37"/>
  <c r="L275" i="37" s="1"/>
  <c r="O201" i="37"/>
  <c r="O267" i="37" s="1"/>
  <c r="N201" i="37"/>
  <c r="N267" i="37" s="1"/>
  <c r="M201" i="37"/>
  <c r="M267" i="37" s="1"/>
  <c r="L201" i="37"/>
  <c r="L267" i="37" s="1"/>
  <c r="K201" i="37"/>
  <c r="K267" i="37" s="1"/>
  <c r="T201" i="37"/>
  <c r="T267" i="37" s="1"/>
  <c r="J201" i="37"/>
  <c r="J267" i="37" s="1"/>
  <c r="R201" i="37"/>
  <c r="R267" i="37" s="1"/>
  <c r="P201" i="37"/>
  <c r="P267" i="37" s="1"/>
  <c r="S201" i="37"/>
  <c r="S267" i="37" s="1"/>
  <c r="Q201" i="37"/>
  <c r="Q267" i="37" s="1"/>
  <c r="Q194" i="37"/>
  <c r="Q260" i="37" s="1"/>
  <c r="P194" i="37"/>
  <c r="P260" i="37" s="1"/>
  <c r="O194" i="37"/>
  <c r="O260" i="37" s="1"/>
  <c r="N194" i="37"/>
  <c r="N260" i="37" s="1"/>
  <c r="M194" i="37"/>
  <c r="M260" i="37" s="1"/>
  <c r="L194" i="37"/>
  <c r="L260" i="37" s="1"/>
  <c r="J194" i="37"/>
  <c r="J260" i="37" s="1"/>
  <c r="R194" i="37"/>
  <c r="R260" i="37" s="1"/>
  <c r="T194" i="37"/>
  <c r="T260" i="37" s="1"/>
  <c r="T278" i="37" s="1"/>
  <c r="K194" i="37"/>
  <c r="K260" i="37" s="1"/>
  <c r="R290" i="37"/>
  <c r="R310" i="37" s="1"/>
  <c r="R414" i="37" s="1"/>
  <c r="R433" i="37" s="1"/>
  <c r="R264" i="26" s="1"/>
  <c r="U192" i="37"/>
  <c r="U195" i="37" s="1"/>
  <c r="U261" i="37" s="1"/>
  <c r="U24" i="37"/>
  <c r="T26" i="37"/>
  <c r="T32" i="37"/>
  <c r="T28" i="37"/>
  <c r="T30" i="37"/>
  <c r="T33" i="37"/>
  <c r="T29" i="37"/>
  <c r="T31" i="37"/>
  <c r="T54" i="37" s="1"/>
  <c r="T27" i="37"/>
  <c r="H391" i="37"/>
  <c r="J231" i="37"/>
  <c r="R231" i="37"/>
  <c r="H348" i="37"/>
  <c r="H338" i="37"/>
  <c r="U3" i="37"/>
  <c r="U3" i="38"/>
  <c r="T239" i="37"/>
  <c r="P239" i="37"/>
  <c r="R239" i="37"/>
  <c r="N309" i="37"/>
  <c r="N413" i="37" s="1"/>
  <c r="N432" i="37" s="1"/>
  <c r="N263" i="26" s="1"/>
  <c r="M231" i="37"/>
  <c r="K238" i="37"/>
  <c r="L238" i="37"/>
  <c r="R224" i="37"/>
  <c r="K224" i="37"/>
  <c r="M225" i="37"/>
  <c r="P225" i="37"/>
  <c r="J225" i="37"/>
  <c r="R225" i="37"/>
  <c r="O225" i="37"/>
  <c r="K225" i="37"/>
  <c r="L225" i="37"/>
  <c r="T225" i="37"/>
  <c r="P224" i="37"/>
  <c r="K239" i="37"/>
  <c r="Q239" i="37"/>
  <c r="T238" i="37"/>
  <c r="P231" i="37"/>
  <c r="L224" i="37"/>
  <c r="L239" i="37"/>
  <c r="O238" i="37"/>
  <c r="M238" i="37"/>
  <c r="N224" i="37"/>
  <c r="T224" i="37"/>
  <c r="P238" i="37"/>
  <c r="O224" i="37"/>
  <c r="M224" i="37"/>
  <c r="M239" i="37"/>
  <c r="Q238" i="37"/>
  <c r="N238" i="37"/>
  <c r="Q224" i="37"/>
  <c r="N239" i="37"/>
  <c r="J238" i="37"/>
  <c r="T231" i="37"/>
  <c r="Q231" i="37"/>
  <c r="J239" i="37"/>
  <c r="L231" i="37"/>
  <c r="N231" i="37"/>
  <c r="Q225" i="37"/>
  <c r="O231" i="37"/>
  <c r="K231" i="37"/>
  <c r="W190" i="37"/>
  <c r="F77" i="37"/>
  <c r="F124" i="37"/>
  <c r="F171" i="37"/>
  <c r="V140" i="37"/>
  <c r="V191" i="37"/>
  <c r="T265" i="37"/>
  <c r="T283" i="37" s="1"/>
  <c r="T303" i="37" s="1"/>
  <c r="T407" i="37" s="1"/>
  <c r="T426" i="37" s="1"/>
  <c r="T257" i="26" s="1"/>
  <c r="G14" i="30" s="1"/>
  <c r="S87" i="37"/>
  <c r="S103" i="37" s="1"/>
  <c r="S88" i="37"/>
  <c r="S91" i="37"/>
  <c r="S90" i="37"/>
  <c r="K227" i="37"/>
  <c r="R227" i="37"/>
  <c r="J227" i="37"/>
  <c r="Q227" i="37"/>
  <c r="N227" i="37"/>
  <c r="P227" i="37"/>
  <c r="O227" i="37"/>
  <c r="M227" i="37"/>
  <c r="T227" i="37"/>
  <c r="L227" i="37"/>
  <c r="U3" i="27"/>
  <c r="U3" i="10"/>
  <c r="U3" i="7"/>
  <c r="U3" i="26"/>
  <c r="U3" i="6"/>
  <c r="W2" i="37"/>
  <c r="W11" i="37"/>
  <c r="V39" i="7"/>
  <c r="V40" i="7" s="1"/>
  <c r="V12" i="37"/>
  <c r="V13" i="37" s="1"/>
  <c r="F242" i="26"/>
  <c r="W32" i="7"/>
  <c r="W36" i="7" s="1"/>
  <c r="W2" i="27"/>
  <c r="W2" i="26"/>
  <c r="W27" i="7"/>
  <c r="W28" i="7" s="1"/>
  <c r="W2" i="6"/>
  <c r="W2" i="10"/>
  <c r="W2" i="7"/>
  <c r="Q292" i="37" l="1"/>
  <c r="Q312" i="37" s="1"/>
  <c r="Q416" i="37" s="1"/>
  <c r="Q435" i="37" s="1"/>
  <c r="Q266" i="26" s="1"/>
  <c r="O281" i="37"/>
  <c r="M285" i="37"/>
  <c r="Q293" i="37"/>
  <c r="Q313" i="37" s="1"/>
  <c r="Q417" i="37" s="1"/>
  <c r="Q436" i="37" s="1"/>
  <c r="Q267" i="26" s="1"/>
  <c r="K292" i="37"/>
  <c r="K312" i="37" s="1"/>
  <c r="K416" i="37" s="1"/>
  <c r="K435" i="37" s="1"/>
  <c r="K266" i="26" s="1"/>
  <c r="O292" i="37"/>
  <c r="O312" i="37" s="1"/>
  <c r="O416" i="37" s="1"/>
  <c r="O435" i="37" s="1"/>
  <c r="O266" i="26" s="1"/>
  <c r="K293" i="37"/>
  <c r="K313" i="37" s="1"/>
  <c r="K417" i="37" s="1"/>
  <c r="K436" i="37" s="1"/>
  <c r="K267" i="26" s="1"/>
  <c r="J279" i="37"/>
  <c r="P293" i="37"/>
  <c r="P313" i="37" s="1"/>
  <c r="P417" i="37" s="1"/>
  <c r="P436" i="37" s="1"/>
  <c r="P267" i="26" s="1"/>
  <c r="M293" i="37"/>
  <c r="M313" i="37" s="1"/>
  <c r="M417" i="37" s="1"/>
  <c r="M436" i="37" s="1"/>
  <c r="M267" i="26" s="1"/>
  <c r="P292" i="37"/>
  <c r="P312" i="37" s="1"/>
  <c r="P416" i="37" s="1"/>
  <c r="P435" i="37" s="1"/>
  <c r="P266" i="26" s="1"/>
  <c r="N293" i="37"/>
  <c r="N313" i="37" s="1"/>
  <c r="N417" i="37" s="1"/>
  <c r="N436" i="37" s="1"/>
  <c r="N267" i="26" s="1"/>
  <c r="M292" i="37"/>
  <c r="M312" i="37" s="1"/>
  <c r="M416" i="37" s="1"/>
  <c r="M435" i="37" s="1"/>
  <c r="M266" i="26" s="1"/>
  <c r="N281" i="37"/>
  <c r="T281" i="37"/>
  <c r="M281" i="37"/>
  <c r="T285" i="37"/>
  <c r="O278" i="37"/>
  <c r="K279" i="37"/>
  <c r="Q279" i="37"/>
  <c r="O279" i="37"/>
  <c r="O285" i="37"/>
  <c r="L278" i="37"/>
  <c r="P281" i="37"/>
  <c r="T279" i="37"/>
  <c r="L281" i="37"/>
  <c r="K281" i="37"/>
  <c r="R279" i="37"/>
  <c r="P285" i="37"/>
  <c r="Q278" i="37"/>
  <c r="N278" i="37"/>
  <c r="L285" i="37"/>
  <c r="Q285" i="37"/>
  <c r="R278" i="37"/>
  <c r="R293" i="37"/>
  <c r="R313" i="37" s="1"/>
  <c r="R417" i="37" s="1"/>
  <c r="R436" i="37" s="1"/>
  <c r="R267" i="26" s="1"/>
  <c r="S285" i="37"/>
  <c r="L279" i="37"/>
  <c r="J281" i="37"/>
  <c r="J292" i="37"/>
  <c r="J312" i="37" s="1"/>
  <c r="J416" i="37" s="1"/>
  <c r="J435" i="37" s="1"/>
  <c r="J266" i="26" s="1"/>
  <c r="N285" i="37"/>
  <c r="J293" i="37"/>
  <c r="J313" i="37" s="1"/>
  <c r="J417" i="37" s="1"/>
  <c r="J436" i="37" s="1"/>
  <c r="J267" i="26" s="1"/>
  <c r="P278" i="37"/>
  <c r="M279" i="37"/>
  <c r="K285" i="37"/>
  <c r="K278" i="37"/>
  <c r="N292" i="37"/>
  <c r="N312" i="37" s="1"/>
  <c r="N416" i="37" s="1"/>
  <c r="N435" i="37" s="1"/>
  <c r="N266" i="26" s="1"/>
  <c r="R281" i="37"/>
  <c r="J285" i="37"/>
  <c r="Q281" i="37"/>
  <c r="R292" i="37"/>
  <c r="R312" i="37" s="1"/>
  <c r="R416" i="37" s="1"/>
  <c r="R435" i="37" s="1"/>
  <c r="R266" i="26" s="1"/>
  <c r="M278" i="37"/>
  <c r="L293" i="37"/>
  <c r="L313" i="37" s="1"/>
  <c r="L417" i="37" s="1"/>
  <c r="L436" i="37" s="1"/>
  <c r="L267" i="26" s="1"/>
  <c r="S278" i="37"/>
  <c r="O293" i="37"/>
  <c r="O313" i="37" s="1"/>
  <c r="O417" i="37" s="1"/>
  <c r="O436" i="37" s="1"/>
  <c r="O267" i="26" s="1"/>
  <c r="L292" i="37"/>
  <c r="L312" i="37" s="1"/>
  <c r="L416" i="37" s="1"/>
  <c r="L435" i="37" s="1"/>
  <c r="L266" i="26" s="1"/>
  <c r="R285" i="37"/>
  <c r="U279" i="37"/>
  <c r="T292" i="37"/>
  <c r="T312" i="37" s="1"/>
  <c r="T293" i="37"/>
  <c r="T313" i="37" s="1"/>
  <c r="T417" i="37" s="1"/>
  <c r="T436" i="37" s="1"/>
  <c r="T267" i="26" s="1"/>
  <c r="G38" i="30" s="1"/>
  <c r="J278" i="37"/>
  <c r="P279" i="37"/>
  <c r="N279" i="37"/>
  <c r="U232" i="37"/>
  <c r="S99" i="37"/>
  <c r="S228" i="37" s="1"/>
  <c r="S282" i="37" s="1"/>
  <c r="S106" i="37"/>
  <c r="S235" i="37" s="1"/>
  <c r="S289" i="37" s="1"/>
  <c r="S309" i="37" s="1"/>
  <c r="S413" i="37" s="1"/>
  <c r="S432" i="37" s="1"/>
  <c r="S263" i="26" s="1"/>
  <c r="F20" i="30" s="1"/>
  <c r="V100" i="37"/>
  <c r="V229" i="37" s="1"/>
  <c r="V97" i="37"/>
  <c r="V226" i="37" s="1"/>
  <c r="V109" i="37"/>
  <c r="V105" i="37"/>
  <c r="V234" i="37" s="1"/>
  <c r="V102" i="37"/>
  <c r="V231" i="37" s="1"/>
  <c r="V98" i="37"/>
  <c r="V227" i="37" s="1"/>
  <c r="V110" i="37"/>
  <c r="V95" i="37"/>
  <c r="V224" i="37" s="1"/>
  <c r="V106" i="37"/>
  <c r="V235" i="37" s="1"/>
  <c r="V103" i="37"/>
  <c r="V232" i="37" s="1"/>
  <c r="V99" i="37"/>
  <c r="V228" i="37" s="1"/>
  <c r="V96" i="37"/>
  <c r="V225" i="37" s="1"/>
  <c r="V107" i="37"/>
  <c r="V236" i="37" s="1"/>
  <c r="V104" i="37"/>
  <c r="V233" i="37" s="1"/>
  <c r="S100" i="37"/>
  <c r="S229" i="37" s="1"/>
  <c r="S283" i="37" s="1"/>
  <c r="S107" i="37"/>
  <c r="S236" i="37" s="1"/>
  <c r="S290" i="37" s="1"/>
  <c r="S310" i="37" s="1"/>
  <c r="S414" i="37" s="1"/>
  <c r="S433" i="37" s="1"/>
  <c r="S264" i="26" s="1"/>
  <c r="F21" i="30" s="1"/>
  <c r="V59" i="37"/>
  <c r="V87" i="37" s="1"/>
  <c r="V61" i="37"/>
  <c r="V89" i="37" s="1"/>
  <c r="V60" i="37"/>
  <c r="V88" i="37" s="1"/>
  <c r="V65" i="37"/>
  <c r="V93" i="37" s="1"/>
  <c r="V64" i="37"/>
  <c r="V92" i="37" s="1"/>
  <c r="V62" i="37"/>
  <c r="V90" i="37" s="1"/>
  <c r="V58" i="37"/>
  <c r="V86" i="37" s="1"/>
  <c r="V63" i="37"/>
  <c r="V91" i="37" s="1"/>
  <c r="S97" i="37"/>
  <c r="S226" i="37" s="1"/>
  <c r="S280" i="37" s="1"/>
  <c r="S104" i="37"/>
  <c r="S233" i="37" s="1"/>
  <c r="S287" i="37" s="1"/>
  <c r="O234" i="37"/>
  <c r="S105" i="37"/>
  <c r="S234" i="37" s="1"/>
  <c r="S96" i="37"/>
  <c r="S225" i="37" s="1"/>
  <c r="S238" i="37"/>
  <c r="S292" i="37" s="1"/>
  <c r="S312" i="37" s="1"/>
  <c r="S110" i="37"/>
  <c r="S239" i="37" s="1"/>
  <c r="S293" i="37" s="1"/>
  <c r="S313" i="37" s="1"/>
  <c r="S417" i="37" s="1"/>
  <c r="S436" i="37" s="1"/>
  <c r="S267" i="26" s="1"/>
  <c r="F38" i="30" s="1"/>
  <c r="W84" i="37"/>
  <c r="W57" i="37"/>
  <c r="S98" i="37"/>
  <c r="S227" i="37" s="1"/>
  <c r="S281" i="37" s="1"/>
  <c r="U208" i="37"/>
  <c r="U274" i="37" s="1"/>
  <c r="U292" i="37" s="1"/>
  <c r="U312" i="37" s="1"/>
  <c r="U416" i="37" s="1"/>
  <c r="U435" i="37" s="1"/>
  <c r="U266" i="26" s="1"/>
  <c r="H37" i="30" s="1"/>
  <c r="U206" i="37"/>
  <c r="U272" i="37" s="1"/>
  <c r="U290" i="37" s="1"/>
  <c r="U310" i="37" s="1"/>
  <c r="U414" i="37" s="1"/>
  <c r="U433" i="37" s="1"/>
  <c r="U264" i="26" s="1"/>
  <c r="H21" i="30" s="1"/>
  <c r="U201" i="37"/>
  <c r="U267" i="37" s="1"/>
  <c r="U285" i="37" s="1"/>
  <c r="U194" i="37"/>
  <c r="U260" i="37" s="1"/>
  <c r="U278" i="37" s="1"/>
  <c r="U199" i="37"/>
  <c r="U265" i="37" s="1"/>
  <c r="U283" i="37" s="1"/>
  <c r="U303" i="37" s="1"/>
  <c r="U407" i="37" s="1"/>
  <c r="U426" i="37" s="1"/>
  <c r="U257" i="26" s="1"/>
  <c r="H14" i="30" s="1"/>
  <c r="U202" i="37"/>
  <c r="U268" i="37" s="1"/>
  <c r="U205" i="37"/>
  <c r="U271" i="37" s="1"/>
  <c r="U289" i="37" s="1"/>
  <c r="U309" i="37" s="1"/>
  <c r="U413" i="37" s="1"/>
  <c r="U432" i="37" s="1"/>
  <c r="U263" i="26" s="1"/>
  <c r="H20" i="30" s="1"/>
  <c r="U196" i="37"/>
  <c r="U262" i="37" s="1"/>
  <c r="U280" i="37" s="1"/>
  <c r="U198" i="37"/>
  <c r="U264" i="37" s="1"/>
  <c r="U282" i="37" s="1"/>
  <c r="U302" i="37" s="1"/>
  <c r="U406" i="37" s="1"/>
  <c r="U425" i="37" s="1"/>
  <c r="U256" i="26" s="1"/>
  <c r="H13" i="30" s="1"/>
  <c r="U203" i="37"/>
  <c r="U269" i="37" s="1"/>
  <c r="U287" i="37" s="1"/>
  <c r="U209" i="37"/>
  <c r="U275" i="37" s="1"/>
  <c r="U293" i="37" s="1"/>
  <c r="U313" i="37" s="1"/>
  <c r="U417" i="37" s="1"/>
  <c r="U436" i="37" s="1"/>
  <c r="U267" i="26" s="1"/>
  <c r="H38" i="30" s="1"/>
  <c r="U197" i="37"/>
  <c r="U263" i="37" s="1"/>
  <c r="U281" i="37" s="1"/>
  <c r="N204" i="37"/>
  <c r="N270" i="37" s="1"/>
  <c r="O204" i="37"/>
  <c r="O270" i="37" s="1"/>
  <c r="S204" i="37"/>
  <c r="M204" i="37"/>
  <c r="M270" i="37" s="1"/>
  <c r="U204" i="37"/>
  <c r="U270" i="37" s="1"/>
  <c r="T204" i="37"/>
  <c r="T270" i="37" s="1"/>
  <c r="P204" i="37"/>
  <c r="P270" i="37" s="1"/>
  <c r="L204" i="37"/>
  <c r="L270" i="37" s="1"/>
  <c r="K204" i="37"/>
  <c r="K270" i="37" s="1"/>
  <c r="J204" i="37"/>
  <c r="J270" i="37" s="1"/>
  <c r="R204" i="37"/>
  <c r="R270" i="37" s="1"/>
  <c r="Q204" i="37"/>
  <c r="Q270" i="37" s="1"/>
  <c r="V24" i="37"/>
  <c r="V192" i="37"/>
  <c r="V206" i="37" s="1"/>
  <c r="U32" i="37"/>
  <c r="U28" i="37"/>
  <c r="U31" i="37"/>
  <c r="U27" i="37"/>
  <c r="U33" i="37"/>
  <c r="U29" i="37"/>
  <c r="U52" i="37" s="1"/>
  <c r="U30" i="37"/>
  <c r="U26" i="37"/>
  <c r="V3" i="37"/>
  <c r="V3" i="38"/>
  <c r="U234" i="37"/>
  <c r="J234" i="37"/>
  <c r="L234" i="37"/>
  <c r="T234" i="37"/>
  <c r="Q234" i="37"/>
  <c r="M234" i="37"/>
  <c r="R234" i="37"/>
  <c r="N234" i="37"/>
  <c r="P234" i="37"/>
  <c r="K234" i="37"/>
  <c r="W12" i="37"/>
  <c r="W13" i="37" s="1"/>
  <c r="W140" i="37"/>
  <c r="W191" i="37"/>
  <c r="T56" i="37"/>
  <c r="T51" i="37"/>
  <c r="T49" i="37"/>
  <c r="T55" i="37"/>
  <c r="T50" i="37"/>
  <c r="T53" i="37"/>
  <c r="T52" i="37"/>
  <c r="S232" i="37"/>
  <c r="V3" i="7"/>
  <c r="V3" i="10"/>
  <c r="V3" i="6"/>
  <c r="V3" i="26"/>
  <c r="V3" i="27"/>
  <c r="W39" i="7"/>
  <c r="W40" i="7" s="1"/>
  <c r="H36" i="7"/>
  <c r="H28" i="7"/>
  <c r="T416" i="37" l="1"/>
  <c r="T435" i="37" s="1"/>
  <c r="T266" i="26" s="1"/>
  <c r="G37" i="30" s="1"/>
  <c r="S416" i="37"/>
  <c r="S435" i="37" s="1"/>
  <c r="S266" i="26" s="1"/>
  <c r="F37" i="30" s="1"/>
  <c r="T288" i="37"/>
  <c r="L288" i="37"/>
  <c r="N288" i="37"/>
  <c r="M288" i="37"/>
  <c r="Q288" i="37"/>
  <c r="V239" i="37"/>
  <c r="R288" i="37"/>
  <c r="K288" i="37"/>
  <c r="J288" i="37"/>
  <c r="U288" i="37"/>
  <c r="O288" i="37"/>
  <c r="P288" i="37"/>
  <c r="U286" i="37"/>
  <c r="V238" i="37"/>
  <c r="H57" i="37"/>
  <c r="H84" i="37"/>
  <c r="W62" i="37"/>
  <c r="W90" i="37" s="1"/>
  <c r="W64" i="37"/>
  <c r="W92" i="37" s="1"/>
  <c r="W63" i="37"/>
  <c r="W91" i="37" s="1"/>
  <c r="W58" i="37"/>
  <c r="W86" i="37" s="1"/>
  <c r="W59" i="37"/>
  <c r="W87" i="37" s="1"/>
  <c r="W65" i="37"/>
  <c r="W93" i="37" s="1"/>
  <c r="W61" i="37"/>
  <c r="W89" i="37" s="1"/>
  <c r="W60" i="37"/>
  <c r="W88" i="37" s="1"/>
  <c r="W109" i="37"/>
  <c r="W238" i="37" s="1"/>
  <c r="W105" i="37"/>
  <c r="W234" i="37" s="1"/>
  <c r="W102" i="37"/>
  <c r="H102" i="37" s="1"/>
  <c r="H231" i="37" s="1"/>
  <c r="W98" i="37"/>
  <c r="H98" i="37" s="1"/>
  <c r="H227" i="37" s="1"/>
  <c r="W110" i="37"/>
  <c r="W95" i="37"/>
  <c r="H95" i="37" s="1"/>
  <c r="H224" i="37" s="1"/>
  <c r="W106" i="37"/>
  <c r="W235" i="37" s="1"/>
  <c r="W103" i="37"/>
  <c r="W232" i="37" s="1"/>
  <c r="W99" i="37"/>
  <c r="W228" i="37" s="1"/>
  <c r="W96" i="37"/>
  <c r="W107" i="37"/>
  <c r="H107" i="37" s="1"/>
  <c r="H236" i="37" s="1"/>
  <c r="W104" i="37"/>
  <c r="H104" i="37" s="1"/>
  <c r="H233" i="37" s="1"/>
  <c r="W100" i="37"/>
  <c r="W229" i="37" s="1"/>
  <c r="W97" i="37"/>
  <c r="W226" i="37" s="1"/>
  <c r="V202" i="37"/>
  <c r="V268" i="37" s="1"/>
  <c r="V286" i="37" s="1"/>
  <c r="V198" i="37"/>
  <c r="V264" i="37" s="1"/>
  <c r="V282" i="37" s="1"/>
  <c r="V302" i="37" s="1"/>
  <c r="V406" i="37" s="1"/>
  <c r="V425" i="37" s="1"/>
  <c r="V256" i="26" s="1"/>
  <c r="I13" i="30" s="1"/>
  <c r="V194" i="37"/>
  <c r="V260" i="37" s="1"/>
  <c r="V278" i="37" s="1"/>
  <c r="V209" i="37"/>
  <c r="V275" i="37" s="1"/>
  <c r="V293" i="37" s="1"/>
  <c r="V313" i="37" s="1"/>
  <c r="V417" i="37" s="1"/>
  <c r="V436" i="37" s="1"/>
  <c r="V267" i="26" s="1"/>
  <c r="I38" i="30" s="1"/>
  <c r="V201" i="37"/>
  <c r="V267" i="37" s="1"/>
  <c r="V285" i="37" s="1"/>
  <c r="V208" i="37"/>
  <c r="V274" i="37" s="1"/>
  <c r="V196" i="37"/>
  <c r="V262" i="37" s="1"/>
  <c r="V280" i="37" s="1"/>
  <c r="V204" i="37"/>
  <c r="V270" i="37" s="1"/>
  <c r="V288" i="37" s="1"/>
  <c r="V199" i="37"/>
  <c r="V265" i="37" s="1"/>
  <c r="V283" i="37" s="1"/>
  <c r="V303" i="37" s="1"/>
  <c r="V407" i="37" s="1"/>
  <c r="V426" i="37" s="1"/>
  <c r="V257" i="26" s="1"/>
  <c r="I14" i="30" s="1"/>
  <c r="V195" i="37"/>
  <c r="V261" i="37" s="1"/>
  <c r="V279" i="37" s="1"/>
  <c r="V203" i="37"/>
  <c r="V269" i="37" s="1"/>
  <c r="V287" i="37" s="1"/>
  <c r="V197" i="37"/>
  <c r="V263" i="37" s="1"/>
  <c r="V281" i="37" s="1"/>
  <c r="V205" i="37"/>
  <c r="V271" i="37" s="1"/>
  <c r="V289" i="37" s="1"/>
  <c r="V309" i="37" s="1"/>
  <c r="V413" i="37" s="1"/>
  <c r="V432" i="37" s="1"/>
  <c r="V263" i="26" s="1"/>
  <c r="I20" i="30" s="1"/>
  <c r="W192" i="37"/>
  <c r="W206" i="37" s="1"/>
  <c r="W272" i="37" s="1"/>
  <c r="W24" i="37"/>
  <c r="V31" i="37"/>
  <c r="V33" i="37"/>
  <c r="V29" i="37"/>
  <c r="V52" i="37" s="1"/>
  <c r="V32" i="37"/>
  <c r="V28" i="37"/>
  <c r="V30" i="37"/>
  <c r="V26" i="37"/>
  <c r="V27" i="37"/>
  <c r="W3" i="37"/>
  <c r="W3" i="38"/>
  <c r="S302" i="37"/>
  <c r="S406" i="37" s="1"/>
  <c r="S425" i="37" s="1"/>
  <c r="S256" i="26" s="1"/>
  <c r="F13" i="30" s="1"/>
  <c r="S303" i="37"/>
  <c r="S407" i="37" s="1"/>
  <c r="S426" i="37" s="1"/>
  <c r="S257" i="26" s="1"/>
  <c r="F14" i="30" s="1"/>
  <c r="H105" i="37"/>
  <c r="H234" i="37" s="1"/>
  <c r="H96" i="37"/>
  <c r="H225" i="37" s="1"/>
  <c r="V272" i="37"/>
  <c r="V290" i="37" s="1"/>
  <c r="V310" i="37" s="1"/>
  <c r="V414" i="37" s="1"/>
  <c r="V433" i="37" s="1"/>
  <c r="V264" i="26" s="1"/>
  <c r="I21" i="30" s="1"/>
  <c r="H140" i="37"/>
  <c r="H191" i="37"/>
  <c r="S270" i="37"/>
  <c r="S288" i="37" s="1"/>
  <c r="U51" i="37"/>
  <c r="U54" i="37"/>
  <c r="U50" i="37"/>
  <c r="U55" i="37"/>
  <c r="U49" i="37"/>
  <c r="U53" i="37"/>
  <c r="U56" i="37"/>
  <c r="H39" i="7"/>
  <c r="H12" i="37"/>
  <c r="W3" i="26"/>
  <c r="W3" i="27"/>
  <c r="W3" i="7"/>
  <c r="W3" i="6"/>
  <c r="W3" i="10"/>
  <c r="H40" i="7"/>
  <c r="H103" i="37" l="1"/>
  <c r="H232" i="37" s="1"/>
  <c r="H99" i="37"/>
  <c r="H228" i="37" s="1"/>
  <c r="V292" i="37"/>
  <c r="V312" i="37" s="1"/>
  <c r="V416" i="37" s="1"/>
  <c r="V435" i="37" s="1"/>
  <c r="V266" i="26" s="1"/>
  <c r="I37" i="30" s="1"/>
  <c r="W236" i="37"/>
  <c r="W290" i="37" s="1"/>
  <c r="H97" i="37"/>
  <c r="H226" i="37" s="1"/>
  <c r="H109" i="37"/>
  <c r="H238" i="37" s="1"/>
  <c r="W224" i="37"/>
  <c r="H110" i="37"/>
  <c r="H239" i="37" s="1"/>
  <c r="W239" i="37"/>
  <c r="W198" i="37"/>
  <c r="H198" i="37" s="1"/>
  <c r="H264" i="37" s="1"/>
  <c r="W194" i="37"/>
  <c r="W260" i="37" s="1"/>
  <c r="W202" i="37"/>
  <c r="H202" i="37" s="1"/>
  <c r="H268" i="37" s="1"/>
  <c r="W209" i="37"/>
  <c r="W275" i="37" s="1"/>
  <c r="W197" i="37"/>
  <c r="H197" i="37" s="1"/>
  <c r="H263" i="37" s="1"/>
  <c r="W205" i="37"/>
  <c r="W271" i="37" s="1"/>
  <c r="W289" i="37" s="1"/>
  <c r="W201" i="37"/>
  <c r="H201" i="37" s="1"/>
  <c r="H267" i="37" s="1"/>
  <c r="W208" i="37"/>
  <c r="W274" i="37" s="1"/>
  <c r="W292" i="37" s="1"/>
  <c r="W196" i="37"/>
  <c r="W262" i="37" s="1"/>
  <c r="W280" i="37" s="1"/>
  <c r="W204" i="37"/>
  <c r="W270" i="37" s="1"/>
  <c r="W288" i="37" s="1"/>
  <c r="W199" i="37"/>
  <c r="W265" i="37" s="1"/>
  <c r="W283" i="37" s="1"/>
  <c r="W195" i="37"/>
  <c r="H195" i="37" s="1"/>
  <c r="H261" i="37" s="1"/>
  <c r="W203" i="37"/>
  <c r="W269" i="37" s="1"/>
  <c r="W33" i="37"/>
  <c r="W29" i="37"/>
  <c r="W27" i="37"/>
  <c r="F36" i="37" s="1"/>
  <c r="F132" i="37" s="1"/>
  <c r="S143" i="37" s="1"/>
  <c r="W30" i="37"/>
  <c r="W26" i="37"/>
  <c r="F35" i="37" s="1"/>
  <c r="W32" i="37"/>
  <c r="W28" i="37"/>
  <c r="W31" i="37"/>
  <c r="W233" i="37"/>
  <c r="W231" i="37"/>
  <c r="W227" i="37"/>
  <c r="H106" i="37"/>
  <c r="H235" i="37" s="1"/>
  <c r="W225" i="37"/>
  <c r="H206" i="37"/>
  <c r="H272" i="37" s="1"/>
  <c r="H100" i="37"/>
  <c r="H229" i="37" s="1"/>
  <c r="V56" i="37"/>
  <c r="V49" i="37"/>
  <c r="V51" i="37"/>
  <c r="V50" i="37"/>
  <c r="V54" i="37"/>
  <c r="V55" i="37"/>
  <c r="V53" i="37"/>
  <c r="W293" i="37" l="1"/>
  <c r="H293" i="37" s="1"/>
  <c r="H313" i="37" s="1"/>
  <c r="W287" i="37"/>
  <c r="W312" i="37"/>
  <c r="W416" i="37" s="1"/>
  <c r="H416" i="37" s="1"/>
  <c r="H435" i="37" s="1"/>
  <c r="H266" i="26" s="1"/>
  <c r="H292" i="37"/>
  <c r="H312" i="37" s="1"/>
  <c r="W278" i="37"/>
  <c r="H209" i="37"/>
  <c r="H275" i="37" s="1"/>
  <c r="W261" i="37"/>
  <c r="W279" i="37" s="1"/>
  <c r="W263" i="37"/>
  <c r="W281" i="37" s="1"/>
  <c r="H194" i="37"/>
  <c r="H260" i="37" s="1"/>
  <c r="H199" i="37"/>
  <c r="H265" i="37" s="1"/>
  <c r="W268" i="37"/>
  <c r="W286" i="37" s="1"/>
  <c r="H204" i="37"/>
  <c r="H270" i="37" s="1"/>
  <c r="H27" i="37"/>
  <c r="H50" i="37" s="1"/>
  <c r="W50" i="37"/>
  <c r="H196" i="37"/>
  <c r="H262" i="37" s="1"/>
  <c r="H208" i="37"/>
  <c r="H274" i="37" s="1"/>
  <c r="W264" i="37"/>
  <c r="W282" i="37" s="1"/>
  <c r="W267" i="37"/>
  <c r="W285" i="37" s="1"/>
  <c r="H205" i="37"/>
  <c r="H271" i="37" s="1"/>
  <c r="H203" i="37"/>
  <c r="H269" i="37" s="1"/>
  <c r="H283" i="37"/>
  <c r="H303" i="37" s="1"/>
  <c r="W303" i="37"/>
  <c r="W407" i="37" s="1"/>
  <c r="H290" i="37"/>
  <c r="H310" i="37" s="1"/>
  <c r="W310" i="37"/>
  <c r="W414" i="37" s="1"/>
  <c r="H289" i="37"/>
  <c r="H309" i="37" s="1"/>
  <c r="W309" i="37"/>
  <c r="W413" i="37" s="1"/>
  <c r="F42" i="37"/>
  <c r="F138" i="37" s="1"/>
  <c r="K157" i="37" s="1"/>
  <c r="K257" i="37" s="1"/>
  <c r="S243" i="37"/>
  <c r="F40" i="37"/>
  <c r="F136" i="37" s="1"/>
  <c r="J154" i="37" s="1"/>
  <c r="J254" i="37" s="1"/>
  <c r="W56" i="37"/>
  <c r="H28" i="37"/>
  <c r="H31" i="37"/>
  <c r="H32" i="37"/>
  <c r="H33" i="37"/>
  <c r="H29" i="37"/>
  <c r="H26" i="37"/>
  <c r="W49" i="37"/>
  <c r="F131" i="37"/>
  <c r="S142" i="37" s="1"/>
  <c r="W54" i="37"/>
  <c r="H30" i="37"/>
  <c r="W55" i="37"/>
  <c r="F41" i="37"/>
  <c r="F137" i="37" s="1"/>
  <c r="Q156" i="37" s="1"/>
  <c r="Q256" i="37" s="1"/>
  <c r="W53" i="37"/>
  <c r="F39" i="37"/>
  <c r="F135" i="37" s="1"/>
  <c r="O153" i="37" s="1"/>
  <c r="O253" i="37" s="1"/>
  <c r="W52" i="37"/>
  <c r="F38" i="37"/>
  <c r="F134" i="37" s="1"/>
  <c r="J145" i="37" s="1"/>
  <c r="N143" i="37"/>
  <c r="V150" i="37"/>
  <c r="U150" i="37"/>
  <c r="O150" i="37"/>
  <c r="O250" i="37" s="1"/>
  <c r="T143" i="37"/>
  <c r="U143" i="37"/>
  <c r="S150" i="37"/>
  <c r="R143" i="37"/>
  <c r="K150" i="37"/>
  <c r="K250" i="37" s="1"/>
  <c r="R150" i="37"/>
  <c r="R250" i="37" s="1"/>
  <c r="M143" i="37"/>
  <c r="T150" i="37"/>
  <c r="L143" i="37"/>
  <c r="W51" i="37"/>
  <c r="K143" i="37"/>
  <c r="N150" i="37"/>
  <c r="N250" i="37" s="1"/>
  <c r="Q143" i="37"/>
  <c r="F37" i="37"/>
  <c r="F133" i="37" s="1"/>
  <c r="Q144" i="37" s="1"/>
  <c r="O143" i="37"/>
  <c r="M150" i="37"/>
  <c r="M250" i="37" s="1"/>
  <c r="P143" i="37"/>
  <c r="J143" i="37"/>
  <c r="P150" i="37"/>
  <c r="P250" i="37" s="1"/>
  <c r="L150" i="37"/>
  <c r="L250" i="37" s="1"/>
  <c r="Q150" i="37"/>
  <c r="Q250" i="37" s="1"/>
  <c r="V143" i="37"/>
  <c r="W150" i="37"/>
  <c r="W143" i="37"/>
  <c r="J150" i="37"/>
  <c r="J250" i="37" s="1"/>
  <c r="W435" i="37" l="1"/>
  <c r="W266" i="26" s="1"/>
  <c r="J37" i="30" s="1"/>
  <c r="W313" i="37"/>
  <c r="W417" i="37" s="1"/>
  <c r="H417" i="37" s="1"/>
  <c r="H436" i="37" s="1"/>
  <c r="H267" i="26" s="1"/>
  <c r="W302" i="37"/>
  <c r="W406" i="37" s="1"/>
  <c r="H282" i="37"/>
  <c r="H302" i="37" s="1"/>
  <c r="L142" i="37"/>
  <c r="L242" i="37" s="1"/>
  <c r="J142" i="37"/>
  <c r="W426" i="37"/>
  <c r="W257" i="26" s="1"/>
  <c r="J14" i="30" s="1"/>
  <c r="H407" i="37"/>
  <c r="H426" i="37" s="1"/>
  <c r="H257" i="26" s="1"/>
  <c r="W433" i="37"/>
  <c r="W264" i="26" s="1"/>
  <c r="J21" i="30" s="1"/>
  <c r="H414" i="37"/>
  <c r="H433" i="37" s="1"/>
  <c r="H264" i="26" s="1"/>
  <c r="W432" i="37"/>
  <c r="W263" i="26" s="1"/>
  <c r="J20" i="30" s="1"/>
  <c r="H413" i="37"/>
  <c r="H432" i="37" s="1"/>
  <c r="H263" i="26" s="1"/>
  <c r="W157" i="37"/>
  <c r="W257" i="37" s="1"/>
  <c r="P157" i="37"/>
  <c r="P257" i="37" s="1"/>
  <c r="S299" i="37"/>
  <c r="L157" i="37"/>
  <c r="L257" i="37" s="1"/>
  <c r="J147" i="37"/>
  <c r="W154" i="37"/>
  <c r="V154" i="37"/>
  <c r="U154" i="37"/>
  <c r="U254" i="37" s="1"/>
  <c r="O154" i="37"/>
  <c r="O254" i="37" s="1"/>
  <c r="R147" i="37"/>
  <c r="R247" i="37" s="1"/>
  <c r="V147" i="37"/>
  <c r="K147" i="37"/>
  <c r="O147" i="37"/>
  <c r="N147" i="37"/>
  <c r="M154" i="37"/>
  <c r="M254" i="37" s="1"/>
  <c r="P156" i="37"/>
  <c r="P256" i="37" s="1"/>
  <c r="W147" i="37"/>
  <c r="W247" i="37" s="1"/>
  <c r="R154" i="37"/>
  <c r="R254" i="37" s="1"/>
  <c r="P154" i="37"/>
  <c r="P254" i="37" s="1"/>
  <c r="R157" i="37"/>
  <c r="R257" i="37" s="1"/>
  <c r="S157" i="37"/>
  <c r="N157" i="37"/>
  <c r="N257" i="37" s="1"/>
  <c r="Q157" i="37"/>
  <c r="Q257" i="37" s="1"/>
  <c r="Q153" i="37"/>
  <c r="Q253" i="37" s="1"/>
  <c r="J157" i="37"/>
  <c r="J257" i="37" s="1"/>
  <c r="O157" i="37"/>
  <c r="O257" i="37" s="1"/>
  <c r="T157" i="37"/>
  <c r="M157" i="37"/>
  <c r="M257" i="37" s="1"/>
  <c r="V157" i="37"/>
  <c r="V257" i="37" s="1"/>
  <c r="L156" i="37"/>
  <c r="L256" i="37" s="1"/>
  <c r="U156" i="37"/>
  <c r="O156" i="37"/>
  <c r="O256" i="37" s="1"/>
  <c r="R156" i="37"/>
  <c r="R256" i="37" s="1"/>
  <c r="W156" i="37"/>
  <c r="S156" i="37"/>
  <c r="S256" i="37" s="1"/>
  <c r="K156" i="37"/>
  <c r="K256" i="37" s="1"/>
  <c r="N156" i="37"/>
  <c r="N256" i="37" s="1"/>
  <c r="V156" i="37"/>
  <c r="M156" i="37"/>
  <c r="M256" i="37" s="1"/>
  <c r="J156" i="37"/>
  <c r="J256" i="37" s="1"/>
  <c r="T156" i="37"/>
  <c r="T256" i="37" s="1"/>
  <c r="N154" i="37"/>
  <c r="N254" i="37" s="1"/>
  <c r="L154" i="37"/>
  <c r="L254" i="37" s="1"/>
  <c r="Q147" i="37"/>
  <c r="S147" i="37"/>
  <c r="T154" i="37"/>
  <c r="T254" i="37" s="1"/>
  <c r="U147" i="37"/>
  <c r="U157" i="37"/>
  <c r="P147" i="37"/>
  <c r="P247" i="37" s="1"/>
  <c r="M147" i="37"/>
  <c r="T147" i="37"/>
  <c r="Q154" i="37"/>
  <c r="Q254" i="37" s="1"/>
  <c r="S154" i="37"/>
  <c r="S254" i="37" s="1"/>
  <c r="K154" i="37"/>
  <c r="K254" i="37" s="1"/>
  <c r="L147" i="37"/>
  <c r="W149" i="37"/>
  <c r="W249" i="37" s="1"/>
  <c r="U142" i="37"/>
  <c r="Q142" i="37"/>
  <c r="Q242" i="37" s="1"/>
  <c r="P149" i="37"/>
  <c r="P249" i="37" s="1"/>
  <c r="J243" i="37"/>
  <c r="U243" i="37"/>
  <c r="P243" i="37"/>
  <c r="L243" i="37"/>
  <c r="T243" i="37"/>
  <c r="W243" i="37"/>
  <c r="T250" i="37"/>
  <c r="W250" i="37"/>
  <c r="O243" i="37"/>
  <c r="M243" i="37"/>
  <c r="U250" i="37"/>
  <c r="V243" i="37"/>
  <c r="Q244" i="37"/>
  <c r="V250" i="37"/>
  <c r="M142" i="37"/>
  <c r="Q243" i="37"/>
  <c r="N243" i="37"/>
  <c r="W146" i="37"/>
  <c r="V149" i="37"/>
  <c r="R243" i="37"/>
  <c r="J245" i="37"/>
  <c r="P146" i="37"/>
  <c r="K243" i="37"/>
  <c r="S250" i="37"/>
  <c r="R152" i="37"/>
  <c r="R252" i="37" s="1"/>
  <c r="P145" i="37"/>
  <c r="Q149" i="37"/>
  <c r="Q249" i="37" s="1"/>
  <c r="R142" i="37"/>
  <c r="M149" i="37"/>
  <c r="M249" i="37" s="1"/>
  <c r="P152" i="37"/>
  <c r="P252" i="37" s="1"/>
  <c r="V145" i="37"/>
  <c r="V152" i="37"/>
  <c r="U145" i="37"/>
  <c r="Q152" i="37"/>
  <c r="Q252" i="37" s="1"/>
  <c r="W145" i="37"/>
  <c r="W153" i="37"/>
  <c r="M152" i="37"/>
  <c r="M252" i="37" s="1"/>
  <c r="K152" i="37"/>
  <c r="K252" i="37" s="1"/>
  <c r="O145" i="37"/>
  <c r="T152" i="37"/>
  <c r="M145" i="37"/>
  <c r="J153" i="37"/>
  <c r="J253" i="37" s="1"/>
  <c r="L152" i="37"/>
  <c r="L252" i="37" s="1"/>
  <c r="K145" i="37"/>
  <c r="L145" i="37"/>
  <c r="J152" i="37"/>
  <c r="J252" i="37" s="1"/>
  <c r="R146" i="37"/>
  <c r="S152" i="37"/>
  <c r="N152" i="37"/>
  <c r="N252" i="37" s="1"/>
  <c r="R145" i="37"/>
  <c r="O146" i="37"/>
  <c r="P153" i="37"/>
  <c r="P253" i="37" s="1"/>
  <c r="N146" i="37"/>
  <c r="L146" i="37"/>
  <c r="U146" i="37"/>
  <c r="U153" i="37"/>
  <c r="P142" i="37"/>
  <c r="N149" i="37"/>
  <c r="N249" i="37" s="1"/>
  <c r="L149" i="37"/>
  <c r="L249" i="37" s="1"/>
  <c r="H55" i="37"/>
  <c r="M153" i="37"/>
  <c r="M253" i="37" s="1"/>
  <c r="T153" i="37"/>
  <c r="O142" i="37"/>
  <c r="U149" i="37"/>
  <c r="K149" i="37"/>
  <c r="K249" i="37" s="1"/>
  <c r="S146" i="37"/>
  <c r="T149" i="37"/>
  <c r="J149" i="37"/>
  <c r="J249" i="37" s="1"/>
  <c r="H49" i="37"/>
  <c r="H54" i="37"/>
  <c r="T146" i="37"/>
  <c r="T246" i="37" s="1"/>
  <c r="H56" i="37"/>
  <c r="V146" i="37"/>
  <c r="N153" i="37"/>
  <c r="N253" i="37" s="1"/>
  <c r="L153" i="37"/>
  <c r="L253" i="37" s="1"/>
  <c r="M146" i="37"/>
  <c r="S153" i="37"/>
  <c r="N142" i="37"/>
  <c r="K153" i="37"/>
  <c r="K253" i="37" s="1"/>
  <c r="J146" i="37"/>
  <c r="K146" i="37"/>
  <c r="R153" i="37"/>
  <c r="R253" i="37" s="1"/>
  <c r="T142" i="37"/>
  <c r="O149" i="37"/>
  <c r="O249" i="37" s="1"/>
  <c r="S149" i="37"/>
  <c r="K142" i="37"/>
  <c r="K242" i="37" s="1"/>
  <c r="H53" i="37"/>
  <c r="Q146" i="37"/>
  <c r="V153" i="37"/>
  <c r="W142" i="37"/>
  <c r="V142" i="37"/>
  <c r="R149" i="37"/>
  <c r="R249" i="37" s="1"/>
  <c r="H52" i="37"/>
  <c r="H51" i="37"/>
  <c r="W152" i="37"/>
  <c r="O152" i="37"/>
  <c r="O252" i="37" s="1"/>
  <c r="U152" i="37"/>
  <c r="U252" i="37" s="1"/>
  <c r="T145" i="37"/>
  <c r="S145" i="37"/>
  <c r="S245" i="37" s="1"/>
  <c r="Q145" i="37"/>
  <c r="N145" i="37"/>
  <c r="H150" i="37"/>
  <c r="H250" i="37" s="1"/>
  <c r="H143" i="37"/>
  <c r="H243" i="37" s="1"/>
  <c r="Q151" i="37"/>
  <c r="Q251" i="37" s="1"/>
  <c r="P151" i="37"/>
  <c r="P251" i="37" s="1"/>
  <c r="R144" i="37"/>
  <c r="W144" i="37"/>
  <c r="O144" i="37"/>
  <c r="O151" i="37"/>
  <c r="O251" i="37" s="1"/>
  <c r="M144" i="37"/>
  <c r="K151" i="37"/>
  <c r="K251" i="37" s="1"/>
  <c r="R151" i="37"/>
  <c r="R251" i="37" s="1"/>
  <c r="N151" i="37"/>
  <c r="N251" i="37" s="1"/>
  <c r="L144" i="37"/>
  <c r="S151" i="37"/>
  <c r="S144" i="37"/>
  <c r="W151" i="37"/>
  <c r="V144" i="37"/>
  <c r="K144" i="37"/>
  <c r="P144" i="37"/>
  <c r="V151" i="37"/>
  <c r="N144" i="37"/>
  <c r="J144" i="37"/>
  <c r="L151" i="37"/>
  <c r="L251" i="37" s="1"/>
  <c r="U151" i="37"/>
  <c r="U144" i="37"/>
  <c r="M151" i="37"/>
  <c r="M251" i="37" s="1"/>
  <c r="T151" i="37"/>
  <c r="J151" i="37"/>
  <c r="J251" i="37" s="1"/>
  <c r="T144" i="37"/>
  <c r="W436" i="37" l="1"/>
  <c r="W267" i="26" s="1"/>
  <c r="J38" i="30" s="1"/>
  <c r="S403" i="37"/>
  <c r="S422" i="37" s="1"/>
  <c r="S253" i="26" s="1"/>
  <c r="F10" i="30" s="1"/>
  <c r="W425" i="37"/>
  <c r="W256" i="26" s="1"/>
  <c r="J13" i="30" s="1"/>
  <c r="H406" i="37"/>
  <c r="H425" i="37" s="1"/>
  <c r="H256" i="26" s="1"/>
  <c r="S301" i="37"/>
  <c r="S405" i="37" s="1"/>
  <c r="S424" i="37" s="1"/>
  <c r="S255" i="26" s="1"/>
  <c r="F12" i="30" s="1"/>
  <c r="K298" i="37"/>
  <c r="K402" i="37" s="1"/>
  <c r="K421" i="37" s="1"/>
  <c r="K252" i="26" s="1"/>
  <c r="K305" i="37"/>
  <c r="K409" i="37" s="1"/>
  <c r="K428" i="37" s="1"/>
  <c r="K259" i="26" s="1"/>
  <c r="S306" i="37"/>
  <c r="S410" i="37" s="1"/>
  <c r="R306" i="37"/>
  <c r="R410" i="37" s="1"/>
  <c r="R429" i="37" s="1"/>
  <c r="R260" i="26" s="1"/>
  <c r="W299" i="37"/>
  <c r="W403" i="37" s="1"/>
  <c r="W422" i="37" s="1"/>
  <c r="W253" i="26" s="1"/>
  <c r="J10" i="30" s="1"/>
  <c r="J306" i="37"/>
  <c r="J410" i="37" s="1"/>
  <c r="J429" i="37" s="1"/>
  <c r="J260" i="26" s="1"/>
  <c r="J299" i="37"/>
  <c r="J403" i="37" s="1"/>
  <c r="J422" i="37" s="1"/>
  <c r="J253" i="26" s="1"/>
  <c r="W305" i="37"/>
  <c r="W409" i="37" s="1"/>
  <c r="W428" i="37" s="1"/>
  <c r="W259" i="26" s="1"/>
  <c r="J16" i="30" s="1"/>
  <c r="K306" i="37"/>
  <c r="K410" i="37" s="1"/>
  <c r="K429" i="37" s="1"/>
  <c r="K260" i="26" s="1"/>
  <c r="L306" i="37"/>
  <c r="L410" i="37" s="1"/>
  <c r="L429" i="37" s="1"/>
  <c r="L260" i="26" s="1"/>
  <c r="Q299" i="37"/>
  <c r="Q403" i="37" s="1"/>
  <c r="Q422" i="37" s="1"/>
  <c r="Q253" i="26" s="1"/>
  <c r="U306" i="37"/>
  <c r="U410" i="37" s="1"/>
  <c r="U429" i="37" s="1"/>
  <c r="U260" i="26" s="1"/>
  <c r="H17" i="30" s="1"/>
  <c r="N306" i="37"/>
  <c r="N410" i="37" s="1"/>
  <c r="N429" i="37" s="1"/>
  <c r="N260" i="26" s="1"/>
  <c r="W306" i="37"/>
  <c r="W410" i="37" s="1"/>
  <c r="W429" i="37" s="1"/>
  <c r="W260" i="26" s="1"/>
  <c r="J17" i="30" s="1"/>
  <c r="U308" i="37"/>
  <c r="U412" i="37" s="1"/>
  <c r="U431" i="37" s="1"/>
  <c r="U262" i="26" s="1"/>
  <c r="H19" i="30" s="1"/>
  <c r="K299" i="37"/>
  <c r="K403" i="37" s="1"/>
  <c r="K422" i="37" s="1"/>
  <c r="K253" i="26" s="1"/>
  <c r="Q300" i="37"/>
  <c r="Q404" i="37" s="1"/>
  <c r="Q423" i="37" s="1"/>
  <c r="Q254" i="26" s="1"/>
  <c r="O306" i="37"/>
  <c r="O410" i="37" s="1"/>
  <c r="O429" i="37" s="1"/>
  <c r="O260" i="26" s="1"/>
  <c r="T299" i="37"/>
  <c r="T403" i="37" s="1"/>
  <c r="T422" i="37" s="1"/>
  <c r="T253" i="26" s="1"/>
  <c r="G10" i="30" s="1"/>
  <c r="L298" i="37"/>
  <c r="L402" i="37" s="1"/>
  <c r="L421" i="37" s="1"/>
  <c r="L252" i="26" s="1"/>
  <c r="J301" i="37"/>
  <c r="J405" i="37" s="1"/>
  <c r="J424" i="37" s="1"/>
  <c r="J255" i="26" s="1"/>
  <c r="Q306" i="37"/>
  <c r="Q410" i="37" s="1"/>
  <c r="Q429" i="37" s="1"/>
  <c r="Q260" i="26" s="1"/>
  <c r="M299" i="37"/>
  <c r="M403" i="37" s="1"/>
  <c r="M422" i="37" s="1"/>
  <c r="M253" i="26" s="1"/>
  <c r="P306" i="37"/>
  <c r="P410" i="37" s="1"/>
  <c r="P429" i="37" s="1"/>
  <c r="P260" i="26" s="1"/>
  <c r="V299" i="37"/>
  <c r="V403" i="37" s="1"/>
  <c r="V422" i="37" s="1"/>
  <c r="V253" i="26" s="1"/>
  <c r="I10" i="30" s="1"/>
  <c r="T306" i="37"/>
  <c r="T410" i="37" s="1"/>
  <c r="T429" i="37" s="1"/>
  <c r="T260" i="26" s="1"/>
  <c r="G17" i="30" s="1"/>
  <c r="L299" i="37"/>
  <c r="L403" i="37" s="1"/>
  <c r="L422" i="37" s="1"/>
  <c r="L253" i="26" s="1"/>
  <c r="R299" i="37"/>
  <c r="R403" i="37" s="1"/>
  <c r="R422" i="37" s="1"/>
  <c r="R253" i="26" s="1"/>
  <c r="N299" i="37"/>
  <c r="N403" i="37" s="1"/>
  <c r="N422" i="37" s="1"/>
  <c r="N253" i="26" s="1"/>
  <c r="O299" i="37"/>
  <c r="O403" i="37" s="1"/>
  <c r="O422" i="37" s="1"/>
  <c r="O253" i="26" s="1"/>
  <c r="Q298" i="37"/>
  <c r="Q402" i="37" s="1"/>
  <c r="Q421" i="37" s="1"/>
  <c r="Q252" i="26" s="1"/>
  <c r="V306" i="37"/>
  <c r="V410" i="37" s="1"/>
  <c r="V429" i="37" s="1"/>
  <c r="V260" i="26" s="1"/>
  <c r="I17" i="30" s="1"/>
  <c r="M306" i="37"/>
  <c r="M410" i="37" s="1"/>
  <c r="M429" i="37" s="1"/>
  <c r="M260" i="26" s="1"/>
  <c r="P299" i="37"/>
  <c r="P403" i="37" s="1"/>
  <c r="P422" i="37" s="1"/>
  <c r="P253" i="26" s="1"/>
  <c r="U299" i="37"/>
  <c r="U403" i="37" s="1"/>
  <c r="U422" i="37" s="1"/>
  <c r="U253" i="26" s="1"/>
  <c r="H10" i="30" s="1"/>
  <c r="N247" i="37"/>
  <c r="U257" i="37"/>
  <c r="M247" i="37"/>
  <c r="W256" i="37"/>
  <c r="J242" i="37"/>
  <c r="V254" i="37"/>
  <c r="V256" i="37"/>
  <c r="J247" i="37"/>
  <c r="W254" i="37"/>
  <c r="K247" i="37"/>
  <c r="O247" i="37"/>
  <c r="V247" i="37"/>
  <c r="S257" i="37"/>
  <c r="Q247" i="37"/>
  <c r="S247" i="37"/>
  <c r="T257" i="37"/>
  <c r="H157" i="37"/>
  <c r="H257" i="37" s="1"/>
  <c r="H156" i="37"/>
  <c r="H256" i="37" s="1"/>
  <c r="H147" i="37"/>
  <c r="H247" i="37" s="1"/>
  <c r="L247" i="37"/>
  <c r="H154" i="37"/>
  <c r="H254" i="37" s="1"/>
  <c r="U247" i="37"/>
  <c r="U256" i="37"/>
  <c r="T247" i="37"/>
  <c r="U242" i="37"/>
  <c r="W251" i="37"/>
  <c r="J246" i="37"/>
  <c r="T249" i="37"/>
  <c r="V252" i="37"/>
  <c r="S244" i="37"/>
  <c r="O244" i="37"/>
  <c r="Q245" i="37"/>
  <c r="S246" i="37"/>
  <c r="O246" i="37"/>
  <c r="K245" i="37"/>
  <c r="T244" i="37"/>
  <c r="J244" i="37"/>
  <c r="S251" i="37"/>
  <c r="W244" i="37"/>
  <c r="N242" i="37"/>
  <c r="R245" i="37"/>
  <c r="W253" i="37"/>
  <c r="N244" i="37"/>
  <c r="L244" i="37"/>
  <c r="R244" i="37"/>
  <c r="T245" i="37"/>
  <c r="S249" i="37"/>
  <c r="S253" i="37"/>
  <c r="U249" i="37"/>
  <c r="P242" i="37"/>
  <c r="W245" i="37"/>
  <c r="V245" i="37"/>
  <c r="P246" i="37"/>
  <c r="W246" i="37"/>
  <c r="V251" i="37"/>
  <c r="M246" i="37"/>
  <c r="O242" i="37"/>
  <c r="V249" i="37"/>
  <c r="M242" i="37"/>
  <c r="P244" i="37"/>
  <c r="W242" i="37"/>
  <c r="T242" i="37"/>
  <c r="T253" i="37"/>
  <c r="U246" i="37"/>
  <c r="R246" i="37"/>
  <c r="M245" i="37"/>
  <c r="U253" i="37"/>
  <c r="U244" i="37"/>
  <c r="K244" i="37"/>
  <c r="W252" i="37"/>
  <c r="V253" i="37"/>
  <c r="L246" i="37"/>
  <c r="T252" i="37"/>
  <c r="R242" i="37"/>
  <c r="S242" i="37"/>
  <c r="T251" i="37"/>
  <c r="V242" i="37"/>
  <c r="S252" i="37"/>
  <c r="P245" i="37"/>
  <c r="U251" i="37"/>
  <c r="V244" i="37"/>
  <c r="M244" i="37"/>
  <c r="Q246" i="37"/>
  <c r="K246" i="37"/>
  <c r="V246" i="37"/>
  <c r="N246" i="37"/>
  <c r="O245" i="37"/>
  <c r="U245" i="37"/>
  <c r="N245" i="37"/>
  <c r="L245" i="37"/>
  <c r="H145" i="37"/>
  <c r="H245" i="37" s="1"/>
  <c r="H146" i="37"/>
  <c r="H246" i="37" s="1"/>
  <c r="H142" i="37"/>
  <c r="H242" i="37" s="1"/>
  <c r="H149" i="37"/>
  <c r="H249" i="37" s="1"/>
  <c r="H152" i="37"/>
  <c r="H252" i="37" s="1"/>
  <c r="H153" i="37"/>
  <c r="H253" i="37" s="1"/>
  <c r="H151" i="37"/>
  <c r="H251" i="37" s="1"/>
  <c r="H144" i="37"/>
  <c r="H244" i="37" s="1"/>
  <c r="S429" i="37" l="1"/>
  <c r="S260" i="26" s="1"/>
  <c r="F17" i="30" s="1"/>
  <c r="H403" i="37"/>
  <c r="H422" i="37" s="1"/>
  <c r="H253" i="26" s="1"/>
  <c r="H286" i="37"/>
  <c r="H306" i="37" s="1"/>
  <c r="H279" i="37"/>
  <c r="H299" i="37" s="1"/>
  <c r="T308" i="37"/>
  <c r="T412" i="37" s="1"/>
  <c r="T431" i="37" s="1"/>
  <c r="T262" i="26" s="1"/>
  <c r="G19" i="30" s="1"/>
  <c r="T298" i="37"/>
  <c r="T301" i="37"/>
  <c r="T405" i="37" s="1"/>
  <c r="T424" i="37" s="1"/>
  <c r="T255" i="26" s="1"/>
  <c r="G12" i="30" s="1"/>
  <c r="J298" i="37"/>
  <c r="J402" i="37" s="1"/>
  <c r="Q305" i="37"/>
  <c r="Q409" i="37" s="1"/>
  <c r="Q428" i="37" s="1"/>
  <c r="Q259" i="26" s="1"/>
  <c r="S307" i="37"/>
  <c r="S411" i="37" s="1"/>
  <c r="S430" i="37" s="1"/>
  <c r="S261" i="26" s="1"/>
  <c r="F18" i="30" s="1"/>
  <c r="U301" i="37"/>
  <c r="U405" i="37" s="1"/>
  <c r="U424" i="37" s="1"/>
  <c r="U255" i="26" s="1"/>
  <c r="H12" i="30" s="1"/>
  <c r="V300" i="37"/>
  <c r="V404" i="37" s="1"/>
  <c r="V423" i="37" s="1"/>
  <c r="V254" i="26" s="1"/>
  <c r="I11" i="30" s="1"/>
  <c r="S308" i="37"/>
  <c r="S412" i="37" s="1"/>
  <c r="S431" i="37" s="1"/>
  <c r="S262" i="26" s="1"/>
  <c r="F19" i="30" s="1"/>
  <c r="T307" i="37"/>
  <c r="T411" i="37" s="1"/>
  <c r="T430" i="37" s="1"/>
  <c r="T261" i="26" s="1"/>
  <c r="G18" i="30" s="1"/>
  <c r="J308" i="37"/>
  <c r="J412" i="37" s="1"/>
  <c r="J431" i="37" s="1"/>
  <c r="J262" i="26" s="1"/>
  <c r="K300" i="37"/>
  <c r="K404" i="37" s="1"/>
  <c r="K423" i="37" s="1"/>
  <c r="K254" i="26" s="1"/>
  <c r="R308" i="37"/>
  <c r="R412" i="37" s="1"/>
  <c r="R431" i="37" s="1"/>
  <c r="R262" i="26" s="1"/>
  <c r="W298" i="37"/>
  <c r="W402" i="37" s="1"/>
  <c r="W421" i="37" s="1"/>
  <c r="W252" i="26" s="1"/>
  <c r="J9" i="30" s="1"/>
  <c r="P300" i="37"/>
  <c r="P404" i="37" s="1"/>
  <c r="P423" i="37" s="1"/>
  <c r="P254" i="26" s="1"/>
  <c r="P308" i="37"/>
  <c r="P412" i="37" s="1"/>
  <c r="P431" i="37" s="1"/>
  <c r="P262" i="26" s="1"/>
  <c r="V307" i="37"/>
  <c r="V411" i="37" s="1"/>
  <c r="V430" i="37" s="1"/>
  <c r="V261" i="26" s="1"/>
  <c r="I18" i="30" s="1"/>
  <c r="W301" i="37"/>
  <c r="W405" i="37" s="1"/>
  <c r="W424" i="37" s="1"/>
  <c r="W255" i="26" s="1"/>
  <c r="J12" i="30" s="1"/>
  <c r="R300" i="37"/>
  <c r="R404" i="37" s="1"/>
  <c r="R423" i="37" s="1"/>
  <c r="R254" i="26" s="1"/>
  <c r="O307" i="37"/>
  <c r="O411" i="37" s="1"/>
  <c r="O430" i="37" s="1"/>
  <c r="O261" i="26" s="1"/>
  <c r="N305" i="37"/>
  <c r="N409" i="37" s="1"/>
  <c r="N428" i="37" s="1"/>
  <c r="N259" i="26" s="1"/>
  <c r="J300" i="37"/>
  <c r="J404" i="37" s="1"/>
  <c r="J423" i="37" s="1"/>
  <c r="J254" i="26" s="1"/>
  <c r="Q301" i="37"/>
  <c r="Q405" i="37" s="1"/>
  <c r="Q424" i="37" s="1"/>
  <c r="Q255" i="26" s="1"/>
  <c r="V308" i="37"/>
  <c r="V412" i="37" s="1"/>
  <c r="V431" i="37" s="1"/>
  <c r="V262" i="26" s="1"/>
  <c r="I19" i="30" s="1"/>
  <c r="J305" i="37"/>
  <c r="J409" i="37" s="1"/>
  <c r="J428" i="37" s="1"/>
  <c r="J259" i="26" s="1"/>
  <c r="K307" i="37"/>
  <c r="K411" i="37" s="1"/>
  <c r="K430" i="37" s="1"/>
  <c r="K261" i="26" s="1"/>
  <c r="U305" i="37"/>
  <c r="U409" i="37" s="1"/>
  <c r="U428" i="37" s="1"/>
  <c r="U259" i="26" s="1"/>
  <c r="H16" i="30" s="1"/>
  <c r="N307" i="37"/>
  <c r="N411" i="37" s="1"/>
  <c r="N430" i="37" s="1"/>
  <c r="N261" i="26" s="1"/>
  <c r="R307" i="37"/>
  <c r="R411" i="37" s="1"/>
  <c r="R430" i="37" s="1"/>
  <c r="R261" i="26" s="1"/>
  <c r="R301" i="37"/>
  <c r="R405" i="37" s="1"/>
  <c r="R424" i="37" s="1"/>
  <c r="R255" i="26" s="1"/>
  <c r="L301" i="37"/>
  <c r="L405" i="37" s="1"/>
  <c r="L424" i="37" s="1"/>
  <c r="L255" i="26" s="1"/>
  <c r="O301" i="37"/>
  <c r="O405" i="37" s="1"/>
  <c r="O424" i="37" s="1"/>
  <c r="O255" i="26" s="1"/>
  <c r="U307" i="37"/>
  <c r="U411" i="37" s="1"/>
  <c r="U430" i="37" s="1"/>
  <c r="U261" i="26" s="1"/>
  <c r="H18" i="30" s="1"/>
  <c r="O305" i="37"/>
  <c r="O409" i="37" s="1"/>
  <c r="O428" i="37" s="1"/>
  <c r="O259" i="26" s="1"/>
  <c r="S298" i="37"/>
  <c r="S402" i="37" s="1"/>
  <c r="S421" i="37" s="1"/>
  <c r="U300" i="37"/>
  <c r="U404" i="37" s="1"/>
  <c r="U423" i="37" s="1"/>
  <c r="U254" i="26" s="1"/>
  <c r="H11" i="30" s="1"/>
  <c r="M305" i="37"/>
  <c r="M409" i="37" s="1"/>
  <c r="M428" i="37" s="1"/>
  <c r="M259" i="26" s="1"/>
  <c r="O308" i="37"/>
  <c r="O412" i="37" s="1"/>
  <c r="O431" i="37" s="1"/>
  <c r="O262" i="26" s="1"/>
  <c r="M307" i="37"/>
  <c r="M411" i="37" s="1"/>
  <c r="M430" i="37" s="1"/>
  <c r="M261" i="26" s="1"/>
  <c r="N308" i="37"/>
  <c r="N412" i="37" s="1"/>
  <c r="N431" i="37" s="1"/>
  <c r="N262" i="26" s="1"/>
  <c r="S305" i="37"/>
  <c r="S409" i="37" s="1"/>
  <c r="L300" i="37"/>
  <c r="L404" i="37" s="1"/>
  <c r="L423" i="37" s="1"/>
  <c r="L254" i="26" s="1"/>
  <c r="N298" i="37"/>
  <c r="N402" i="37" s="1"/>
  <c r="N421" i="37" s="1"/>
  <c r="N252" i="26" s="1"/>
  <c r="T300" i="37"/>
  <c r="T404" i="37" s="1"/>
  <c r="T423" i="37" s="1"/>
  <c r="T254" i="26" s="1"/>
  <c r="G11" i="30" s="1"/>
  <c r="L305" i="37"/>
  <c r="L409" i="37" s="1"/>
  <c r="L428" i="37" s="1"/>
  <c r="L259" i="26" s="1"/>
  <c r="O300" i="37"/>
  <c r="O404" i="37" s="1"/>
  <c r="O423" i="37" s="1"/>
  <c r="O254" i="26" s="1"/>
  <c r="K308" i="37"/>
  <c r="K412" i="37" s="1"/>
  <c r="K431" i="37" s="1"/>
  <c r="K262" i="26" s="1"/>
  <c r="W307" i="37"/>
  <c r="W411" i="37" s="1"/>
  <c r="W430" i="37" s="1"/>
  <c r="W261" i="26" s="1"/>
  <c r="J18" i="30" s="1"/>
  <c r="P305" i="37"/>
  <c r="P409" i="37" s="1"/>
  <c r="P428" i="37" s="1"/>
  <c r="P259" i="26" s="1"/>
  <c r="Q308" i="37"/>
  <c r="Q412" i="37" s="1"/>
  <c r="Q431" i="37" s="1"/>
  <c r="Q262" i="26" s="1"/>
  <c r="V305" i="37"/>
  <c r="V409" i="37" s="1"/>
  <c r="V428" i="37" s="1"/>
  <c r="V259" i="26" s="1"/>
  <c r="I16" i="30" s="1"/>
  <c r="K301" i="37"/>
  <c r="K405" i="37" s="1"/>
  <c r="K424" i="37" s="1"/>
  <c r="K255" i="26" s="1"/>
  <c r="V301" i="37"/>
  <c r="V405" i="37" s="1"/>
  <c r="V424" i="37" s="1"/>
  <c r="V255" i="26" s="1"/>
  <c r="I12" i="30" s="1"/>
  <c r="T305" i="37"/>
  <c r="T409" i="37" s="1"/>
  <c r="T428" i="37" s="1"/>
  <c r="T259" i="26" s="1"/>
  <c r="G16" i="30" s="1"/>
  <c r="N301" i="37"/>
  <c r="N405" i="37" s="1"/>
  <c r="N424" i="37" s="1"/>
  <c r="N255" i="26" s="1"/>
  <c r="P301" i="37"/>
  <c r="P405" i="37" s="1"/>
  <c r="P424" i="37" s="1"/>
  <c r="P255" i="26" s="1"/>
  <c r="V298" i="37"/>
  <c r="V402" i="37" s="1"/>
  <c r="V421" i="37" s="1"/>
  <c r="V252" i="26" s="1"/>
  <c r="I9" i="30" s="1"/>
  <c r="R298" i="37"/>
  <c r="R402" i="37" s="1"/>
  <c r="R421" i="37" s="1"/>
  <c r="R252" i="26" s="1"/>
  <c r="W308" i="37"/>
  <c r="W412" i="37" s="1"/>
  <c r="W431" i="37" s="1"/>
  <c r="W262" i="26" s="1"/>
  <c r="J19" i="30" s="1"/>
  <c r="M301" i="37"/>
  <c r="M405" i="37" s="1"/>
  <c r="M424" i="37" s="1"/>
  <c r="M255" i="26" s="1"/>
  <c r="Q307" i="37"/>
  <c r="Q411" i="37" s="1"/>
  <c r="Q430" i="37" s="1"/>
  <c r="Q261" i="26" s="1"/>
  <c r="M298" i="37"/>
  <c r="M402" i="37" s="1"/>
  <c r="M421" i="37" s="1"/>
  <c r="M252" i="26" s="1"/>
  <c r="O298" i="37"/>
  <c r="O402" i="37" s="1"/>
  <c r="O421" i="37" s="1"/>
  <c r="O252" i="26" s="1"/>
  <c r="P298" i="37"/>
  <c r="P402" i="37" s="1"/>
  <c r="P421" i="37" s="1"/>
  <c r="P252" i="26" s="1"/>
  <c r="R305" i="37"/>
  <c r="R409" i="37" s="1"/>
  <c r="R428" i="37" s="1"/>
  <c r="R259" i="26" s="1"/>
  <c r="N300" i="37"/>
  <c r="N404" i="37" s="1"/>
  <c r="N423" i="37" s="1"/>
  <c r="N254" i="26" s="1"/>
  <c r="L308" i="37"/>
  <c r="L412" i="37" s="1"/>
  <c r="L431" i="37" s="1"/>
  <c r="L262" i="26" s="1"/>
  <c r="W300" i="37"/>
  <c r="W404" i="37" s="1"/>
  <c r="W423" i="37" s="1"/>
  <c r="W254" i="26" s="1"/>
  <c r="J11" i="30" s="1"/>
  <c r="M308" i="37"/>
  <c r="M412" i="37" s="1"/>
  <c r="M431" i="37" s="1"/>
  <c r="M262" i="26" s="1"/>
  <c r="S300" i="37"/>
  <c r="S404" i="37" s="1"/>
  <c r="S423" i="37" s="1"/>
  <c r="S254" i="26" s="1"/>
  <c r="F11" i="30" s="1"/>
  <c r="M300" i="37"/>
  <c r="M404" i="37" s="1"/>
  <c r="M423" i="37" s="1"/>
  <c r="M254" i="26" s="1"/>
  <c r="P307" i="37"/>
  <c r="P411" i="37" s="1"/>
  <c r="P430" i="37" s="1"/>
  <c r="P261" i="26" s="1"/>
  <c r="J307" i="37"/>
  <c r="J411" i="37" s="1"/>
  <c r="J430" i="37" s="1"/>
  <c r="J261" i="26" s="1"/>
  <c r="L307" i="37"/>
  <c r="L411" i="37" s="1"/>
  <c r="L430" i="37" s="1"/>
  <c r="L261" i="26" s="1"/>
  <c r="U298" i="37"/>
  <c r="U402" i="37" s="1"/>
  <c r="U421" i="37" s="1"/>
  <c r="U252" i="26" s="1"/>
  <c r="H9" i="30" s="1"/>
  <c r="S428" i="37" l="1"/>
  <c r="S259" i="26" s="1"/>
  <c r="F16" i="30" s="1"/>
  <c r="T402" i="37"/>
  <c r="T421" i="37" s="1"/>
  <c r="T252" i="26" s="1"/>
  <c r="G9" i="30" s="1"/>
  <c r="H410" i="37"/>
  <c r="H429" i="37" s="1"/>
  <c r="H260" i="26" s="1"/>
  <c r="S252" i="26"/>
  <c r="F9" i="30" s="1"/>
  <c r="H412" i="37"/>
  <c r="H431" i="37" s="1"/>
  <c r="H262" i="26" s="1"/>
  <c r="J421" i="37"/>
  <c r="J252" i="26" s="1"/>
  <c r="H405" i="37"/>
  <c r="H424" i="37" s="1"/>
  <c r="H255" i="26" s="1"/>
  <c r="H288" i="37"/>
  <c r="H308" i="37" s="1"/>
  <c r="H280" i="37"/>
  <c r="H300" i="37" s="1"/>
  <c r="H287" i="37"/>
  <c r="H307" i="37" s="1"/>
  <c r="H285" i="37"/>
  <c r="H305" i="37" s="1"/>
  <c r="H278" i="37"/>
  <c r="H298" i="37" s="1"/>
  <c r="H281" i="37"/>
  <c r="H301" i="37" s="1"/>
  <c r="H411" i="37"/>
  <c r="H430" i="37" s="1"/>
  <c r="H261" i="26" s="1"/>
  <c r="H404" i="37"/>
  <c r="H423" i="37" s="1"/>
  <c r="H254" i="26" s="1"/>
  <c r="H409" i="37"/>
  <c r="H428" i="37" s="1"/>
  <c r="H259" i="26" s="1"/>
  <c r="H402" i="37" l="1"/>
  <c r="H421" i="37" s="1"/>
  <c r="H252" i="26" s="1"/>
</calcChain>
</file>

<file path=xl/sharedStrings.xml><?xml version="1.0" encoding="utf-8"?>
<sst xmlns="http://schemas.openxmlformats.org/spreadsheetml/2006/main" count="3643" uniqueCount="1871">
  <si>
    <t>PR24 Revenue adjustments feeder model</t>
  </si>
  <si>
    <t>Version number:</t>
  </si>
  <si>
    <t>File name:</t>
  </si>
  <si>
    <t>Date:</t>
  </si>
  <si>
    <t>For enquiries please contact:</t>
  </si>
  <si>
    <t>PR24@ofwat.gov.uk</t>
  </si>
  <si>
    <t>Instructions: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</si>
  <si>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</si>
  <si>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</si>
  <si>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</si>
  <si>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</si>
  <si>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</si>
  <si>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</si>
  <si>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</si>
  <si>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</si>
  <si>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</si>
  <si>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</si>
  <si>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</si>
  <si>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</si>
  <si>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</si>
  <si>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</si>
  <si>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</si>
  <si>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</si>
  <si>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</si>
  <si>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</si>
  <si>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</si>
  <si>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</si>
  <si>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</si>
  <si>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</si>
  <si>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</si>
  <si>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</si>
  <si>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</si>
  <si>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</si>
  <si>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</si>
  <si>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</si>
  <si>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</si>
  <si>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</si>
  <si>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</si>
  <si>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</si>
  <si>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</si>
  <si>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</si>
  <si>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</si>
  <si>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</si>
  <si>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</si>
  <si>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</si>
  <si>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</si>
  <si>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</si>
  <si>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</si>
  <si>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</si>
  <si>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</si>
  <si>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</si>
  <si>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</si>
  <si>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</si>
  <si>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</si>
  <si>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</si>
  <si>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</si>
  <si>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</si>
  <si>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</si>
  <si>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</si>
  <si>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</si>
  <si>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</si>
  <si>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</si>
  <si>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</si>
  <si>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</si>
  <si>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</si>
  <si>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</si>
  <si>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</si>
  <si>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</si>
  <si>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</si>
  <si>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</si>
  <si>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</si>
  <si>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</si>
  <si>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</si>
  <si>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</si>
  <si>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</si>
  <si>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</si>
  <si>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</si>
  <si>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</si>
  <si>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</si>
  <si>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</si>
  <si>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</si>
  <si>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</si>
  <si>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</si>
  <si>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</si>
  <si>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</si>
  <si>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</si>
  <si>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</si>
  <si>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</si>
  <si>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</si>
  <si>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</si>
  <si>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</si>
  <si>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Sheet</t>
  </si>
  <si>
    <t>Section</t>
  </si>
  <si>
    <t>Sub-section</t>
  </si>
  <si>
    <t>1.InpS</t>
  </si>
  <si>
    <t>2.Time</t>
  </si>
  <si>
    <t>3.Indexation</t>
  </si>
  <si>
    <t>4.Calc</t>
  </si>
  <si>
    <t>5.Calc_In-periodODI</t>
  </si>
  <si>
    <t>6.Profiling</t>
  </si>
  <si>
    <t>5.Outputs</t>
  </si>
  <si>
    <t>Model period ending</t>
  </si>
  <si>
    <t>Error chks</t>
  </si>
  <si>
    <t>Timeline label</t>
  </si>
  <si>
    <t>Track chgs</t>
  </si>
  <si>
    <t>Contract year (year ending March)</t>
  </si>
  <si>
    <t>Table.Line</t>
  </si>
  <si>
    <t>Item code</t>
  </si>
  <si>
    <t>Model column counter</t>
  </si>
  <si>
    <t>Constant</t>
  </si>
  <si>
    <t>Unit</t>
  </si>
  <si>
    <t>Total</t>
  </si>
  <si>
    <t>Time</t>
  </si>
  <si>
    <t>Start date</t>
  </si>
  <si>
    <t>date</t>
  </si>
  <si>
    <t>Financial year end month</t>
  </si>
  <si>
    <t>Months per period (Primary)</t>
  </si>
  <si>
    <t>Months</t>
  </si>
  <si>
    <t>Forecast start date</t>
  </si>
  <si>
    <t>End of AMP period flag date</t>
  </si>
  <si>
    <t>Indexation</t>
  </si>
  <si>
    <t>CPI(H)</t>
  </si>
  <si>
    <t>Year on year % change - CPI(H): Financial year average indices year on year %</t>
  </si>
  <si>
    <t>%</t>
  </si>
  <si>
    <t>Consumer price index (including housing costs) - Consumer Price Index (with housing) for April</t>
  </si>
  <si>
    <t>index</t>
  </si>
  <si>
    <t>Consumer price index (including housing costs) - Consumer Price Index (with housing) for May</t>
  </si>
  <si>
    <t>Consumer price index (including housing costs) - Consumer Price Index (with housing) for June</t>
  </si>
  <si>
    <t>Consumer price index (including housing costs) - Consumer Price Index (with housing) for July</t>
  </si>
  <si>
    <t>Consumer price index (including housing costs) - Consumer Price Index (with housing) for August</t>
  </si>
  <si>
    <t>Consumer price index (including housing costs) - Consumer Price Index (with housing) for September</t>
  </si>
  <si>
    <t>Consumer price index (including housing costs) - Consumer Price Index (with housing) for October</t>
  </si>
  <si>
    <t>Consumer price index (including housing costs) - Consumer Price Index (with housing) for November</t>
  </si>
  <si>
    <t>Consumer price index (including housing costs) - Consumer Price Index (with housing) for December</t>
  </si>
  <si>
    <t>Consumer price index (including housing costs) - Consumer Price Index (with housing) for January</t>
  </si>
  <si>
    <t>Consumer price index (including housing costs) - Consumer Price Index (with housing) for February</t>
  </si>
  <si>
    <t>Consumer price index (including housing costs) - Consumer Price Index (with housing) for March</t>
  </si>
  <si>
    <t>CPI(H) 2022-23</t>
  </si>
  <si>
    <t>CPI(H) - 2022-23 - April</t>
  </si>
  <si>
    <t>CPI(H) - 2022-23 - May</t>
  </si>
  <si>
    <t>CPI(H) - 2022-23 - June</t>
  </si>
  <si>
    <t>CPI(H) - 2022-23 - July</t>
  </si>
  <si>
    <t>CPI(H) - 2022-23 - August</t>
  </si>
  <si>
    <t>CPI(H) - 2022-23 - September</t>
  </si>
  <si>
    <t>CPI(H) - 2022-23 - October</t>
  </si>
  <si>
    <t>CPI(H) - 2022-23 - November</t>
  </si>
  <si>
    <t>CPI(H) - 2022-23 - December</t>
  </si>
  <si>
    <t>CPI(H) - 2022-23 - January</t>
  </si>
  <si>
    <t>CPI(H) - 2022-23 - February</t>
  </si>
  <si>
    <t>CPI(H) - 2022-23 - March</t>
  </si>
  <si>
    <t>Reference years</t>
  </si>
  <si>
    <t>Year reference for FYA base price 1 (FYA year ending March)</t>
  </si>
  <si>
    <t>Year #</t>
  </si>
  <si>
    <t>Year reference for FYA base price 2 (FYA year ending March)</t>
  </si>
  <si>
    <t>Year reference for FYA base price 3 (FYA year ending March)</t>
  </si>
  <si>
    <t>Year reference for FYE base price 1 (FYE year ending March)</t>
  </si>
  <si>
    <t>Year reference for FYE base price 2 (FYE year ending March)</t>
  </si>
  <si>
    <t>Revenue Adjustments</t>
  </si>
  <si>
    <t>£m</t>
  </si>
  <si>
    <t>Deferred 2022-23 in-period ODI payments (tvm adjusted amounts to be applied with 2023-24 ODI payments in 2025-26 allowed revenue)</t>
  </si>
  <si>
    <t>C_DEF_WR_IPD04_OUT</t>
  </si>
  <si>
    <t>2022-23 ODI payments deferred until next reporting year (tvm adjusted) in 2017-18 CPIH FYA prices (WR)</t>
  </si>
  <si>
    <t>C_DEF_WNP_IPD04_OUT</t>
  </si>
  <si>
    <t>2022-23 ODI payments deferred until next reporting year (tvm adjusted) in 2017-18 CPIH FYA prices (WN)</t>
  </si>
  <si>
    <t>C_DEF_WWNP_IPD04_OUT</t>
  </si>
  <si>
    <t>2022-23 ODI payments deferred until next reporting year (tvm adjusted) in 2017-18 CPIH FYA prices (WWN)</t>
  </si>
  <si>
    <t>C_DEF_BIO_IPD04_OUT</t>
  </si>
  <si>
    <t>2022-23 ODI payments deferred until next reporting year (tvm adjusted) in 2017-18 CPIH FYA prices (BR)</t>
  </si>
  <si>
    <t>C_DEF_RR_IPD04_OUT</t>
  </si>
  <si>
    <t>2022-23 ODI payments deferred until next reporting year (tvm adjusted) in 2017-18 CPIH FYA prices (Residential retail)</t>
  </si>
  <si>
    <t>C_DEF_BR_IPD04_OUT</t>
  </si>
  <si>
    <t>2022-23 ODI payments deferred until next reporting year (tvm adjusted) in 2017-18 CPIH FYA prices (Business retail)</t>
  </si>
  <si>
    <t>C_DEF_DMY_IPD04_OUT</t>
  </si>
  <si>
    <t>2022-23 ODI payments deferred until next reporting year (tvm adjusted) in 2017-18 CPIH FYA prices (ADDN1)</t>
  </si>
  <si>
    <t>2022-23 ODI payments deferred until next reporting year (tvm adjusted) in 2017-18 CPIH FYA prices (ADDN2)</t>
  </si>
  <si>
    <t>2023-24 in-period ODI payments to be applied in 2025-26 allowed revenue</t>
  </si>
  <si>
    <t>IPD04_CO_IN_41</t>
  </si>
  <si>
    <t>2023-24 ODI payments in 2017-18 CPIH FYA prices (WR)</t>
  </si>
  <si>
    <t>IPD04_CO_IN_42</t>
  </si>
  <si>
    <t>2023-24 ODI payments in 2017-18 CPIH FYA prices (WN)</t>
  </si>
  <si>
    <t>IPD04_CO_IN_43</t>
  </si>
  <si>
    <t>2023-24 ODI payments in 2017-18 CPIH FYA prices (WWN)</t>
  </si>
  <si>
    <t>IPD04_CO_IN_44</t>
  </si>
  <si>
    <t>2023-24 ODI payments in 2017-18 CPIH FYA prices (BR)</t>
  </si>
  <si>
    <t>IPD04_CO_IN_45</t>
  </si>
  <si>
    <t>2023-24 ODI payments in 2017-18 CPIH FYA prices (Residential retail)</t>
  </si>
  <si>
    <t>IPD04_CO_IN_46</t>
  </si>
  <si>
    <t>2023-24 ODI payments in 2017-18 CPIH FYA prices (Business retail)</t>
  </si>
  <si>
    <t>IPD04_CO_IN_47</t>
  </si>
  <si>
    <t>2023-24 ODI payments in 2017-18 CPIH FYA prices (ADDN1)</t>
  </si>
  <si>
    <t>2023-24 ODI payments in 2017-18 CPIH FYA prices (ADDN2)</t>
  </si>
  <si>
    <t>IPD04_CO_IN_51</t>
  </si>
  <si>
    <t>2023-24 Other in-period payments in 2017-18 CPIH FYA prices - C-MeX (residential retail)</t>
  </si>
  <si>
    <t>IPD04_CO_IN_52</t>
  </si>
  <si>
    <t>2023-24 Other in-period payments in 2017-18 CPIH FYA prices - D-MeX (water network plus)</t>
  </si>
  <si>
    <t>IPD04_CO_IN_53</t>
  </si>
  <si>
    <t>2023-24 Other in-period payments in 2017-18 CPIH FYA prices - D-MeX (wastewater network plus)</t>
  </si>
  <si>
    <t>IPD04_CO_IN_11</t>
  </si>
  <si>
    <t>2023-24 Voluntary abatements in 2017-18 CPIH FYA prices (WR)</t>
  </si>
  <si>
    <t>IPD04_CO_IN_12</t>
  </si>
  <si>
    <t>2023-24 Voluntary abatements in 2017-18 CPIH FYA prices (WN)</t>
  </si>
  <si>
    <t>IPD04_CO_IN_13</t>
  </si>
  <si>
    <t>2023-24 Voluntary abatements in 2017-18 CPIH FYA prices (WWN)</t>
  </si>
  <si>
    <t>IPD04_CO_IN_14</t>
  </si>
  <si>
    <t>2023-24 Voluntary abatements in 2017-18 CPIH FYA prices (BR)</t>
  </si>
  <si>
    <t>IPD04_CO_IN_15</t>
  </si>
  <si>
    <t>2023-24 Voluntary abatements in 2017-18 CPIH FYA prices (Residential retail)</t>
  </si>
  <si>
    <t>IPD04_CO_IN_16</t>
  </si>
  <si>
    <t>2023-24 Voluntary abatements in 2017-18 CPIH FYA prices (Business retail)</t>
  </si>
  <si>
    <t>IPD04_CO_IN_17</t>
  </si>
  <si>
    <t>2023-24 Voluntary abatements in 2017-18 CPIH FYA prices (ADDN1)</t>
  </si>
  <si>
    <t>2023-24 Voluntary abatements in 2017-18 CPIH FYA prices (ADDN2)</t>
  </si>
  <si>
    <t>IPD04_CO_IN_21</t>
  </si>
  <si>
    <t>2023-24 Voluntary deferrals in 2017-18 CPIH FYA prices (WR)</t>
  </si>
  <si>
    <t>IPD04_CO_IN_22</t>
  </si>
  <si>
    <t>2023-24 Voluntary deferrals in 2017-18 CPIH FYA prices (WN)</t>
  </si>
  <si>
    <t>IPD04_CO_IN_23</t>
  </si>
  <si>
    <t>2023-24 Voluntary deferrals in 2017-18 CPIH FYA prices (WWN)</t>
  </si>
  <si>
    <t>IPD04_CO_IN_24</t>
  </si>
  <si>
    <t>2023-24 Voluntary deferrals in 2017-18 CPIH FYA prices (BR)</t>
  </si>
  <si>
    <t>IPD04_CO_IN_25</t>
  </si>
  <si>
    <t>2023-24 Voluntary deferrals in 2017-18 CPIH FYA prices (Residential retail)</t>
  </si>
  <si>
    <t>IPD04_CO_IN_26</t>
  </si>
  <si>
    <t>2023-24 Voluntary deferrals in 2017-18 CPIH FYA prices (Business retail)</t>
  </si>
  <si>
    <t>IPD04_CO_IN_27</t>
  </si>
  <si>
    <t>2023-24 Voluntary deferrals in 2017-18 CPIH FYA prices (ADDN1)</t>
  </si>
  <si>
    <t>2023-24 Voluntary deferrals in 2017-18 CPIH FYA prices (ADDN2)</t>
  </si>
  <si>
    <t>IPD04_CO_IN_31</t>
  </si>
  <si>
    <t>2023-24 Other bespoke adjustments in 2017-18 CPIH FYA prices (WR)</t>
  </si>
  <si>
    <t>IPD04_CO_IN_32</t>
  </si>
  <si>
    <t>2023-24 Other bespoke adjustments in 2017-18 CPIH FYA prices (WN)</t>
  </si>
  <si>
    <t>IPD04_CO_IN_33</t>
  </si>
  <si>
    <t>2023-24 Other bespoke adjustments in 2017-18 CPIH FYA prices (WWN)</t>
  </si>
  <si>
    <t>IPD04_CO_IN_34</t>
  </si>
  <si>
    <t>2023-24 Other bespoke adjustments in 2017-18 CPIH FYA prices (BR)</t>
  </si>
  <si>
    <t>IPD04_CO_IN_35</t>
  </si>
  <si>
    <t>2023-24 Other bespoke adjustments in 2017-18 CPIH FYA prices (Residential retail)</t>
  </si>
  <si>
    <t>IPD04_CO_IN_36</t>
  </si>
  <si>
    <t>2023-24 Other bespoke adjustments in 2017-18 CPIH FYA prices (Business retail)</t>
  </si>
  <si>
    <t>IPD04_CO_IN_37</t>
  </si>
  <si>
    <t>2023-24 Other bespoke adjustments in 2017-18 CPIH FYA prices (ADDN1)</t>
  </si>
  <si>
    <t>2023-24 Other bespoke adjustments in 2017-18 CPIH FYA prices (ADDN2)</t>
  </si>
  <si>
    <t>2024-25 in-period ODI payments to be applied in 2026-27 allowed revenue</t>
  </si>
  <si>
    <t>2024-25 ODI payments in 2017-18 CPIH FYA prices (WR)</t>
  </si>
  <si>
    <t>2024-25 ODI payments in 2017-18 CPIH FYA prices (WN)</t>
  </si>
  <si>
    <t>2024-25 ODI payments in 2017-18 CPIH FYA prices (WWN)</t>
  </si>
  <si>
    <t>2024-25 ODI payments in 2017-18 CPIH FYA prices (BR)</t>
  </si>
  <si>
    <t>2024-25 ODI payments in 2017-18 CPIH FYA prices (Residential retail)</t>
  </si>
  <si>
    <t>2024-25 ODI payments in 2017-18 CPIH FYA prices (Business retail)</t>
  </si>
  <si>
    <t>2024-25 ODI payments in 2017-18 CPIH FYA prices (ADDN1)</t>
  </si>
  <si>
    <t>2024-25 ODI payments in 2017-18 CPIH FYA prices (ADDN2)</t>
  </si>
  <si>
    <t>2024-25 Other in-period payments in 2017-18 CPIH FYA prices - C-MeX (residential retail)</t>
  </si>
  <si>
    <t>2024-25 Other in-period payments in 2017-18 CPIH FYA prices - D-MeX (water network plus)</t>
  </si>
  <si>
    <t>2024-25 Other in-period payments in 2017-18 CPIH FYA prices - D-MeX (wastewater network plus)</t>
  </si>
  <si>
    <t>2024-25 Voluntary abatements in 2017-18 CPIH FYA prices (WR)</t>
  </si>
  <si>
    <t>2024-25 Voluntary abatements in 2017-18 CPIH FYA prices (WN)</t>
  </si>
  <si>
    <t>2024-25 Voluntary abatements in 2017-18 CPIH FYA prices (WWN)</t>
  </si>
  <si>
    <t>2024-25 Voluntary abatements in 2017-18 CPIH FYA prices (BR)</t>
  </si>
  <si>
    <t>2024-25 Voluntary abatements in 2017-18 CPIH FYA prices (Residential retail)</t>
  </si>
  <si>
    <t>2024-25 Voluntary abatements in 2017-18 CPIH FYA prices (Business retail)</t>
  </si>
  <si>
    <t>2024-25 Voluntary abatements in 2017-18 CPIH FYA prices (ADDN1)</t>
  </si>
  <si>
    <t>2024-25 Voluntary abatements in 2017-18 CPIH FYA prices (ADDN2)</t>
  </si>
  <si>
    <t>2024-25 Voluntary deferrals in 2017-18 CPIH FYA prices (WR)</t>
  </si>
  <si>
    <t>2024-25 Voluntary deferrals in 2017-18 CPIH FYA prices (WN)</t>
  </si>
  <si>
    <t>2024-25 Voluntary deferrals in 2017-18 CPIH FYA prices (WWN)</t>
  </si>
  <si>
    <t>2024-25 Voluntary deferrals in 2017-18 CPIH FYA prices (BR)</t>
  </si>
  <si>
    <t>2024-25 Voluntary deferrals in 2017-18 CPIH FYA prices (Residential retail)</t>
  </si>
  <si>
    <t>2024-25 Voluntary deferrals in 2017-18 CPIH FYA prices (Business retail)</t>
  </si>
  <si>
    <t>2024-25 Voluntary deferrals in 2017-18 CPIH FYA prices (ADDN1)</t>
  </si>
  <si>
    <t>2024-25 Voluntary deferrals in 2017-18 CPIH FYA prices (ADDN2)</t>
  </si>
  <si>
    <t>2024-25 Other bespoke adjustments in 2017-18 CPIH FYA prices (WR)</t>
  </si>
  <si>
    <t>2024-25 Other bespoke adjustments in 2017-18 CPIH FYA prices (WN)</t>
  </si>
  <si>
    <t>2024-25 Other bespoke adjustments in 2017-18 CPIH FYA prices (WWN)</t>
  </si>
  <si>
    <t>2024-25 Other bespoke adjustments in 2017-18 CPIH FYA prices (BR)</t>
  </si>
  <si>
    <t>2024-25 Other bespoke adjustments in 2017-18 CPIH FYA prices (Residential retail)</t>
  </si>
  <si>
    <t>2024-25 Other bespoke adjustments in 2017-18 CPIH FYA prices (Business retail)</t>
  </si>
  <si>
    <t>2024-25 Other bespoke adjustments in 2017-18 CPIH FYA prices (ADDN1)</t>
  </si>
  <si>
    <t>2024-25 Other bespoke adjustments in 2017-18 CPIH FYA prices (ADDN2)</t>
  </si>
  <si>
    <t>Application years</t>
  </si>
  <si>
    <t>2025-26 year ending March</t>
  </si>
  <si>
    <t>Year#</t>
  </si>
  <si>
    <t>2026-27 year ending March</t>
  </si>
  <si>
    <t>Tax Uplift Eligibility Switches</t>
  </si>
  <si>
    <t>Eligible for post financeability adjustments tax uplift - PR14 BYR WRFIM</t>
  </si>
  <si>
    <t>1 = Yes, 0 = No</t>
  </si>
  <si>
    <t>Eligible for post financeability adjustments tax uplift - PR14 BYR Water trading</t>
  </si>
  <si>
    <t>Eligible for post financeability adjustments tax uplift - PR14 BYR Totex menu</t>
  </si>
  <si>
    <t>Eligible for post financeability adjustments tax uplift - PR14 BYR Other</t>
  </si>
  <si>
    <t>Eligible for post financeability adjustments tax uplift - PR14 BYR Residential retail</t>
  </si>
  <si>
    <t>Eligible for post financeability adjustments tax uplift - PR19 ODI revenue adjustment (WR)</t>
  </si>
  <si>
    <t>Eligible for post financeability adjustments tax uplift - PR19 ODI revenue adjustment (WN)</t>
  </si>
  <si>
    <t>Eligible for post financeability adjustments tax uplift - PR19 ODI revenue adjustment (WWN)</t>
  </si>
  <si>
    <t>Eligible for post financeability adjustments tax uplift - PR19 ODI revenue adjustment (BR)</t>
  </si>
  <si>
    <t>Eligible for post financeability adjustments tax uplift - PR19 ODI revenue adjustment (ADDN1)</t>
  </si>
  <si>
    <t>Eligible for post financeability adjustments tax uplift - PR19 ODI revenue adjustment (ADDN2)</t>
  </si>
  <si>
    <t>Eligible for post financeability adjustments tax uplift - PR19 ODI revenue adjustment (Residential retail)</t>
  </si>
  <si>
    <t>Eligible for post financeability adjustments tax uplift - PR19 ODI revenue adjustment (Business retail)</t>
  </si>
  <si>
    <t>Eligible for post financeability adjustments tax uplift - PR19 RFI revenue adjustment (WR)</t>
  </si>
  <si>
    <t>Eligible for post financeability adjustments tax uplift - PR19 RFI revenue adjustment (WN)</t>
  </si>
  <si>
    <t>Eligible for post financeability adjustments tax uplift - PR19 RFI revenue adjustment (WWN)</t>
  </si>
  <si>
    <t>Eligible for post financeability adjustments tax uplift - PR19 RFI revenue adjustment (BR)</t>
  </si>
  <si>
    <t>Eligible for post financeability adjustments tax uplift - PR19 RFI revenue adjustment (ADDN1)</t>
  </si>
  <si>
    <t>Eligible for post financeability adjustments tax uplift - PR19 RFI revenue adjustment (ADDN2)</t>
  </si>
  <si>
    <t>Eligible for post financeability adjustments tax uplift - PR19 RFI revenue adjustment (Residential retail)</t>
  </si>
  <si>
    <t>Eligible for post financeability adjustments tax uplift - PR19 RFI revenue adjustment (Business retail)</t>
  </si>
  <si>
    <t>Eligible for post financeability adjustments tax uplift - PR19 C-MeX revenue adjustment (WR)</t>
  </si>
  <si>
    <t>Eligible for post financeability adjustments tax uplift - PR19 C-MeX revenue adjustment (WN)</t>
  </si>
  <si>
    <t>Eligible for post financeability adjustments tax uplift - PR19 C-MeX revenue adjustment (WWN)</t>
  </si>
  <si>
    <t>Eligible for post financeability adjustments tax uplift - PR19 C-MeX revenue adjustment (BR)</t>
  </si>
  <si>
    <t>Eligible for post financeability adjustments tax uplift - PR19 C-MeX revenue adjustment (ADDN1)</t>
  </si>
  <si>
    <t>Eligible for post financeability adjustments tax uplift - PR19 C-MeX revenue adjustment (ADDN2)</t>
  </si>
  <si>
    <t>Eligible for post financeability adjustments tax uplift - PR19 C-MeX revenue adjustment (Residential retail)</t>
  </si>
  <si>
    <t>Eligible for post financeability adjustments tax uplift - PR19 C-MeX revenue adjustment (Business retail)</t>
  </si>
  <si>
    <t>Eligible for post financeability adjustments tax uplift - PR19 D-MeX revenue adjustment (WR)</t>
  </si>
  <si>
    <t>Eligible for post financeability adjustments tax uplift - PR19 D-MeX revenue adjustment (WN)</t>
  </si>
  <si>
    <t>Eligible for post financeability adjustments tax uplift - PR19 D-MeX revenue adjustment (WWN)</t>
  </si>
  <si>
    <t>Eligible for post financeability adjustments tax uplift - PR19 D-MeX revenue adjustment (BR)</t>
  </si>
  <si>
    <t>Eligible for post financeability adjustments tax uplift - PR19 D-MeX revenue adjustment (ADDN1)</t>
  </si>
  <si>
    <t>Eligible for post financeability adjustments tax uplift - PR19 D-MeX revenue adjustment (ADDN2)</t>
  </si>
  <si>
    <t>Eligible for post financeability adjustments tax uplift - PR19 D-MeX revenue adjustment (Residential retail)</t>
  </si>
  <si>
    <t>Eligible for post financeability adjustments tax uplift - PR19 D-MeX revenue adjustment (Business retail)</t>
  </si>
  <si>
    <t>Eligible for post financeability adjustments tax uplift - PR19 Bilateral entry (BEA) revenue adjustment (WR)</t>
  </si>
  <si>
    <t>Eligible for post financeability adjustments tax uplift - PR19 Bilateral entry (BEA) revenue adjustment (WN)</t>
  </si>
  <si>
    <t>Eligible for post financeability adjustments tax uplift - PR19 Bilateral entry (BEA) revenue adjustment (WWN)</t>
  </si>
  <si>
    <t>Eligible for post financeability adjustments tax uplift - PR19 Bilateral entry (BEA) revenue adjustment (BR)</t>
  </si>
  <si>
    <t>Eligible for post financeability adjustments tax uplift - PR19 Bilateral entry (BEA) revenue adjustment (ADDN1)</t>
  </si>
  <si>
    <t>Eligible for post financeability adjustments tax uplift - PR19 Bilateral entry (BEA) revenue adjustment (ADDN2)</t>
  </si>
  <si>
    <t>Eligible for post financeability adjustments tax uplift - PR19 Bilateral entry (BEA) revenue adjustment (Residential retail)</t>
  </si>
  <si>
    <t>Eligible for post financeability adjustments tax uplift - PR19 Bilateral entry (BEA) revenue adjustment (Business retail)</t>
  </si>
  <si>
    <t>Eligible for post financeability adjustments tax uplift - PR19 Bioresources revenue adjustment (WR)</t>
  </si>
  <si>
    <t>Eligible for post financeability adjustments tax uplift - PR19 Bioresources revenue adjustment (WN)</t>
  </si>
  <si>
    <t>Eligible for post financeability adjustments tax uplift - PR19 Bioresources revenue adjustment (WWN)</t>
  </si>
  <si>
    <t>Eligible for post financeability adjustments tax uplift - PR19 Bioresources revenue adjustment (BR)</t>
  </si>
  <si>
    <t>Eligible for post financeability adjustments tax uplift - PR19 Bioresources revenue adjustment (ADDN1)</t>
  </si>
  <si>
    <t>Eligible for post financeability adjustments tax uplift - PR19 Bioresources revenue adjustment (ADDN2)</t>
  </si>
  <si>
    <t>Eligible for post financeability adjustments tax uplift - PR19 Bioresources revenue adjustment (Residential retail)</t>
  </si>
  <si>
    <t>Eligible for post financeability adjustments tax uplift - PR19 Bioresources revenue adjustment (Business retail)</t>
  </si>
  <si>
    <t>Eligible for post financeability adjustments tax uplift - PR19 Bioresources forecasting accuracy incentive penalty adjustment (WR)</t>
  </si>
  <si>
    <t>Eligible for post financeability adjustments tax uplift - PR19 Bioresources forecasting accuracy incentive penalty adjustment (WN)</t>
  </si>
  <si>
    <t>Eligible for post financeability adjustments tax uplift - PR19 Bioresources forecasting accuracy incentive penalty adjustment (WWN)</t>
  </si>
  <si>
    <t>Eligible for post financeability adjustments tax uplift - PR19 Bioresources forecasting accuracy incentive penalty adjustment (BR)</t>
  </si>
  <si>
    <t>Eligible for post financeability adjustments tax uplift - PR19 Bioresources forecasting accuracy incentive penalty adjustment (ADDN1)</t>
  </si>
  <si>
    <t>Eligible for post financeability adjustments tax uplift - PR19 Bioresources forecasting accuracy incentive penalty adjustment (ADDN2)</t>
  </si>
  <si>
    <t>Eligible for post financeability adjustments tax uplift - PR19 Bioresources forecasting accuracy incentive penalty adjustment (Residential retail)</t>
  </si>
  <si>
    <t>Eligible for post financeability adjustments tax uplift - PR19 Bioresources forecasting accuracy incentive penalty adjustment (Business retail)</t>
  </si>
  <si>
    <t>Eligible for post financeability adjustments tax uplift - PR19 Residential retail revenue adjustment (WR)</t>
  </si>
  <si>
    <t>Eligible for post financeability adjustments tax uplift - PR19 Residential retail revenue adjustment (WN)</t>
  </si>
  <si>
    <t>Eligible for post financeability adjustments tax uplift - PR19 Residential retail revenue adjustment (WWN)</t>
  </si>
  <si>
    <t>Eligible for post financeability adjustments tax uplift - PR19 Residential retail revenue adjustment (BR)</t>
  </si>
  <si>
    <t>Eligible for post financeability adjustments tax uplift - PR19 Residential retail revenue adjustment (ADDN1)</t>
  </si>
  <si>
    <t>Eligible for post financeability adjustments tax uplift - PR19 Residential retail revenue adjustment (ADDN2)</t>
  </si>
  <si>
    <t>Eligible for post financeability adjustments tax uplift - PR19 Residential retail revenue adjustment (Residential retail)</t>
  </si>
  <si>
    <t>Eligible for post financeability adjustments tax uplift - PR19 Business retail revenue adjustment (WR)</t>
  </si>
  <si>
    <t>Eligible for post financeability adjustments tax uplift - PR19 Business retail revenue adjustment (WN)</t>
  </si>
  <si>
    <t>Eligible for post financeability adjustments tax uplift - PR19 Business retail revenue adjustment (WWN)</t>
  </si>
  <si>
    <t>Eligible for post financeability adjustments tax uplift - PR19 Business retail revenue adjustment (BR)</t>
  </si>
  <si>
    <t>Eligible for post financeability adjustments tax uplift - PR19 Business retail revenue adjustment (ADDN1)</t>
  </si>
  <si>
    <t>Eligible for post financeability adjustments tax uplift - PR19 Business retail revenue adjustment (ADDN2)</t>
  </si>
  <si>
    <t>Eligible for post financeability adjustments tax uplift - PR19 Business retail revenue adjustment (Residential retail)</t>
  </si>
  <si>
    <t>Eligible for post financeability adjustments tax uplift - PR19 Business retail revenue adjustment (Business retail)</t>
  </si>
  <si>
    <t>Eligible for post financeability adjustments tax uplift - PR19 Water trading revenue adjustment (WR)</t>
  </si>
  <si>
    <t>Eligible for post financeability adjustments tax uplift - PR19 Water trading revenue adjustment (WN)</t>
  </si>
  <si>
    <t>Eligible for post financeability adjustments tax uplift - PR19 Water trading revenue adjustment (WWN)</t>
  </si>
  <si>
    <t>Eligible for post financeability adjustments tax uplift - PR19 Water trading revenue adjustment (BR)</t>
  </si>
  <si>
    <t>Eligible for post financeability adjustments tax uplift - PR19 Water trading revenue adjustment (ADDN1)</t>
  </si>
  <si>
    <t>Eligible for post financeability adjustments tax uplift - PR19 Water trading revenue adjustment (ADDN2)</t>
  </si>
  <si>
    <t>Eligible for post financeability adjustments tax uplift - PR19 Water trading revenue adjustment (Residential retail)</t>
  </si>
  <si>
    <t>Eligible for post financeability adjustments tax uplift - PR19 Water trading revenue adjustment (Business retail)</t>
  </si>
  <si>
    <t>Eligible for post financeability adjustments tax uplift - PR19 Developer services revenue adjustment (WR)</t>
  </si>
  <si>
    <t>Eligible for post financeability adjustments tax uplift - PR19 Developer services revenue adjustment (WN)</t>
  </si>
  <si>
    <t>Eligible for post financeability adjustments tax uplift - PR19 Developer services revenue adjustment (WWN)</t>
  </si>
  <si>
    <t>Eligible for post financeability adjustments tax uplift - PR19 Developer services revenue adjustment (BR)</t>
  </si>
  <si>
    <t>Eligible for post financeability adjustments tax uplift - PR19 Developer services revenue adjustment (ADDN1)</t>
  </si>
  <si>
    <t>Eligible for post financeability adjustments tax uplift - PR19 Developer services revenue adjustment (ADDN2)</t>
  </si>
  <si>
    <t>Eligible for post financeability adjustments tax uplift - PR19 Developer services revenue adjustment (Residential retail)</t>
  </si>
  <si>
    <t>Eligible for post financeability adjustments tax uplift - PR19 Developer services revenue adjustment (Business retail)</t>
  </si>
  <si>
    <t>Eligible for post financeability adjustments tax uplift - PR19 Cost of new debt revenue adjustment (WR)</t>
  </si>
  <si>
    <t>Eligible for post financeability adjustments tax uplift - PR19 Cost of new debt revenue adjustment (WN)</t>
  </si>
  <si>
    <t>Eligible for post financeability adjustments tax uplift - PR19 Cost of new debt revenue adjustment (WWN)</t>
  </si>
  <si>
    <t>Eligible for post financeability adjustments tax uplift - PR19 Cost of new debt revenue adjustment (BR)</t>
  </si>
  <si>
    <t>Eligible for post financeability adjustments tax uplift - PR19 Cost of new debt revenue adjustment (ADDN1)</t>
  </si>
  <si>
    <t>Eligible for post financeability adjustments tax uplift - PR19 Cost of new debt revenue adjustment (ADDN2)</t>
  </si>
  <si>
    <t>Eligible for post financeability adjustments tax uplift - PR19 Cost of new debt revenue adjustment (Residential retail)</t>
  </si>
  <si>
    <t>Eligible for post financeability adjustments tax uplift - PR19 Cost of new debt revenue adjustment (Business retail)</t>
  </si>
  <si>
    <t>Eligible for post financeability adjustments tax uplift - PR19 Gearing outperformance revenue adjustment (WR)</t>
  </si>
  <si>
    <t>Eligible for post financeability adjustments tax uplift - PR19 Gearing outperformance revenue adjustment (WN)</t>
  </si>
  <si>
    <t>Eligible for post financeability adjustments tax uplift - PR19 Gearing outperformance revenue adjustment (WWN)</t>
  </si>
  <si>
    <t>Eligible for post financeability adjustments tax uplift - PR19 Gearing outperformance revenue adjustment (BR)</t>
  </si>
  <si>
    <t>Eligible for post financeability adjustments tax uplift - PR19 Gearing outperformance revenue adjustment (ADDN1)</t>
  </si>
  <si>
    <t>Eligible for post financeability adjustments tax uplift - PR19 Gearing outperformance revenue adjustment (ADDN2)</t>
  </si>
  <si>
    <t>Eligible for post financeability adjustments tax uplift - PR19 Gearing outperformance revenue adjustment (Residential retail)</t>
  </si>
  <si>
    <t>Eligible for post financeability adjustments tax uplift - PR19 Gearing outperformance revenue adjustment (Business retail)</t>
  </si>
  <si>
    <t>Eligible for post financeability adjustments tax uplift - PR19 Totex costs revenue adjustment (WR)</t>
  </si>
  <si>
    <t>Eligible for post financeability adjustments tax uplift - PR19 Totex costs revenue adjustment (WN)</t>
  </si>
  <si>
    <t>Eligible for post financeability adjustments tax uplift - PR19 Totex costs revenue adjustment (WWN)</t>
  </si>
  <si>
    <t>Eligible for post financeability adjustments tax uplift - PR19 Totex costs revenue adjustment (BR)</t>
  </si>
  <si>
    <t>Eligible for post financeability adjustments tax uplift - PR19 Totex costs revenue adjustment (ADDN1)</t>
  </si>
  <si>
    <t>Eligible for post financeability adjustments tax uplift - PR19 Totex costs revenue adjustment (ADDN2)</t>
  </si>
  <si>
    <t>Eligible for post financeability adjustments tax uplift - PR19 Totex costs revenue adjustment (Residential retail)</t>
  </si>
  <si>
    <t>Eligible for post financeability adjustments tax uplift - PR19 Totex costs revenue adjustment (Business retail)</t>
  </si>
  <si>
    <t>Eligible for post financeability adjustments tax uplift - PR19 Tax revenue adjustment (WR)</t>
  </si>
  <si>
    <t>Eligible for post financeability adjustments tax uplift - PR19 Tax revenue adjustment (WN)</t>
  </si>
  <si>
    <t>Eligible for post financeability adjustments tax uplift - PR19 Tax revenue adjustment (WWN)</t>
  </si>
  <si>
    <t>Eligible for post financeability adjustments tax uplift - PR19 Tax revenue adjustment (BR)</t>
  </si>
  <si>
    <t>Eligible for post financeability adjustments tax uplift - PR19 Tax revenue adjustment (ADDN1)</t>
  </si>
  <si>
    <t>Eligible for post financeability adjustments tax uplift - PR19 Tax revenue adjustment (ADDN2)</t>
  </si>
  <si>
    <t>Eligible for post financeability adjustments tax uplift - PR19 Tax revenue adjustment (Residential retail)</t>
  </si>
  <si>
    <t>Eligible for post financeability adjustments tax uplift - PR19 Tax revenue adjustment (Business retail)</t>
  </si>
  <si>
    <t>Eligible for post financeability adjustments tax uplift - PR19 RPI-CPIH wedge revenue adjustment (WR)</t>
  </si>
  <si>
    <t>Eligible for post financeability adjustments tax uplift - PR19 RPI-CPIH wedge revenue adjustment (WN)</t>
  </si>
  <si>
    <t>Eligible for post financeability adjustments tax uplift - PR19 RPI-CPIH wedge revenue adjustment (WWN)</t>
  </si>
  <si>
    <t>Eligible for post financeability adjustments tax uplift - PR19 RPI-CPIH wedge revenue adjustment (BR)</t>
  </si>
  <si>
    <t>Eligible for post financeability adjustments tax uplift - PR19 RPI-CPIH wedge revenue adjustment (ADDN1)</t>
  </si>
  <si>
    <t>Eligible for post financeability adjustments tax uplift - PR19 RPI-CPIH wedge revenue adjustment (ADDN2)</t>
  </si>
  <si>
    <t>Eligible for post financeability adjustments tax uplift - PR19 RPI-CPIH wedge revenue adjustment (Residential retail)</t>
  </si>
  <si>
    <t>Eligible for post financeability adjustments tax uplift - PR19 RPI-CPIH wedge revenue adjustment (Business retail)</t>
  </si>
  <si>
    <t>Eligible for post financeability adjustments tax uplift - PR19 Strategic regional water resources revenue adjustment (WR)</t>
  </si>
  <si>
    <t>Eligible for post financeability adjustments tax uplift - PR19 Strategic regional water resources revenue adjustment (WN)</t>
  </si>
  <si>
    <t>Eligible for post financeability adjustments tax uplift - PR19 Strategic regional water resources revenue adjustment (WWN)</t>
  </si>
  <si>
    <t>Eligible for post financeability adjustments tax uplift - PR19 Strategic regional water resources revenue adjustment (BR)</t>
  </si>
  <si>
    <t>Eligible for post financeability adjustments tax uplift - PR19 Strategic regional water resources revenue adjustment (ADDN1)</t>
  </si>
  <si>
    <t>Eligible for post financeability adjustments tax uplift - PR19 Strategic regional water resources revenue adjustment (ADDN2)</t>
  </si>
  <si>
    <t>Eligible for post financeability adjustments tax uplift - PR19 Strategic regional water resources revenue adjustment (Residential retail)</t>
  </si>
  <si>
    <t>Eligible for post financeability adjustments tax uplift - PR19 Strategic regional water resources revenue adjustment (Business retail)</t>
  </si>
  <si>
    <t>Eligible for post financeability adjustments tax uplift - PR19 Havant Thicket activities revenue adjustment (WR)</t>
  </si>
  <si>
    <t>Eligible for post financeability adjustments tax uplift - PR19 Havant Thicket activities revenue adjustment (WN)</t>
  </si>
  <si>
    <t>Eligible for post financeability adjustments tax uplift - PR19 Havant Thicket activities revenue adjustment (WWN)</t>
  </si>
  <si>
    <t>Eligible for post financeability adjustments tax uplift - PR19 Havant Thicket activities revenue adjustment (BR)</t>
  </si>
  <si>
    <t>Eligible for post financeability adjustments tax uplift - PR19 Havant Thicket activities revenue adjustment (ADDN1)</t>
  </si>
  <si>
    <t>Eligible for post financeability adjustments tax uplift - PR19 Havant Thicket activities revenue adjustment (ADDN2)</t>
  </si>
  <si>
    <t>Eligible for post financeability adjustments tax uplift - PR19 Havant Thicket activities revenue adjustment (Residential retail)</t>
  </si>
  <si>
    <t>Eligible for post financeability adjustments tax uplift - PR19 Havant Thicket activities revenue adjustment (Business retail)</t>
  </si>
  <si>
    <t>Eligible for post financeability adjustments tax uplift - PR19 Green recovery costs revenue adjustment (WR)</t>
  </si>
  <si>
    <t>Eligible for post financeability adjustments tax uplift - PR19 Green recovery costs revenue adjustment (WN)</t>
  </si>
  <si>
    <t>Eligible for post financeability adjustments tax uplift - PR19 Green recovery costs revenue adjustment (WWN)</t>
  </si>
  <si>
    <t>Eligible for post financeability adjustments tax uplift - PR19 Green recovery costs revenue adjustment (BR)</t>
  </si>
  <si>
    <t>Eligible for post financeability adjustments tax uplift - PR19 Green recovery costs revenue adjustment (ADDN1)</t>
  </si>
  <si>
    <t>Eligible for post financeability adjustments tax uplift - PR19 Green recovery costs revenue adjustment (ADDN2)</t>
  </si>
  <si>
    <t>Eligible for post financeability adjustments tax uplift - PR19 Green recovery costs revenue adjustment (Residential retail)</t>
  </si>
  <si>
    <t>Eligible for post financeability adjustments tax uplift - PR19 Green recovery costs revenue adjustment (Business retail)</t>
  </si>
  <si>
    <t>Eligible for post financeability adjustments tax uplift - PR19 Green recovery (TVM) revenue adjustment (WR)</t>
  </si>
  <si>
    <t>Eligible for post financeability adjustments tax uplift - PR19 Green recovery (TVM) revenue adjustment (WN)</t>
  </si>
  <si>
    <t>Eligible for post financeability adjustments tax uplift - PR19 Green recovery (TVM) revenue adjustment (WWN)</t>
  </si>
  <si>
    <t>Eligible for post financeability adjustments tax uplift - PR19 Green recovery (TVM) revenue adjustment (BR)</t>
  </si>
  <si>
    <t>Eligible for post financeability adjustments tax uplift - PR19 Green recovery (TVM) revenue adjustment (ADDN1)</t>
  </si>
  <si>
    <t>Eligible for post financeability adjustments tax uplift - PR19 Green recovery (TVM) revenue adjustment (ADDN2)</t>
  </si>
  <si>
    <t>Eligible for post financeability adjustments tax uplift - PR19 Green recovery (TVM) revenue adjustment (Residential retail)</t>
  </si>
  <si>
    <t>Eligible for post financeability adjustments tax uplift - PR19 Green recovery (TVM) revenue adjustment (Business retail)</t>
  </si>
  <si>
    <t>Eligible for post financeability adjustments tax uplift - Other revenue adjustments (WR)</t>
  </si>
  <si>
    <t>Eligible for post financeability adjustments tax uplift - Other revenue adjustments (WN)</t>
  </si>
  <si>
    <t>Eligible for post financeability adjustments tax uplift - Other revenue adjustments (WWN)</t>
  </si>
  <si>
    <t>Eligible for post financeability adjustments tax uplift - Other revenue adjustments (BR)</t>
  </si>
  <si>
    <t>Eligible for post financeability adjustments tax uplift - Other revenue adjustments (ADDN1)</t>
  </si>
  <si>
    <t>Eligible for post financeability adjustments tax uplift - Other revenue adjustments (ADDN2)</t>
  </si>
  <si>
    <t>Eligible for post financeability adjustments tax uplift - Other revenue adjustments (Residential retail)</t>
  </si>
  <si>
    <t>Eligible for post financeability adjustments tax uplift - Other revenue adjustments (Business retail)</t>
  </si>
  <si>
    <t>PR19 In-period ODI revenue adjustments (eligibile for tax uplift per tax treatment applied in the In-period adjustments model)</t>
  </si>
  <si>
    <t>Eligible for post financeability adjustments tax uplift - PR19 In-period ODI (WR)</t>
  </si>
  <si>
    <t>Eligible for post financeability adjustments tax uplift - PR19 In-period ODI (WN)</t>
  </si>
  <si>
    <t>Eligible for post financeability adjustments tax uplift - PR19 In-period ODI (WWN)</t>
  </si>
  <si>
    <t>Eligible for post financeability adjustments tax uplift - PR19 In-period ODI (BR)</t>
  </si>
  <si>
    <t>Eligible for post financeability adjustments tax uplift - PR19 In-period ODI (ADDN1)</t>
  </si>
  <si>
    <t>Eligible for post financeability adjustments tax uplift - PR19 In-period ODI (ADDN2)</t>
  </si>
  <si>
    <t>Eligible for post financeability adjustments tax uplift - PR19 In-period ODI (Residential retail)</t>
  </si>
  <si>
    <t>Eligible for post financeability adjustments tax uplift - PR19 In-period ODI (Business retail)</t>
  </si>
  <si>
    <t>Profiling Inputs</t>
  </si>
  <si>
    <t>Discounting</t>
  </si>
  <si>
    <t>PV base date</t>
  </si>
  <si>
    <t>Discount rate (WR)</t>
  </si>
  <si>
    <t>Discount rate (WN)</t>
  </si>
  <si>
    <t>Discount rate (WWN)</t>
  </si>
  <si>
    <t>Discount rate (BR)</t>
  </si>
  <si>
    <t>Discount rate (ADDN1)</t>
  </si>
  <si>
    <t>Discount rate (ADDN2)</t>
  </si>
  <si>
    <t>Discount rate (Residential retail)</t>
  </si>
  <si>
    <t>Discount rate (Business retail)</t>
  </si>
  <si>
    <t>Number of years (used with profile selector option 2)</t>
  </si>
  <si>
    <t>Number of years to profile over (used with profile selector option 2)</t>
  </si>
  <si>
    <t>#</t>
  </si>
  <si>
    <t>Profile selector</t>
  </si>
  <si>
    <t>Selector (WR)</t>
  </si>
  <si>
    <t>1 = Apply in first year, 2 = Constant annuity 2020-25, 3 = Even allocation - NPV neutral</t>
  </si>
  <si>
    <t>Selector (WN)</t>
  </si>
  <si>
    <t>Selector (WWN)</t>
  </si>
  <si>
    <t>Selector (BR)</t>
  </si>
  <si>
    <t>Selector (ADDN1)</t>
  </si>
  <si>
    <t>Selector (ADDN2)</t>
  </si>
  <si>
    <t>Selector (Residential retail)</t>
  </si>
  <si>
    <t>Selector (Business retail)</t>
  </si>
  <si>
    <t>Non Changeable Model Technical Inputs</t>
  </si>
  <si>
    <t>C017</t>
  </si>
  <si>
    <t>Months per model period</t>
  </si>
  <si>
    <t>months</t>
  </si>
  <si>
    <t>C018</t>
  </si>
  <si>
    <t>Months in a year</t>
  </si>
  <si>
    <t>C019</t>
  </si>
  <si>
    <t>Days in a year</t>
  </si>
  <si>
    <t>days</t>
  </si>
  <si>
    <t>Headers</t>
  </si>
  <si>
    <t>Model period end</t>
  </si>
  <si>
    <t>Period number</t>
  </si>
  <si>
    <t>Counter</t>
  </si>
  <si>
    <t>Model period start</t>
  </si>
  <si>
    <t>Forecast start period flag</t>
  </si>
  <si>
    <t>flag</t>
  </si>
  <si>
    <t>AMP period flag</t>
  </si>
  <si>
    <t>label</t>
  </si>
  <si>
    <t>Contract year (year ending March) label</t>
  </si>
  <si>
    <t>CPIH Monthly Index</t>
  </si>
  <si>
    <t>CPI(H): April - index</t>
  </si>
  <si>
    <t>CPI(H): May - index</t>
  </si>
  <si>
    <t>CPI(H): June - index</t>
  </si>
  <si>
    <t>CPI(H): July - index</t>
  </si>
  <si>
    <t>CPI(H): August - index</t>
  </si>
  <si>
    <t>CPI(H): September- index</t>
  </si>
  <si>
    <t>CPI(H): October - index</t>
  </si>
  <si>
    <t>CPI(H): November - index</t>
  </si>
  <si>
    <t>CPI(H): December - index</t>
  </si>
  <si>
    <t>CPI(H): January - index</t>
  </si>
  <si>
    <t>CPI(H): February - index</t>
  </si>
  <si>
    <t>CPI(H): March - index</t>
  </si>
  <si>
    <t>CPIH Index Calculations</t>
  </si>
  <si>
    <t>CPI(H): Financial year average - index</t>
  </si>
  <si>
    <t>CPIH Inflators</t>
  </si>
  <si>
    <t>Inflate from 2017-18 FYA to 2022-23 FYA</t>
  </si>
  <si>
    <t>CPI(H): Inflate from 2017-18 FYA to 2022-23 FYA</t>
  </si>
  <si>
    <t>factor</t>
  </si>
  <si>
    <t>Inflate from 2022-23 FYA to 2022-23 FYA</t>
  </si>
  <si>
    <t>CPI(H): Inflate from 2022-23 FYA to 2022-23 FYA</t>
  </si>
  <si>
    <t>Inflate from 2024-25 FYA to 2022-23 FYA</t>
  </si>
  <si>
    <t>CPI(H): Inflate from 2024-25 FYA to 2022-23 FYA</t>
  </si>
  <si>
    <t>Inflate from 2024-25 Basket year to 2022-23 FYA</t>
  </si>
  <si>
    <t>Adjust Reconciliation Adjustments To PR24 Base Year (2022-23) FYA Prices</t>
  </si>
  <si>
    <t>Reconciliation adjustments calculated in 2017-18 CPI(H) FYA prices</t>
  </si>
  <si>
    <t>PR14 BYR WRFIM revenue adjustment expressed in 2022-23 CPIH FYA prices (WR)</t>
  </si>
  <si>
    <t>PR14 BYR WRFIM revenue adjustment expressed in 2022-23 CPIH FYA prices (WN)</t>
  </si>
  <si>
    <t>PR14 BYR WRFIM revenue adjustment expressed in 2022-23 CPIH FYA prices (WWN)</t>
  </si>
  <si>
    <t>PR14 BYR WRFIM revenue adjustment expressed in 2022-23 CPIH FYA prices (BR)</t>
  </si>
  <si>
    <t>PR14 BYR WRFIM revenue adjustment expressed in 2022-23 CPIH FYA prices (ADDN1)</t>
  </si>
  <si>
    <t>PR14 BYR WRFIM revenue adjustment expressed in 2022-23 CPIH FYA prices (ADDN2)</t>
  </si>
  <si>
    <t>PR14 BYR Water trading revenue adjustment expressed in 2022-23 CPIH FYA prices (WR)</t>
  </si>
  <si>
    <t>PR14 BYR Water trading revenue adjustment expressed in 2022-23 CPIH FYA prices (WN)</t>
  </si>
  <si>
    <t>PR14 BYR Water trading revenue adjustment expressed in 2022-23 CPIH FYA prices (WWN)</t>
  </si>
  <si>
    <t>PR14 BYR Water trading revenue adjustment expressed in 2022-23 CPIH FYA prices (BR)</t>
  </si>
  <si>
    <t>PR14 BYR Water trading revenue adjustment expressed in 2022-23 CPIH FYA prices (ADDN1)</t>
  </si>
  <si>
    <t>PR14 BYR Water trading revenue adjustment expressed in 2022-23 CPIH FYA prices (ADDN2)</t>
  </si>
  <si>
    <t>PR14 BYR Totex menu revenue adjustment expressed in 2022-23 CPIH FYA prices (WR)</t>
  </si>
  <si>
    <t>PR14 BYR Totex menu revenue adjustment expressed in 2022-23 CPIH FYA prices (WN)</t>
  </si>
  <si>
    <t>PR14 BYR Totex menu revenue adjustment expressed in 2022-23 CPIH FYA prices (WWN)</t>
  </si>
  <si>
    <t>PR14 BYR Totex menu revenue adjustment expressed in 2022-23 CPIH FYA prices (BR)</t>
  </si>
  <si>
    <t>PR14 BYR Totex menu revenue adjustment expressed in 2022-23 CPIH FYA prices (ADDN1)</t>
  </si>
  <si>
    <t>PR14 BYR Totex menu revenue adjustment expressed in 2022-23 CPIH FYA prices (ADDN2)</t>
  </si>
  <si>
    <t>PR14 BYR Other revenue adjustment expressed in 2022-23 CPIH FYA prices (WR)</t>
  </si>
  <si>
    <t>PR14 BYR Other revenue adjustment expressed in 2022-23 CPIH FYA prices (WN)</t>
  </si>
  <si>
    <t>PR14 BYR Other revenue adjustment expressed in 2022-23 CPIH FYA prices (WWN)</t>
  </si>
  <si>
    <t>PR14 BYR Other revenue adjustment expressed in 2022-23 CPIH FYA prices (BR)</t>
  </si>
  <si>
    <t>PR14 BYR Other revenue adjustment expressed in 2022-23 CPIH FYA prices (ADDN1)</t>
  </si>
  <si>
    <t>PR14 BYR Other revenue adjustment expressed in 2022-23 CPIH FYA prices (ADDN2)</t>
  </si>
  <si>
    <t>PR14 BYR Residential retail revenue adjustment expressed in 2022-23 CPIH FYA prices</t>
  </si>
  <si>
    <t>PR19 ODI revenue adjustment expressed in 2022-23 CPIH FYA prices (WR)</t>
  </si>
  <si>
    <t>PR19 ODI revenue adjustment expressed in 2022-23 CPIH FYA prices (WN)</t>
  </si>
  <si>
    <t>PR19 ODI revenue adjustment expressed in 2022-23 CPIH FYA prices (WWN)</t>
  </si>
  <si>
    <t>PR19 ODI revenue adjustment expressed in 2022-23 CPIH FYA prices (BR)</t>
  </si>
  <si>
    <t>PR19 ODI revenue adjustment expressed in 2022-23 CPIH FYA prices (ADDN1)</t>
  </si>
  <si>
    <t>PR19 ODI revenue adjustment expressed in 2022-23 CPIH FYA prices (ADDN2)</t>
  </si>
  <si>
    <t>PR19 ODI revenue adjustment expressed in 2022-23 CPIH FYA prices (Residential retail)</t>
  </si>
  <si>
    <t>PR19 ODI revenue adjustment expressed in 2022-23 CPIH FYA prices (Business retail)</t>
  </si>
  <si>
    <t>PR19 C-MeX revenue adjustment expressed in 2022-23 CPIH FYA prices (WR)</t>
  </si>
  <si>
    <t>PR19 C-MeX revenue adjustment expressed in 2022-23 CPIH FYA prices (WN)</t>
  </si>
  <si>
    <t>PR19 C-MeX revenue adjustment expressed in 2022-23 CPIH FYA prices (WWN)</t>
  </si>
  <si>
    <t>PR19 C-MeX revenue adjustment expressed in 2022-23 CPIH FYA prices (BR)</t>
  </si>
  <si>
    <t>PR19 C-MeX revenue adjustment expressed in 2022-23 CPIH FYA prices (ADDN1)</t>
  </si>
  <si>
    <t>PR19 C-MeX revenue adjustment expressed in 2022-23 CPIH FYA prices (ADDN2)</t>
  </si>
  <si>
    <t>PR19 C-MeX revenue adjustment expressed in 2022-23 CPIH FYA prices (Residential retail)</t>
  </si>
  <si>
    <t>PR19 C-MeX revenue adjustment expressed in 2022-23 CPIH FYA prices (Business retail)</t>
  </si>
  <si>
    <t>PR19 D-MeX revenue adjustment expressed in 2022-23 CPIH FYA prices (WR)</t>
  </si>
  <si>
    <t>PR19 D-MeX revenue adjustment expressed in 2022-23 CPIH FYA prices (WN)</t>
  </si>
  <si>
    <t>PR19 D-MeX revenue adjustment expressed in 2022-23 CPIH FYA prices (WWN)</t>
  </si>
  <si>
    <t>PR19 D-MeX revenue adjustment expressed in 2022-23 CPIH FYA prices (BR)</t>
  </si>
  <si>
    <t>PR19 D-MeX revenue adjustment expressed in 2022-23 CPIH FYA prices (ADDN1)</t>
  </si>
  <si>
    <t>PR19 D-MeX revenue adjustment expressed in 2022-23 CPIH FYA prices (ADDN2)</t>
  </si>
  <si>
    <t>PR19 D-MeX revenue adjustment expressed in 2022-23 CPIH FYA prices (Residential retail)</t>
  </si>
  <si>
    <t>PR19 D-MeX revenue adjustment expressed in 2022-23 CPIH FYA prices (Business retail)</t>
  </si>
  <si>
    <t>PR19 Bilateral entry (BEA) revenue adjustment expressed in 2022-23 CPIH FYA prices (WR)</t>
  </si>
  <si>
    <t>PR19 Bilateral entry (BEA) revenue adjustment expressed in 2022-23 CPIH FYA prices (WN)</t>
  </si>
  <si>
    <t>PR19 Bilateral entry (BEA) revenue adjustment expressed in 2022-23 CPIH FYA prices (WWN)</t>
  </si>
  <si>
    <t>PR19 Bilateral entry (BEA) revenue adjustment expressed in 2022-23 CPIH FYA prices (BR)</t>
  </si>
  <si>
    <t>PR19 Bilateral entry (BEA) revenue adjustment expressed in 2022-23 CPIH FYA prices (ADDN1)</t>
  </si>
  <si>
    <t>PR19 Bilateral entry (BEA) revenue adjustment expressed in 2022-23 CPIH FYA prices (ADDN2)</t>
  </si>
  <si>
    <t>PR19 Bilateral entry (BEA) revenue adjustment expressed in 2022-23 CPIH FYA prices (Residential retail)</t>
  </si>
  <si>
    <t>PR19 Bilateral entry (BEA) revenue adjustment expressed in 2022-23 CPIH FYA prices (Business retail)</t>
  </si>
  <si>
    <t>PR19 Bioresources forecasting accuracy incentive penalty adjustment in 2022-23 FYA (CPIH deflated) prices (WR)</t>
  </si>
  <si>
    <t>PR19 Bioresources forecasting accuracy incentive penalty adjustment in 2022-23 FYA (CPIH deflated) prices (WN)</t>
  </si>
  <si>
    <t>PR19 Bioresources forecasting accuracy incentive penalty adjustment in 2022-23 FYA (CPIH deflated) prices (WWN)</t>
  </si>
  <si>
    <t>PR19 Bioresources forecasting accuracy incentive penalty adjustment in 2022-23 FYA (CPIH deflated) prices (BR)</t>
  </si>
  <si>
    <t>PR19 Bioresources forecasting accuracy incentive penalty adjustment in 2022-23 FYA (CPIH deflated) prices (ADDN1)</t>
  </si>
  <si>
    <t>PR19 Bioresources forecasting accuracy incentive penalty adjustment in 2022-23 FYA (CPIH deflated) prices (ADDN2)</t>
  </si>
  <si>
    <t>PR19 Bioresources forecasting accuracy incentive penalty adjustment in 2022-23 FYA (CPIH deflated) prices (Residential retail)</t>
  </si>
  <si>
    <t>PR19 Bioresources forecasting accuracy incentive penalty adjustment in 2022-23 FYA (CPIH deflated) prices (Business retail)</t>
  </si>
  <si>
    <t>PR19 Business retail revenue adjustment expressed in 2022-23 CPIH FYA prices (WR)</t>
  </si>
  <si>
    <t>PR19 Business retail revenue adjustment expressed in 2022-23 CPIH FYA prices (WN)</t>
  </si>
  <si>
    <t>PR19 Business retail revenue adjustment expressed in 2022-23 CPIH FYA prices (WWN)</t>
  </si>
  <si>
    <t>PR19 Business retail revenue adjustment expressed in 2022-23 CPIH FYA prices (BR)</t>
  </si>
  <si>
    <t>PR19 Business retail revenue adjustment expressed in 2022-23 CPIH FYA prices (ADDN1)</t>
  </si>
  <si>
    <t>PR19 Business retail revenue adjustment expressed in 2022-23 CPIH FYA prices (ADDN2)</t>
  </si>
  <si>
    <t>PR19 Business retail revenue adjustment expressed in 2022-23 CPIH FYA prices (Residential retail)</t>
  </si>
  <si>
    <t>PR19 Business retail revenue adjustment expressed in 2022-23 CPIH FYA prices (Business retail)</t>
  </si>
  <si>
    <t>PR19 Water trading revenue adjustment expressed in 2022-23 CPIH FYA prices (WR)</t>
  </si>
  <si>
    <t>PR19 Water trading revenue adjustment expressed in 2022-23 CPIH FYA prices (WN)</t>
  </si>
  <si>
    <t>PR19 Water trading revenue adjustment expressed in 2022-23 CPIH FYA prices (WWN)</t>
  </si>
  <si>
    <t>PR19 Water trading revenue adjustment expressed in 2022-23 CPIH FYA prices (BR)</t>
  </si>
  <si>
    <t>PR19 Water trading revenue adjustment expressed in 2022-23 CPIH FYA prices (ADDN1)</t>
  </si>
  <si>
    <t>PR19 Water trading revenue adjustment expressed in 2022-23 CPIH FYA prices (ADDN2)</t>
  </si>
  <si>
    <t>PR19 Water trading revenue adjustment expressed in 2022-23 CPIH FYA prices (Residential retail)</t>
  </si>
  <si>
    <t>PR19 Water trading revenue adjustment expressed in 2022-23 CPIH FYA prices (Business retail)</t>
  </si>
  <si>
    <t>PR19 Developer services revenue adjustment expressed in 2022-23 CPIH FYA prices (WR)</t>
  </si>
  <si>
    <t>PR19 Developer services revenue adjustment expressed in 2022-23 CPIH FYA prices (WN)</t>
  </si>
  <si>
    <t>PR19 Developer services revenue adjustment expressed in 2022-23 CPIH FYA prices (WWN)</t>
  </si>
  <si>
    <t>PR19 Developer services revenue adjustment expressed in 2022-23 CPIH FYA prices (BR)</t>
  </si>
  <si>
    <t>PR19 Developer services revenue adjustment expressed in 2022-23 CPIH FYA prices (ADDN1)</t>
  </si>
  <si>
    <t>PR19 Developer services revenue adjustment expressed in 2022-23 CPIH FYA prices (ADDN2)</t>
  </si>
  <si>
    <t>PR19 Developer services revenue adjustment expressed in 2022-23 CPIH FYA prices (Residential retail)</t>
  </si>
  <si>
    <t>PR19 Developer services revenue adjustment expressed in 2022-23 CPIH FYA prices (Business retail)</t>
  </si>
  <si>
    <t>PR19 Cost of new debt revenue adjustment expressed in 2022-23 CPIH FYA prices (WR)</t>
  </si>
  <si>
    <t>PR19 Cost of new debt revenue adjustment expressed in 2022-23 CPIH FYA prices (WN)</t>
  </si>
  <si>
    <t>PR19 Cost of new debt revenue adjustment expressed in 2022-23 CPIH FYA prices (WWN)</t>
  </si>
  <si>
    <t>PR19 Cost of new debt revenue adjustment expressed in 2022-23 CPIH FYA prices (BR)</t>
  </si>
  <si>
    <t>PR19 Cost of new debt revenue adjustment expressed in 2022-23 CPIH FYA prices (ADDN1)</t>
  </si>
  <si>
    <t>PR19 Cost of new debt revenue adjustment expressed in 2022-23 CPIH FYA prices (ADDN2)</t>
  </si>
  <si>
    <t>PR19 Cost of new debt revenue adjustment expressed in 2022-23 CPIH FYA prices (Residential retail)</t>
  </si>
  <si>
    <t>PR19 Cost of new debt revenue adjustment expressed in 2022-23 CPIH FYA prices (Business retail)</t>
  </si>
  <si>
    <t>PR19 Totex costs revenue adjustment expressed in 2022-23 CPIH FYA prices (WR)</t>
  </si>
  <si>
    <t>PR19 Totex costs revenue adjustment expressed in 2022-23 CPIH FYA prices (WN)</t>
  </si>
  <si>
    <t>PR19 Totex costs revenue adjustment expressed in 2022-23 CPIH FYA prices (WWN)</t>
  </si>
  <si>
    <t>PR19 Totex costs revenue adjustment expressed in 2022-23 CPIH FYA prices (BR)</t>
  </si>
  <si>
    <t>PR19 Totex costs revenue adjustment expressed in 2022-23 CPIH FYA prices (ADDN1)</t>
  </si>
  <si>
    <t>PR19 Totex costs revenue adjustment expressed in 2022-23 CPIH FYA prices (ADDN2)</t>
  </si>
  <si>
    <t>PR19 Totex costs revenue adjustment expressed in 2022-23 CPIH FYA prices (Residential retail)</t>
  </si>
  <si>
    <t>PR19 Totex costs revenue adjustment expressed in 2022-23 CPIH FYA prices (Business retail)</t>
  </si>
  <si>
    <t>PR19 Tax revenue adjustment expressed in 2022-23 CPIH FYA prices (WR)</t>
  </si>
  <si>
    <t>PR19 Tax revenue adjustment expressed in 2022-23 CPIH FYA prices (WN)</t>
  </si>
  <si>
    <t>PR19 Tax revenue adjustment expressed in 2022-23 CPIH FYA prices (WWN)</t>
  </si>
  <si>
    <t>PR19 Tax revenue adjustment expressed in 2022-23 CPIH FYA prices (BR)</t>
  </si>
  <si>
    <t>PR19 Tax revenue adjustment expressed in 2022-23 CPIH FYA prices (ADDN1)</t>
  </si>
  <si>
    <t>PR19 Tax revenue adjustment expressed in 2022-23 CPIH FYA prices (ADDN2)</t>
  </si>
  <si>
    <t>PR19 Tax revenue adjustment expressed in 2022-23 CPIH FYA prices (Residential retail)</t>
  </si>
  <si>
    <t>PR19 Tax revenue adjustment expressed in 2022-23 CPIH FYA prices (Business retail)</t>
  </si>
  <si>
    <t>PR19 RPI-CPIH wedge revenue adjustment expressed in 2022-23 CPIH FYA prices (WR)</t>
  </si>
  <si>
    <t>PR19 RPI-CPIH wedge revenue adjustment expressed in 2022-23 CPIH FYA prices (WN)</t>
  </si>
  <si>
    <t>PR19 RPI-CPIH wedge revenue adjustment expressed in 2022-23 CPIH FYA prices (WWN)</t>
  </si>
  <si>
    <t>PR19 RPI-CPIH wedge revenue adjustment expressed in 2022-23 CPIH FYA prices (BR)</t>
  </si>
  <si>
    <t>PR19 RPI-CPIH wedge revenue adjustment expressed in 2022-23 CPIH FYA prices (ADDN1)</t>
  </si>
  <si>
    <t>PR19 RPI-CPIH wedge revenue adjustment expressed in 2022-23 CPIH FYA prices (ADDN2)</t>
  </si>
  <si>
    <t>PR19 RPI-CPIH wedge revenue adjustment expressed in 2022-23 CPIH FYA prices (Residential retail)</t>
  </si>
  <si>
    <t>PR19 RPI-CPIH wedge revenue adjustment expressed in 2022-23 CPIH FYA prices (Business retail)</t>
  </si>
  <si>
    <t>PR19 Strategic regional water resources revenue adjustment expressed in 2022-23 CPIH FYA prices (WR)</t>
  </si>
  <si>
    <t>PR19 Strategic regional water resources revenue adjustment expressed in 2022-23 CPIH FYA prices (WN)</t>
  </si>
  <si>
    <t>PR19 Strategic regional water resources revenue adjustment expressed in 2022-23 CPIH FYA prices (WWN)</t>
  </si>
  <si>
    <t>PR19 Strategic regional water resources revenue adjustment expressed in 2022-23 CPIH FYA prices (BR)</t>
  </si>
  <si>
    <t>PR19 Strategic regional water resources revenue adjustment expressed in 2022-23 CPIH FYA prices (ADDN1)</t>
  </si>
  <si>
    <t>PR19 Strategic regional water resources revenue adjustment expressed in 2022-23 CPIH FYA prices (ADDN2)</t>
  </si>
  <si>
    <t>PR19 Strategic regional water resources revenue adjustment expressed in 2022-23 CPIH FYA prices (Residential retail)</t>
  </si>
  <si>
    <t>PR19 Strategic regional water resources revenue adjustment expressed in 2022-23 CPIH FYA prices (Business retail)</t>
  </si>
  <si>
    <t>PR19 Havant Thicket activities revenue adjustment expressed in 2022-23 CPIH FYA prices (WR)</t>
  </si>
  <si>
    <t>PR19 Havant Thicket activities revenue adjustment expressed in 2022-23 CPIH FYA prices (WN)</t>
  </si>
  <si>
    <t>PR19 Havant Thicket activities revenue adjustment expressed in 2022-23 CPIH FYA prices (WWN)</t>
  </si>
  <si>
    <t>PR19 Havant Thicket activities revenue adjustment expressed in 2022-23 CPIH FYA prices (BR)</t>
  </si>
  <si>
    <t>PR19 Havant Thicket activities revenue adjustment expressed in 2022-23 CPIH FYA prices (ADDN1)</t>
  </si>
  <si>
    <t>PR19 Havant Thicket activities revenue adjustment expressed in 2022-23 CPIH FYA prices (ADDN2)</t>
  </si>
  <si>
    <t>PR19 Havant Thicket activities revenue adjustment expressed in 2022-23 CPIH FYA prices (Residential retail)</t>
  </si>
  <si>
    <t>PR19 Havant Thicket activities revenue adjustment expressed in 2022-23 CPIH FYA prices (Business retail)</t>
  </si>
  <si>
    <t>PR19 Green recovery costs revenue adjustment expressed in 2022-23 CPIH FYA prices (WR)</t>
  </si>
  <si>
    <t>PR19 Green recovery costs revenue adjustment expressed in 2022-23 CPIH FYA prices (WN)</t>
  </si>
  <si>
    <t>PR19 Green recovery costs revenue adjustment expressed in 2022-23 CPIH FYA prices (WWN)</t>
  </si>
  <si>
    <t>PR19 Green recovery costs revenue adjustment expressed in 2022-23 CPIH FYA prices (BR)</t>
  </si>
  <si>
    <t>PR19 Green recovery costs revenue adjustment expressed in 2022-23 CPIH FYA prices (ADDN1)</t>
  </si>
  <si>
    <t>PR19 Green recovery costs revenue adjustment expressed in 2022-23 CPIH FYA prices (ADDN2)</t>
  </si>
  <si>
    <t>PR19 Green recovery costs revenue adjustment expressed in 2022-23 CPIH FYA prices (Residential retail)</t>
  </si>
  <si>
    <t>PR19 Green recovery costs revenue adjustment expressed in 2022-23 CPIH FYA prices (Business retail)</t>
  </si>
  <si>
    <t>PR19 Green recovery (TVM) revenue adjustment expressed in 2022-23 CPIH FYA prices (WR)</t>
  </si>
  <si>
    <t>PR19 Green recovery (TVM) revenue adjustment expressed in 2022-23 CPIH FYA prices (WN)</t>
  </si>
  <si>
    <t>PR19 Green recovery (TVM) revenue adjustment expressed in 2022-23 CPIH FYA prices (WWN)</t>
  </si>
  <si>
    <t>PR19 Green recovery (TVM) revenue adjustment expressed in 2022-23 CPIH FYA prices (BR)</t>
  </si>
  <si>
    <t>PR19 Green recovery (TVM) revenue adjustment expressed in 2022-23 CPIH FYA prices (ADDN1)</t>
  </si>
  <si>
    <t>PR19 Green recovery (TVM) revenue adjustment expressed in 2022-23 CPIH FYA prices (ADDN2)</t>
  </si>
  <si>
    <t>PR19 Green recovery (TVM) revenue adjustment expressed in 2022-23 CPIH FYA prices (Residential retail)</t>
  </si>
  <si>
    <t>PR19 Green recovery (TVM) revenue adjustment expressed in 2022-23 CPIH FYA prices (Business retail)</t>
  </si>
  <si>
    <t>Other revenue adjustments expressed in 2022-23 CPIH FYA prices (WR)</t>
  </si>
  <si>
    <t>Other revenue adjustments expressed in 2022-23 CPIH FYA prices (WN)</t>
  </si>
  <si>
    <t>Other revenue adjustments expressed in 2022-23 CPIH FYA prices (WWN)</t>
  </si>
  <si>
    <t>Other revenue adjustments expressed in 2022-23 CPIH FYA prices (BR)</t>
  </si>
  <si>
    <t>Other revenue adjustments expressed in 2022-23 CPIH FYA prices (ADDN1)</t>
  </si>
  <si>
    <t>Other revenue adjustments expressed in 2022-23 CPIH FYA prices (ADDN2)</t>
  </si>
  <si>
    <t>Other revenue adjustments expressed in 2022-23 CPIH FYA prices (Residential retail)</t>
  </si>
  <si>
    <t>Other revenue adjustments expressed in 2022-23 CPIH FYA prices (Business retail)</t>
  </si>
  <si>
    <t>Reconciliation adjustments calculated in 2022-23 CPI(H) FYA prices</t>
  </si>
  <si>
    <t>PR19 Gearing outperformance revenue adjustment expressed in 2022-23 CPIH FYA prices (WR)</t>
  </si>
  <si>
    <t>PR19 Gearing outperformance revenue adjustment expressed in 2022-23 CPIH FYA prices (WN)</t>
  </si>
  <si>
    <t>PR19 Gearing outperformance revenue adjustment expressed in 2022-23 CPIH FYA prices (WWN)</t>
  </si>
  <si>
    <t>PR19 Gearing outperformance revenue adjustment expressed in 2022-23 CPIH FYA prices (BR)</t>
  </si>
  <si>
    <t>PR19 Gearing outperformance revenue adjustment expressed in 2022-23 CPIH FYA prices (ADDN1)</t>
  </si>
  <si>
    <t>PR19 Gearing outperformance revenue adjustment expressed in 2022-23 CPIH FYA prices (ADDN2)</t>
  </si>
  <si>
    <t>PR19 Gearing outperformance revenue adjustment expressed in 2022-23 CPIH FYA prices (Residential retail)</t>
  </si>
  <si>
    <t>PR19 Gearing outperformance revenue adjustment expressed in 2022-23 CPIH FYA prices (Business retail)</t>
  </si>
  <si>
    <t>Reconciliation adjustments calculated in 2024-25 CPI(H) FYA prices</t>
  </si>
  <si>
    <t>PR19 Residential retail revenue adjustment expressed in 2022-23 CPIH FYA prices (WR)</t>
  </si>
  <si>
    <t>PR19 Residential retail revenue adjustment expressed in 2022-23 CPIH FYA prices (WN)</t>
  </si>
  <si>
    <t>PR19 Residential retail revenue adjustment expressed in 2022-23 CPIH FYA prices (WWN)</t>
  </si>
  <si>
    <t>PR19 Residential retail revenue adjustment expressed in 2022-23 CPIH FYA prices (BR)</t>
  </si>
  <si>
    <t>PR19 Residential retail revenue adjustment expressed in 2022-23 CPIH FYA prices (ADDN1)</t>
  </si>
  <si>
    <t>PR19 Residential retail revenue adjustment expressed in 2022-23 CPIH FYA prices (ADDN2)</t>
  </si>
  <si>
    <t>PR19 Residential retail revenue adjustment expressed in 2022-23 CPIH FYA prices (Residential retail)</t>
  </si>
  <si>
    <t>PR19 Residential retail revenue adjustment expressed in 2022-23 CPIH FYA prices (Business retail)</t>
  </si>
  <si>
    <t>Reconciliation adjustments calculated in 2024-25 basket year CPI(H) (prior November) prices</t>
  </si>
  <si>
    <t>PR19 RFI revenue adjustment expressed in 2022-23 CPIH FYA prices (WR)</t>
  </si>
  <si>
    <t>PR19 RFI revenue adjustment expressed in 2022-23 CPIH FYA prices (WN)</t>
  </si>
  <si>
    <t>PR19 RFI revenue adjustment expressed in 2022-23 CPIH FYA prices (WWN)</t>
  </si>
  <si>
    <t>PR19 RFI revenue adjustment expressed in 2022-23 CPIH FYA prices (BR)</t>
  </si>
  <si>
    <t>PR19 RFI revenue adjustment expressed in 2022-23 CPIH FYA prices (ADDN1)</t>
  </si>
  <si>
    <t>PR19 RFI revenue adjustment expressed in 2022-23 CPIH FYA prices (ADDN2)</t>
  </si>
  <si>
    <t>PR19 RFI revenue adjustment expressed in 2022-23 CPIH FYA prices (Residential retail)</t>
  </si>
  <si>
    <t>PR19 RFI revenue adjustment expressed in 2022-23 CPIH FYA prices (Business retail)</t>
  </si>
  <si>
    <t>PR19 Bioresources revenue adjustment expressed in 2022-23 CPIH FYA prices (WR)</t>
  </si>
  <si>
    <t>PR19 Bioresources revenue adjustment expressed in 2022-23 CPIH FYA prices (WN)</t>
  </si>
  <si>
    <t>PR19 Bioresources revenue adjustment expressed in 2022-23 CPIH FYA prices (WWN)</t>
  </si>
  <si>
    <t>PR19 Bioresources revenue adjustment expressed in 2022-23 CPIH FYA prices (BR)</t>
  </si>
  <si>
    <t>PR19 Bioresources revenue adjustment expressed in 2022-23 CPIH FYA prices (ADDN1)</t>
  </si>
  <si>
    <t>PR19 Bioresources revenue adjustment expressed in 2022-23 CPIH FYA prices (ADDN2)</t>
  </si>
  <si>
    <t>PR19 Bioresources revenue adjustment expressed in 2022-23 CPIH FYA prices (Residential retail)</t>
  </si>
  <si>
    <t>PR19 Bioresources revenue adjustment expressed in 2022-23 CPIH FYA prices (Business retail)</t>
  </si>
  <si>
    <t>Separate Adjustments Into Those Eligible / Not Eligible For Tax Uplift</t>
  </si>
  <si>
    <t>Adjustments eligible for tax uplift</t>
  </si>
  <si>
    <t>PR14 BYR WRFIM</t>
  </si>
  <si>
    <t>PR14 BYR WRFIM revenue adjustment eligible for tax uplift in 2022-23 CPIH FYA prices (WR)</t>
  </si>
  <si>
    <t>PR14 BYR WRFIM revenue adjustment eligible for tax uplift in 2022-23 CPIH FYA prices (WN)</t>
  </si>
  <si>
    <t>PR14 BYR WRFIM revenue adjustment eligible for tax uplift in 2022-23 CPIH FYA prices (WWN)</t>
  </si>
  <si>
    <t>PR14 BYR WRFIM revenue adjustment eligible for tax uplift in 2022-23 CPIH FYA prices (BR)</t>
  </si>
  <si>
    <t>PR14 BYR WRFIM revenue adjustment eligible for tax uplift in 2022-23 CPIH FYA prices (ADDN1)</t>
  </si>
  <si>
    <t>PR14 BYR WRFIM revenue adjustment eligible for tax uplift in 2022-23 CPIH FYA prices (ADDN2)</t>
  </si>
  <si>
    <t>PR14 BYR Water trading</t>
  </si>
  <si>
    <t>PR14 BYR Water trading revenue adjustment eligible for tax uplift in 2022-23 CPIH FYA prices (WR)</t>
  </si>
  <si>
    <t>PR14 BYR Water trading revenue adjustment eligible for tax uplift in 2022-23 CPIH FYA prices (WN)</t>
  </si>
  <si>
    <t>PR14 BYR Water trading revenue adjustment eligible for tax uplift in 2022-23 CPIH FYA prices (WWN)</t>
  </si>
  <si>
    <t>PR14 BYR Water trading revenue adjustment eligible for tax uplift in 2022-23 CPIH FYA prices (BR)</t>
  </si>
  <si>
    <t>PR14 BYR Water trading revenue adjustment eligible for tax uplift in 2022-23 CPIH FYA prices (ADDN1)</t>
  </si>
  <si>
    <t>PR14 BYR Water trading revenue adjustment eligible for tax uplift in 2022-23 CPIH FYA prices (ADDN2)</t>
  </si>
  <si>
    <t>PR14 BYR Totex</t>
  </si>
  <si>
    <t>PR14 BYR Totex menu revenue adjustment eligible for tax uplift in 2022-23 CPIH FYA prices (WR)</t>
  </si>
  <si>
    <t>PR14 BYR Totex menu revenue adjustment eligible for tax uplift in 2022-23 CPIH FYA prices (WN)</t>
  </si>
  <si>
    <t>PR14 BYR Totex menu revenue adjustment eligible for tax uplift in 2022-23 CPIH FYA prices (WWN)</t>
  </si>
  <si>
    <t>PR14 BYR Totex menu revenue adjustment eligible for tax uplift in 2022-23 CPIH FYA prices (BR)</t>
  </si>
  <si>
    <t>PR14 BYR Totex menu revenue adjustment eligible for tax uplift in 2022-23 CPIH FYA prices (ADDN1)</t>
  </si>
  <si>
    <t>PR14 BYR Totex menu revenue adjustment eligible for tax uplift in 2022-23 CPIH FYA prices (ADDN2)</t>
  </si>
  <si>
    <t>PR14 BYR Other</t>
  </si>
  <si>
    <t>PR14 BYR Other revenue adjustment eligible for tax uplift in 2022-23 CPIH FYA prices (WR)</t>
  </si>
  <si>
    <t>PR14 BYR Other revenue adjustment eligible for tax uplift in 2022-23 CPIH FYA prices (WN)</t>
  </si>
  <si>
    <t>PR14 BYR Other revenue adjustment eligible for tax uplift in 2022-23 CPIH FYA prices (WWN)</t>
  </si>
  <si>
    <t>PR14 BYR Other revenue adjustment eligible for tax uplift in 2022-23 CPIH FYA prices (BR)</t>
  </si>
  <si>
    <t>PR14 BYR Other revenue adjustment eligible for tax uplift in 2022-23 CPIH FYA prices (ADDN1)</t>
  </si>
  <si>
    <t>PR14 BYR Other revenue adjustment eligible for tax uplift in 2022-23 CPIH FYA prices (ADDN2)</t>
  </si>
  <si>
    <t>PR14 BYR Residential retail</t>
  </si>
  <si>
    <t>PR14 BYR Residential retail revenue adjustment eligible for tax uplift in 2022-23 CPIH FYA prices</t>
  </si>
  <si>
    <t>PR19 ODI</t>
  </si>
  <si>
    <t>PR19 ODI revenue adjustment eligible for tax uplift in 2022-23 CPIH FYA prices (WR)</t>
  </si>
  <si>
    <t>PR19 ODI revenue adjustment eligible for tax uplift in 2022-23 CPIH FYA prices (WN)</t>
  </si>
  <si>
    <t>PR19 ODI revenue adjustment eligible for tax uplift in 2022-23 CPIH FYA prices (WWN)</t>
  </si>
  <si>
    <t>PR19 ODI revenue adjustment eligible for tax uplift in 2022-23 CPIH FYA prices (BR)</t>
  </si>
  <si>
    <t>PR19 ODI revenue adjustment eligible for tax uplift in 2022-23 CPIH FYA prices (ADDN1)</t>
  </si>
  <si>
    <t>PR19 ODI revenue adjustment eligible for tax uplift in 2022-23 CPIH FYA prices (ADDN2)</t>
  </si>
  <si>
    <t>PR19 ODI revenue adjustment eligible for tax uplift in 2022-23 CPIH FYA prices (Residential retail)</t>
  </si>
  <si>
    <t>PR19 ODI revenue adjustment eligible for tax uplift in 2022-23 CPIH FYA prices (Business retail)</t>
  </si>
  <si>
    <t>PR19 C-MeX</t>
  </si>
  <si>
    <t>PR19 C-MeX revenue adjustment eligible for tax uplift in 2022-23 CPIH FYA prices (WR)</t>
  </si>
  <si>
    <t>PR19 C-MeX revenue adjustment eligible for tax uplift in 2022-23 CPIH FYA prices (WN)</t>
  </si>
  <si>
    <t>PR19 C-MeX revenue adjustment eligible for tax uplift in 2022-23 CPIH FYA prices (WWN)</t>
  </si>
  <si>
    <t>PR19 C-MeX revenue adjustment eligible for tax uplift in 2022-23 CPIH FYA prices (BR)</t>
  </si>
  <si>
    <t>PR19 C-MeX revenue adjustment eligible for tax uplift in 2022-23 CPIH FYA prices (ADDN1)</t>
  </si>
  <si>
    <t>PR19 C-MeX revenue adjustment eligible for tax uplift in 2022-23 CPIH FYA prices (ADDN2)</t>
  </si>
  <si>
    <t>PR19 C-MeX revenue adjustment eligible for tax uplift in 2022-23 CPIH FYA prices (Residential retail)</t>
  </si>
  <si>
    <t>PR19 C-MeX revenue adjustment eligible for tax uplift in 2022-23 CPIH FYA prices (Business retail)</t>
  </si>
  <si>
    <t>PR19 D-MeX</t>
  </si>
  <si>
    <t>PR19 D-MeX revenue adjustment eligible for tax uplift in 2022-23 CPIH FYA prices (WR)</t>
  </si>
  <si>
    <t>PR19 D-MeX revenue adjustment eligible for tax uplift in 2022-23 CPIH FYA prices (WN)</t>
  </si>
  <si>
    <t>PR19 D-MeX revenue adjustment eligible for tax uplift in 2022-23 CPIH FYA prices (WWN)</t>
  </si>
  <si>
    <t>PR19 D-MeX revenue adjustment eligible for tax uplift in 2022-23 CPIH FYA prices (BR)</t>
  </si>
  <si>
    <t>PR19 D-MeX revenue adjustment eligible for tax uplift in 2022-23 CPIH FYA prices (ADDN1)</t>
  </si>
  <si>
    <t>PR19 D-MeX revenue adjustment eligible for tax uplift in 2022-23 CPIH FYA prices (ADDN2)</t>
  </si>
  <si>
    <t>PR19 D-MeX revenue adjustment eligible for tax uplift in 2022-23 CPIH FYA prices (Residential retail)</t>
  </si>
  <si>
    <t>PR19 D-MeX revenue adjustment eligible for tax uplift in 2022-23 CPIH FYA prices (Business retail)</t>
  </si>
  <si>
    <t>PR19 Bilateral entry (BEA)</t>
  </si>
  <si>
    <t>PR19 Bilateral entry (BEA) revenue adjustment eligible for tax uplift in 2022-23 CPIH FYA prices (WR)</t>
  </si>
  <si>
    <t>PR19 Bilateral entry (BEA) revenue adjustment eligible for tax uplift in 2022-23 CPIH FYA prices (WN)</t>
  </si>
  <si>
    <t>PR19 Bilateral entry (BEA) revenue adjustment eligible for tax uplift in 2022-23 CPIH FYA prices (WWN)</t>
  </si>
  <si>
    <t>PR19 Bilateral entry (BEA) revenue adjustment eligible for tax uplift in 2022-23 CPIH FYA prices (BR)</t>
  </si>
  <si>
    <t>PR19 Bilateral entry (BEA) revenue adjustment eligible for tax uplift in 2022-23 CPIH FYA prices (ADDN1)</t>
  </si>
  <si>
    <t>PR19 Bilateral entry (BEA) revenue adjustment eligible for tax uplift in 2022-23 CPIH FYA prices (ADDN2)</t>
  </si>
  <si>
    <t>PR19 Bilateral entry (BEA) revenue adjustment eligible for tax uplift in 2022-23 CPIH FYA prices (Residential retail)</t>
  </si>
  <si>
    <t>PR19 Bilateral entry (BEA) revenue adjustment eligible for tax uplift in 2022-23 CPIH FYA prices (Business retail)</t>
  </si>
  <si>
    <t>PR19 Business retail</t>
  </si>
  <si>
    <t>PR19 Business retail revenue adjustment eligible for tax uplift in 2022-23 CPIH FYA prices (WR)</t>
  </si>
  <si>
    <t>PR19 Business retail revenue adjustment eligible for tax uplift in 2022-23 CPIH FYA prices (WN)</t>
  </si>
  <si>
    <t>PR19 Business retail revenue adjustment eligible for tax uplift in 2022-23 CPIH FYA prices (WWN)</t>
  </si>
  <si>
    <t>PR19 Business retail revenue adjustment eligible for tax uplift in 2022-23 CPIH FYA prices (BR)</t>
  </si>
  <si>
    <t>PR19 Business retail revenue adjustment eligible for tax uplift in 2022-23 CPIH FYA prices (ADDN1)</t>
  </si>
  <si>
    <t>PR19 Business retail revenue adjustment eligible for tax uplift in 2022-23 CPIH FYA prices (ADDN2)</t>
  </si>
  <si>
    <t>PR19 Business retail revenue adjustment eligible for tax uplift in 2022-23 CPIH FYA prices (Residential retail)</t>
  </si>
  <si>
    <t>PR19 Business retail revenue adjustment eligible for tax uplift in 2022-23 CPIH FYA prices (Business retail)</t>
  </si>
  <si>
    <t>PR19 Water trading</t>
  </si>
  <si>
    <t>PR19 Water trading revenue adjustment eligible for tax uplift in 2022-23 CPIH FYA prices (WR)</t>
  </si>
  <si>
    <t>PR19 Water trading revenue adjustment eligible for tax uplift in 2022-23 CPIH FYA prices (WN)</t>
  </si>
  <si>
    <t>PR19 Water trading revenue adjustment eligible for tax uplift in 2022-23 CPIH FYA prices (WWN)</t>
  </si>
  <si>
    <t>PR19 Water trading revenue adjustment eligible for tax uplift in 2022-23 CPIH FYA prices (BR)</t>
  </si>
  <si>
    <t>PR19 Water trading revenue adjustment eligible for tax uplift in 2022-23 CPIH FYA prices (ADDN1)</t>
  </si>
  <si>
    <t>PR19 Water trading revenue adjustment eligible for tax uplift in 2022-23 CPIH FYA prices (ADDN2)</t>
  </si>
  <si>
    <t>PR19 Water trading revenue adjustment eligible for tax uplift in 2022-23 CPIH FYA prices (Residential retail)</t>
  </si>
  <si>
    <t>PR19 Water trading revenue adjustment eligible for tax uplift in 2022-23 CPIH FYA prices (Business retail)</t>
  </si>
  <si>
    <t>PR19 Developer services</t>
  </si>
  <si>
    <t>PR19 Developer services revenue adjustment eligible for tax uplift in 2022-23 CPIH FYA prices (WR)</t>
  </si>
  <si>
    <t>PR19 Developer services revenue adjustment eligible for tax uplift in 2022-23 CPIH FYA prices (WN)</t>
  </si>
  <si>
    <t>PR19 Developer services revenue adjustment eligible for tax uplift in 2022-23 CPIH FYA prices (WWN)</t>
  </si>
  <si>
    <t>PR19 Developer services revenue adjustment eligible for tax uplift in 2022-23 CPIH FYA prices (BR)</t>
  </si>
  <si>
    <t>PR19 Developer services revenue adjustment eligible for tax uplift in 2022-23 CPIH FYA prices (ADDN1)</t>
  </si>
  <si>
    <t>PR19 Developer services revenue adjustment eligible for tax uplift in 2022-23 CPIH FYA prices (ADDN2)</t>
  </si>
  <si>
    <t>PR19 Developer services revenue adjustment eligible for tax uplift in 2022-23 CPIH FYA prices (Residential retail)</t>
  </si>
  <si>
    <t>PR19 Developer services revenue adjustment eligible for tax uplift in 2022-23 CPIH FYA prices (Business retail)</t>
  </si>
  <si>
    <t>PR19 Cost of new debt</t>
  </si>
  <si>
    <t>PR19 Cost of new debt revenue adjustment eligible for tax uplift in 2022-23 CPIH FYA prices (WR)</t>
  </si>
  <si>
    <t>PR19 Cost of new debt revenue adjustment eligible for tax uplift in 2022-23 CPIH FYA prices (WN)</t>
  </si>
  <si>
    <t>PR19 Cost of new debt revenue adjustment eligible for tax uplift in 2022-23 CPIH FYA prices (WWN)</t>
  </si>
  <si>
    <t>PR19 Cost of new debt revenue adjustment eligible for tax uplift in 2022-23 CPIH FYA prices (BR)</t>
  </si>
  <si>
    <t>PR19 Cost of new debt revenue adjustment eligible for tax uplift in 2022-23 CPIH FYA prices (ADDN1)</t>
  </si>
  <si>
    <t>PR19 Cost of new debt revenue adjustment eligible for tax uplift in 2022-23 CPIH FYA prices (ADDN2)</t>
  </si>
  <si>
    <t>PR19 Cost of new debt revenue adjustment eligible for tax uplift in 2022-23 CPIH FYA prices (Residential retail)</t>
  </si>
  <si>
    <t>PR19 Cost of new debt revenue adjustment eligible for tax uplift in 2022-23 CPIH FYA prices (Business retail)</t>
  </si>
  <si>
    <t>PR19 Totex costs</t>
  </si>
  <si>
    <t>PR19 Totex costs revenue adjustment eligible for tax uplift in 2022-23 CPIH FYA prices (WR)</t>
  </si>
  <si>
    <t>PR19 Totex costs revenue adjustment eligible for tax uplift in 2022-23 CPIH FYA prices (WN)</t>
  </si>
  <si>
    <t>PR19 Totex costs revenue adjustment eligible for tax uplift in 2022-23 CPIH FYA prices (WWN)</t>
  </si>
  <si>
    <t>PR19 Totex costs revenue adjustment eligible for tax uplift in 2022-23 CPIH FYA prices (BR)</t>
  </si>
  <si>
    <t>PR19 Totex costs revenue adjustment eligible for tax uplift in 2022-23 CPIH FYA prices (ADDN1)</t>
  </si>
  <si>
    <t>PR19 Totex costs revenue adjustment eligible for tax uplift in 2022-23 CPIH FYA prices (ADDN2)</t>
  </si>
  <si>
    <t>PR19 Totex costs revenue adjustment eligible for tax uplift in 2022-23 CPIH FYA prices (Residential retail)</t>
  </si>
  <si>
    <t>PR19 Totex costs revenue adjustment eligible for tax uplift in 2022-23 CPIH FYA prices (Business retail)</t>
  </si>
  <si>
    <t>PR19 Tax</t>
  </si>
  <si>
    <t>PR19 Tax revenue adjustment eligible for tax uplift in 2022-23 CPIH FYA prices (WR)</t>
  </si>
  <si>
    <t>PR19 Tax revenue adjustment eligible for tax uplift in 2022-23 CPIH FYA prices (WN)</t>
  </si>
  <si>
    <t>PR19 Tax revenue adjustment eligible for tax uplift in 2022-23 CPIH FYA prices (WWN)</t>
  </si>
  <si>
    <t>PR19 Tax revenue adjustment eligible for tax uplift in 2022-23 CPIH FYA prices (BR)</t>
  </si>
  <si>
    <t>PR19 Tax revenue adjustment eligible for tax uplift in 2022-23 CPIH FYA prices (ADDN1)</t>
  </si>
  <si>
    <t>PR19 Tax revenue adjustment eligible for tax uplift in 2022-23 CPIH FYA prices (ADDN2)</t>
  </si>
  <si>
    <t>PR19 Tax revenue adjustment eligible for tax uplift in 2022-23 CPIH FYA prices (Residential retail)</t>
  </si>
  <si>
    <t>PR19 Tax revenue adjustment eligible for tax uplift in 2022-23 CPIH FYA prices (Business retail)</t>
  </si>
  <si>
    <t>PR19 RPI-CPIH wedge</t>
  </si>
  <si>
    <t>PR19 RPI-CPIH wedge revenue adjustment eligible for tax uplift in 2022-23 CPIH FYA prices (WR)</t>
  </si>
  <si>
    <t>PR19 RPI-CPIH wedge revenue adjustment eligible for tax uplift in 2022-23 CPIH FYA prices (WN)</t>
  </si>
  <si>
    <t>PR19 RPI-CPIH wedge revenue adjustment eligible for tax uplift in 2022-23 CPIH FYA prices (WWN)</t>
  </si>
  <si>
    <t>PR19 RPI-CPIH wedge revenue adjustment eligible for tax uplift in 2022-23 CPIH FYA prices (BR)</t>
  </si>
  <si>
    <t>PR19 RPI-CPIH wedge revenue adjustment eligible for tax uplift in 2022-23 CPIH FYA prices (ADDN1)</t>
  </si>
  <si>
    <t>PR19 RPI-CPIH wedge revenue adjustment eligible for tax uplift in 2022-23 CPIH FYA prices (ADDN2)</t>
  </si>
  <si>
    <t>PR19 RPI-CPIH wedge revenue adjustment eligible for tax uplift in 2022-23 CPIH FYA prices (Residential retail)</t>
  </si>
  <si>
    <t>PR19 RPI-CPIH wedge revenue adjustment eligible for tax uplift in 2022-23 CPIH FYA prices (Business retail)</t>
  </si>
  <si>
    <t>PR19 Strategic regional water resources</t>
  </si>
  <si>
    <t>PR19 Strategic regional water resources revenue adjustment eligible for tax uplift in 2022-23 CPIH FYA prices (WR)</t>
  </si>
  <si>
    <t>PR19 Strategic regional water resources revenue adjustment eligible for tax uplift in 2022-23 CPIH FYA prices (WN)</t>
  </si>
  <si>
    <t>PR19 Strategic regional water resources revenue adjustment eligible for tax uplift in 2022-23 CPIH FYA prices (WWN)</t>
  </si>
  <si>
    <t>PR19 Strategic regional water resources revenue adjustment eligible for tax uplift in 2022-23 CPIH FYA prices (BR)</t>
  </si>
  <si>
    <t>PR19 Strategic regional water resources revenue adjustment eligible for tax uplift in 2022-23 CPIH FYA prices (ADDN1)</t>
  </si>
  <si>
    <t>PR19 Strategic regional water resources revenue adjustment eligible for tax uplift in 2022-23 CPIH FYA prices (ADDN2)</t>
  </si>
  <si>
    <t>PR19 Strategic regional water resources revenue adjustment eligible for tax uplift in 2022-23 CPIH FYA prices (Residential retail)</t>
  </si>
  <si>
    <t>PR19 Strategic regional water resources revenue adjustment eligible for tax uplift in 2022-23 CPIH FYA prices (Business retail)</t>
  </si>
  <si>
    <t>PR19 Havant Thicket</t>
  </si>
  <si>
    <t>PR19 Havant Thicket activities revenue adjustment eligible for tax uplift in 2022-23 CPIH FYA prices (WR)</t>
  </si>
  <si>
    <t>PR19 Havant Thicket activities revenue adjustment eligible for tax uplift in 2022-23 CPIH FYA prices (WN)</t>
  </si>
  <si>
    <t>PR19 Havant Thicket activities revenue adjustment eligible for tax uplift in 2022-23 CPIH FYA prices (WWN)</t>
  </si>
  <si>
    <t>PR19 Havant Thicket activities revenue adjustment eligible for tax uplift in 2022-23 CPIH FYA prices (BR)</t>
  </si>
  <si>
    <t>PR19 Havant Thicket activities revenue adjustment eligible for tax uplift in 2022-23 CPIH FYA prices (ADDN1)</t>
  </si>
  <si>
    <t>PR19 Havant Thicket activities revenue adjustment eligible for tax uplift in 2022-23 CPIH FYA prices (ADDN2)</t>
  </si>
  <si>
    <t>PR19 Havant Thicket activities revenue adjustment eligible for tax uplift in 2022-23 CPIH FYA prices (Residential retail)</t>
  </si>
  <si>
    <t>PR19 Havant Thicket activities revenue adjustment eligible for tax uplift in 2022-23 CPIH FYA prices (Business retail)</t>
  </si>
  <si>
    <t>PR19 Green recovery costs</t>
  </si>
  <si>
    <t>PR19 Green recovery costs revenue adjustment eligible for tax uplift in 2022-23 CPIH FYA prices (WR)</t>
  </si>
  <si>
    <t>PR19 Green recovery costs revenue adjustment eligible for tax uplift in 2022-23 CPIH FYA prices (WN)</t>
  </si>
  <si>
    <t>PR19 Green recovery costs revenue adjustment eligible for tax uplift in 2022-23 CPIH FYA prices (WWN)</t>
  </si>
  <si>
    <t>PR19 Green recovery costs revenue adjustment eligible for tax uplift in 2022-23 CPIH FYA prices (BR)</t>
  </si>
  <si>
    <t>PR19 Green recovery costs revenue adjustment eligible for tax uplift in 2022-23 CPIH FYA prices (ADDN1)</t>
  </si>
  <si>
    <t>PR19 Green recovery costs revenue adjustment eligible for tax uplift in 2022-23 CPIH FYA prices (ADDN2)</t>
  </si>
  <si>
    <t>PR19 Green recovery costs revenue adjustment eligible for tax uplift in 2022-23 CPIH FYA prices (Residential retail)</t>
  </si>
  <si>
    <t>PR19 Green recovery costs revenue adjustment eligible for tax uplift in 2022-23 CPIH FYA prices (Business retail)</t>
  </si>
  <si>
    <t>PR19 Green recovery (TVM)</t>
  </si>
  <si>
    <t>PR19 Green recovery (TVM) revenue adjustment eligible for tax uplift in 2022-23 CPIH FYA prices (WR)</t>
  </si>
  <si>
    <t>PR19 Green recovery (TVM) revenue adjustment eligible for tax uplift in 2022-23 CPIH FYA prices (WN)</t>
  </si>
  <si>
    <t>PR19 Green recovery (TVM) revenue adjustment eligible for tax uplift in 2022-23 CPIH FYA prices (WWN)</t>
  </si>
  <si>
    <t>PR19 Green recovery (TVM) revenue adjustment eligible for tax uplift in 2022-23 CPIH FYA prices (BR)</t>
  </si>
  <si>
    <t>PR19 Green recovery (TVM) revenue adjustment eligible for tax uplift in 2022-23 CPIH FYA prices (ADDN1)</t>
  </si>
  <si>
    <t>PR19 Green recovery (TVM) revenue adjustment eligible for tax uplift in 2022-23 CPIH FYA prices (ADDN2)</t>
  </si>
  <si>
    <t>PR19 Green recovery (TVM) revenue adjustment eligible for tax uplift in 2022-23 CPIH FYA prices (Residential retail)</t>
  </si>
  <si>
    <t>PR19 Green recovery (TVM) revenue adjustment eligible for tax uplift in 2022-23 CPIH FYA prices (Business retail)</t>
  </si>
  <si>
    <t>PR19 Other</t>
  </si>
  <si>
    <t>Other revenue adjustment eligible for tax uplift in 2022-23 CPIH FYA prices (WR)</t>
  </si>
  <si>
    <t>Other revenue adjustment eligible for tax uplift in 2022-23 CPIH FYA prices (WN)</t>
  </si>
  <si>
    <t>Other revenue adjustment eligible for tax uplift in 2022-23 CPIH FYA prices (WWN)</t>
  </si>
  <si>
    <t>Other revenue adjustment eligible for tax uplift in 2022-23 CPIH FYA prices (BR)</t>
  </si>
  <si>
    <t>Other revenue adjustment eligible for tax uplift in 2022-23 CPIH FYA prices (ADDN1)</t>
  </si>
  <si>
    <t>Other revenue adjustment eligible for tax uplift in 2022-23 CPIH FYA prices (ADDN2)</t>
  </si>
  <si>
    <t>Other revenue adjustment eligible for tax uplift in 2022-23 CPIH FYA prices (Residential retail)</t>
  </si>
  <si>
    <t>Other revenue adjustment eligible for tax uplift in 2022-23 CPIH FYA prices (Business retail)</t>
  </si>
  <si>
    <t>PR19 Gearing outperformance</t>
  </si>
  <si>
    <t>PR19 Gearing outperformance revenue adjustment eligible for tax uplift in 2022-23 CPIH FYA prices (WR)</t>
  </si>
  <si>
    <t>PR19 Gearing outperformance revenue adjustment eligible for tax uplift in 2022-23 CPIH FYA prices (WN)</t>
  </si>
  <si>
    <t>PR19 Gearing outperformance revenue adjustment eligible for tax uplift in 2022-23 CPIH FYA prices (WWN)</t>
  </si>
  <si>
    <t>PR19 Gearing outperformance revenue adjustment eligible for tax uplift in 2022-23 CPIH FYA prices (BR)</t>
  </si>
  <si>
    <t>PR19 Gearing outperformance revenue adjustment eligible for tax uplift in 2022-23 CPIH FYA prices (ADDN1)</t>
  </si>
  <si>
    <t>PR19 Gearing outperformance revenue adjustment eligible for tax uplift in 2022-23 CPIH FYA prices (ADDN2)</t>
  </si>
  <si>
    <t>PR19 Gearing outperformance revenue adjustment eligible for tax uplift in 2022-23 CPIH FYA prices (Residential retail)</t>
  </si>
  <si>
    <t>PR19 Gearing outperformance revenue adjustment eligible for tax uplift in 2022-23 CPIH FYA prices (Business retail)</t>
  </si>
  <si>
    <t>PR19 Residential retail</t>
  </si>
  <si>
    <t>PR19 Residential retail revenue adjustment eligible for tax uplift in 2022-23 CPIH FYA prices (WR)</t>
  </si>
  <si>
    <t>PR19 Residential retail revenue adjustment eligible for tax uplift in 2022-23 CPIH FYA prices (WN)</t>
  </si>
  <si>
    <t>PR19 Residential retail revenue adjustment eligible for tax uplift in 2022-23 CPIH FYA prices (WWN)</t>
  </si>
  <si>
    <t>PR19 Residential retail revenue adjustment eligible for tax uplift in 2022-23 CPIH FYA prices (BR)</t>
  </si>
  <si>
    <t>PR19 Residential retail revenue adjustment eligible for tax uplift in 2022-23 CPIH FYA prices (ADDN1)</t>
  </si>
  <si>
    <t>PR19 Residential retail revenue adjustment eligible for tax uplift in 2022-23 CPIH FYA prices (ADDN2)</t>
  </si>
  <si>
    <t>PR19 Residential retail revenue adjustment eligible for tax uplift in 2022-23 CPIH FYA prices (Residential retail)</t>
  </si>
  <si>
    <t>PR19 Residential retail revenue adjustment eligible for tax uplift in 2022-23 CPIH FYA prices (Business retail)</t>
  </si>
  <si>
    <t>PR19 RFI</t>
  </si>
  <si>
    <t>PR19 RFI revenue adjustment eligible for tax uplift in 2022-23 CPIH FYA prices (WR)</t>
  </si>
  <si>
    <t>PR19 RFI revenue adjustment eligible for tax uplift in 2022-23 CPIH FYA prices (WN)</t>
  </si>
  <si>
    <t>PR19 RFI revenue adjustment eligible for tax uplift in 2022-23 CPIH FYA prices (WWN)</t>
  </si>
  <si>
    <t>PR19 RFI revenue adjustment eligible for tax uplift in 2022-23 CPIH FYA prices (BR)</t>
  </si>
  <si>
    <t>PR19 RFI revenue adjustment eligible for tax uplift in 2022-23 CPIH FYA prices (ADDN1)</t>
  </si>
  <si>
    <t>PR19 RFI revenue adjustment eligible for tax uplift in 2022-23 CPIH FYA prices (ADDN2)</t>
  </si>
  <si>
    <t>PR19 RFI revenue adjustment eligible for tax uplift in 2022-23 CPIH FYA prices (Residential retail)</t>
  </si>
  <si>
    <t>PR19 RFI revenue adjustment eligible for tax uplift in 2022-23 CPIH FYA prices (Business retail)</t>
  </si>
  <si>
    <t>PR19 Bioresources</t>
  </si>
  <si>
    <t>PR19 Bioresources revenue adjustment eligible for tax uplift in 2022-23 CPIH FYA prices (WR)</t>
  </si>
  <si>
    <t>PR19 Bioresources revenue adjustment eligible for tax uplift in 2022-23 CPIH FYA prices (WN)</t>
  </si>
  <si>
    <t>PR19 Bioresources revenue adjustment eligible for tax uplift in 2022-23 CPIH FYA prices (WWN)</t>
  </si>
  <si>
    <t>PR19 Bioresources revenue adjustment eligible for tax uplift in 2022-23 CPIH FYA prices (BR)</t>
  </si>
  <si>
    <t>PR19 Bioresources revenue adjustment eligible for tax uplift in 2022-23 CPIH FYA prices (ADDN1)</t>
  </si>
  <si>
    <t>PR19 Bioresources revenue adjustment eligible for tax uplift in 2022-23 CPIH FYA prices (ADDN2)</t>
  </si>
  <si>
    <t>PR19 Bioresources revenue adjustment eligible for tax uplift in 2022-23 CPIH FYA prices (Residential retail)</t>
  </si>
  <si>
    <t>PR19 Bioresources revenue adjustment eligible for tax uplift in 2022-23 CPIH FYA prices (Business retail)</t>
  </si>
  <si>
    <t>PR19 Bioresources forecasting accuracy incentive penalty adjustment eligible for tax uplift in 2022-23 CPIH FYA prices (WR)</t>
  </si>
  <si>
    <t>PR19 Bioresources forecasting accuracy incentive penalty adjustment eligible for tax uplift in 2022-23 CPIH FYA prices (WN)</t>
  </si>
  <si>
    <t>PR19 Bioresources forecasting accuracy incentive penalty adjustment eligible for tax uplift in 2022-23 CPIH FYA prices (WWN)</t>
  </si>
  <si>
    <t>PR19 Bioresources forecasting accuracy incentive penalty adjustment eligible for tax uplift in 2022-23 CPIH FYA prices (BR)</t>
  </si>
  <si>
    <t>PR19 Bioresources forecasting accuracy incentive penalty adjustment eligible for tax uplift in 2022-23 CPIH FYA prices (ADDN1)</t>
  </si>
  <si>
    <t>PR19 Bioresources forecasting accuracy incentive penalty adjustment eligible for tax uplift in 2022-23 CPIH FYA prices (ADDN2)</t>
  </si>
  <si>
    <t>PR19 Bioresources forecasting accuracy incentive penalty adjustment eligible for tax uplift in 2022-23 CPIH FYA prices (Residential retail)</t>
  </si>
  <si>
    <t>PR19 Bioresources forecasting accuracy incentive penalty adjustment eligible for tax uplift in 2022-23 CPIH FYA prices (Business retail)</t>
  </si>
  <si>
    <t>Total adjustments eligible for tax uplift</t>
  </si>
  <si>
    <t>WR</t>
  </si>
  <si>
    <t xml:space="preserve">Company - Unprofiled post financeability adjustments eligible for tax uplift - real (2022-23 CPIH FYA prices) (WR) </t>
  </si>
  <si>
    <t>WN</t>
  </si>
  <si>
    <t xml:space="preserve">Company - Unprofiled post financeability adjustments eligible for tax uplift - real (2022-23 CPIH FYA prices) (WN) </t>
  </si>
  <si>
    <t>WWN</t>
  </si>
  <si>
    <t xml:space="preserve">Company - Unprofiled post financeability adjustments eligible for tax uplift - real (2022-23 CPIH FYA prices) (WWN) </t>
  </si>
  <si>
    <t>BR</t>
  </si>
  <si>
    <t xml:space="preserve">Company - Unprofiled post financeability adjustments eligible for tax uplift - real (2022-23 CPIH FYA prices) (BR) </t>
  </si>
  <si>
    <t>ADDN1</t>
  </si>
  <si>
    <t xml:space="preserve">Company - Unprofiled post financeability adjustments eligible for tax uplift - real (2022-23 CPIH FYA prices) (ADDN1) </t>
  </si>
  <si>
    <t>ADDN2</t>
  </si>
  <si>
    <t xml:space="preserve">Company - Unprofiled post financeability adjustments eligible for tax uplift - real (2022-23 CPIH FYA prices) (ADDN2) </t>
  </si>
  <si>
    <t>Adjustments not eligible for tax uplift</t>
  </si>
  <si>
    <t>PR14 BYR WRFIM revenue adjustment not eligible for tax uplift in 2022-23 CPIH FYA prices (WR)</t>
  </si>
  <si>
    <t>PR14 BYR WRFIM revenue adjustment not eligible for tax uplift in 2022-23 CPIH FYA prices (WN)</t>
  </si>
  <si>
    <t>PR14 BYR WRFIM revenue adjustment not eligible for tax uplift in 2022-23 CPIH FYA prices (WWN)</t>
  </si>
  <si>
    <t>PR14 BYR WRFIM revenue adjustment not eligible for tax uplift in 2022-23 CPIH FYA prices (BR)</t>
  </si>
  <si>
    <t>PR14 BYR WRFIM revenue adjustment not eligible for tax uplift in 2022-23 CPIH FYA prices (ADDN1)</t>
  </si>
  <si>
    <t>PR14 BYR WRFIM revenue adjustment not eligible for tax uplift in 2022-23 CPIH FYA prices (ADDN2)</t>
  </si>
  <si>
    <t>PR14 BYR Water trading revenue adjustment not eligible for tax uplift in 2022-23 CPIH FYA prices (WR)</t>
  </si>
  <si>
    <t>PR14 BYR Water trading revenue adjustment not eligible for tax uplift in 2022-23 CPIH FYA prices (WN)</t>
  </si>
  <si>
    <t>PR14 BYR Water trading revenue adjustment not eligible for tax uplift in 2022-23 CPIH FYA prices (WWN)</t>
  </si>
  <si>
    <t>PR14 BYR Water trading revenue adjustment not eligible for tax uplift in 2022-23 CPIH FYA prices (BR)</t>
  </si>
  <si>
    <t>PR14 BYR Water trading revenue adjustment not eligible for tax uplift in 2022-23 CPIH FYA prices (ADDN1)</t>
  </si>
  <si>
    <t>PR14 BYR Water trading revenue adjustment not eligible for tax uplift in 2022-23 CPIH FYA prices (ADDN2)</t>
  </si>
  <si>
    <t>PR14 BYR Totex menu revenue adjustment not eligible for tax uplift in 2022-23 CPIH FYA prices (WR)</t>
  </si>
  <si>
    <t>PR14 BYR Totex menu revenue adjustment not eligible for tax uplift in 2022-23 CPIH FYA prices (WN)</t>
  </si>
  <si>
    <t>PR14 BYR Totex menu revenue adjustment not eligible for tax uplift in 2022-23 CPIH FYA prices (WWN)</t>
  </si>
  <si>
    <t>PR14 BYR Totex menu revenue adjustment not eligible for tax uplift in 2022-23 CPIH FYA prices (BR)</t>
  </si>
  <si>
    <t>PR14 BYR Totex menu revenue adjustment not eligible for tax uplift in 2022-23 CPIH FYA prices (ADDN1)</t>
  </si>
  <si>
    <t>PR14 BYR Totex menu revenue adjustment not eligible for tax uplift in 2022-23 CPIH FYA prices (ADDN2)</t>
  </si>
  <si>
    <t>PR14 BYR Other revenue adjustment not eligible for tax uplift in 2022-23 CPIH FYA prices (WR)</t>
  </si>
  <si>
    <t>PR14 BYR Other revenue adjustment not eligible for tax uplift in 2022-23 CPIH FYA prices (WN)</t>
  </si>
  <si>
    <t>PR14 BYR Other revenue adjustment not eligible for tax uplift in 2022-23 CPIH FYA prices (WWN)</t>
  </si>
  <si>
    <t>PR14 BYR Other revenue adjustment not eligible for tax uplift in 2022-23 CPIH FYA prices (BR)</t>
  </si>
  <si>
    <t>PR14 BYR Other revenue adjustment not eligible for tax uplift in 2022-23 CPIH FYA prices (ADDN1)</t>
  </si>
  <si>
    <t>PR14 BYR Other revenue adjustment not eligible for tax uplift in 2022-23 CPIH FYA prices (ADDN2)</t>
  </si>
  <si>
    <t>PR14 BYR Residential retail revenue adjustment not eligible for tax uplift in 2022-23 CPIH FYA prices</t>
  </si>
  <si>
    <t>PR19 ODI revenue adjustment not eligible for tax uplift in 2022-23 CPIH FYA prices (WR)</t>
  </si>
  <si>
    <t>PR19 ODI revenue adjustment not eligible for tax uplift in 2022-23 CPIH FYA prices (WN)</t>
  </si>
  <si>
    <t>PR19 ODI revenue adjustment not eligible for tax uplift in 2022-23 CPIH FYA prices (WWN)</t>
  </si>
  <si>
    <t>PR19 ODI revenue adjustment not eligible for tax uplift in 2022-23 CPIH FYA prices (BR)</t>
  </si>
  <si>
    <t>PR19 ODI revenue adjustment not eligible for tax uplift in 2022-23 CPIH FYA prices (ADDN1)</t>
  </si>
  <si>
    <t>PR19 ODI revenue adjustment not eligible for tax uplift in 2022-23 CPIH FYA prices (ADDN2)</t>
  </si>
  <si>
    <t>PR19 ODI revenue adjustment not eligible for tax uplift in 2022-23 CPIH FYA prices (Residential retail)</t>
  </si>
  <si>
    <t>PR19 ODI revenue adjustment not eligible for tax uplift in 2022-23 CPIH FYA prices (Business retail)</t>
  </si>
  <si>
    <t>PR19 C-MeX revenue adjustment not eligible for tax uplift in 2022-23 CPIH FYA prices (WR)</t>
  </si>
  <si>
    <t>PR19 C-MeX revenue adjustment not eligible for tax uplift in 2022-23 CPIH FYA prices (WN)</t>
  </si>
  <si>
    <t>PR19 C-MeX revenue adjustment not eligible for tax uplift in 2022-23 CPIH FYA prices (WWN)</t>
  </si>
  <si>
    <t>PR19 C-MeX revenue adjustment not eligible for tax uplift in 2022-23 CPIH FYA prices (BR)</t>
  </si>
  <si>
    <t>PR19 C-MeX revenue adjustment not eligible for tax uplift in 2022-23 CPIH FYA prices (ADDN1)</t>
  </si>
  <si>
    <t>PR19 C-MeX revenue adjustment not eligible for tax uplift in 2022-23 CPIH FYA prices (ADDN2)</t>
  </si>
  <si>
    <t>PR19 C-MeX revenue adjustment not eligible for tax uplift in 2022-23 CPIH FYA prices (Residential retail)</t>
  </si>
  <si>
    <t>PR19 C-MeX revenue adjustment not eligible for tax uplift in 2022-23 CPIH FYA prices (Business retail)</t>
  </si>
  <si>
    <t>PR19 D-MeX revenue adjustment not eligible for tax uplift in 2022-23 CPIH FYA prices (WR)</t>
  </si>
  <si>
    <t>PR19 D-MeX revenue adjustment not eligible for tax uplift in 2022-23 CPIH FYA prices (WN)</t>
  </si>
  <si>
    <t>PR19 D-MeX revenue adjustment not eligible for tax uplift in 2022-23 CPIH FYA prices (WWN)</t>
  </si>
  <si>
    <t>PR19 D-MeX revenue adjustment not eligible for tax uplift in 2022-23 CPIH FYA prices (BR)</t>
  </si>
  <si>
    <t>PR19 D-MeX revenue adjustment not eligible for tax uplift in 2022-23 CPIH FYA prices (ADDN1)</t>
  </si>
  <si>
    <t>PR19 D-MeX revenue adjustment not eligible for tax uplift in 2022-23 CPIH FYA prices (ADDN2)</t>
  </si>
  <si>
    <t>PR19 D-MeX revenue adjustment not eligible for tax uplift in 2022-23 CPIH FYA prices (Residential retail)</t>
  </si>
  <si>
    <t>PR19 D-MeX revenue adjustment not eligible for tax uplift in 2022-23 CPIH FYA prices (Business retail)</t>
  </si>
  <si>
    <t>PR19 Bilateral entry (BEA) revenue adjustment not eligible for tax uplift in 2022-23 CPIH FYA prices (WR)</t>
  </si>
  <si>
    <t>PR19 Bilateral entry (BEA) revenue adjustment not eligible for tax uplift in 2022-23 CPIH FYA prices (WN)</t>
  </si>
  <si>
    <t>PR19 Bilateral entry (BEA) revenue adjustment not eligible for tax uplift in 2022-23 CPIH FYA prices (WWN)</t>
  </si>
  <si>
    <t>PR19 Bilateral entry (BEA) revenue adjustment not eligible for tax uplift in 2022-23 CPIH FYA prices (BR)</t>
  </si>
  <si>
    <t>PR19 Bilateral entry (BEA) revenue adjustment not eligible for tax uplift in 2022-23 CPIH FYA prices (ADDN1)</t>
  </si>
  <si>
    <t>PR19 Bilateral entry (BEA) revenue adjustment not eligible for tax uplift in 2022-23 CPIH FYA prices (ADDN2)</t>
  </si>
  <si>
    <t>PR19 Bilateral entry (BEA) revenue adjustment not eligible for tax uplift in 2022-23 CPIH FYA prices (Residential retail)</t>
  </si>
  <si>
    <t>PR19 Bilateral entry (BEA) revenue adjustment not eligible for tax uplift in 2022-23 CPIH FYA prices (Business retail)</t>
  </si>
  <si>
    <t>PR19 Business retail revenue adjustment not eligible for tax uplift in 2022-23 CPIH FYA prices (WR)</t>
  </si>
  <si>
    <t>PR19 Business retail revenue adjustment not eligible for tax uplift in 2022-23 CPIH FYA prices (WN)</t>
  </si>
  <si>
    <t>PR19 Business retail revenue adjustment not eligible for tax uplift in 2022-23 CPIH FYA prices (WWN)</t>
  </si>
  <si>
    <t>PR19 Business retail revenue adjustment not eligible for tax uplift in 2022-23 CPIH FYA prices (BR)</t>
  </si>
  <si>
    <t>PR19 Business retail revenue adjustment not eligible for tax uplift in 2022-23 CPIH FYA prices (ADDN1)</t>
  </si>
  <si>
    <t>PR19 Business retail revenue adjustment not eligible for tax uplift in 2022-23 CPIH FYA prices (ADDN2)</t>
  </si>
  <si>
    <t>PR19 Business retail revenue adjustment not eligible for tax uplift in 2022-23 CPIH FYA prices (Residential retail)</t>
  </si>
  <si>
    <t>PR19 Business retail revenue adjustment not eligible for tax uplift in 2022-23 CPIH FYA prices (Business retail)</t>
  </si>
  <si>
    <t>PR19 Water trading revenue adjustment not eligible for tax uplift in 2022-23 CPIH FYA prices (WR)</t>
  </si>
  <si>
    <t>PR19 Water trading revenue adjustment not eligible for tax uplift in 2022-23 CPIH FYA prices (WN)</t>
  </si>
  <si>
    <t>PR19 Water trading revenue adjustment not eligible for tax uplift in 2022-23 CPIH FYA prices (WWN)</t>
  </si>
  <si>
    <t>PR19 Water trading revenue adjustment not eligible for tax uplift in 2022-23 CPIH FYA prices (BR)</t>
  </si>
  <si>
    <t>PR19 Water trading revenue adjustment not eligible for tax uplift in 2022-23 CPIH FYA prices (ADDN1)</t>
  </si>
  <si>
    <t>PR19 Water trading revenue adjustment not eligible for tax uplift in 2022-23 CPIH FYA prices (ADDN2)</t>
  </si>
  <si>
    <t>PR19 Water trading revenue adjustment not eligible for tax uplift in 2022-23 CPIH FYA prices (Residential retail)</t>
  </si>
  <si>
    <t>PR19 Water trading revenue adjustment not eligible for tax uplift in 2022-23 CPIH FYA prices (Business retail)</t>
  </si>
  <si>
    <t>PR19 Developer services revenue adjustment not eligible for tax uplift in 2022-23 CPIH FYA prices (WR)</t>
  </si>
  <si>
    <t>PR19 Developer services revenue adjustment not eligible for tax uplift in 2022-23 CPIH FYA prices (WN)</t>
  </si>
  <si>
    <t>PR19 Developer services revenue adjustment not eligible for tax uplift in 2022-23 CPIH FYA prices (WWN)</t>
  </si>
  <si>
    <t>PR19 Developer services revenue adjustment not eligible for tax uplift in 2022-23 CPIH FYA prices (BR)</t>
  </si>
  <si>
    <t>PR19 Developer services revenue adjustment not eligible for tax uplift in 2022-23 CPIH FYA prices (ADDN1)</t>
  </si>
  <si>
    <t>PR19 Developer services revenue adjustment not eligible for tax uplift in 2022-23 CPIH FYA prices (ADDN2)</t>
  </si>
  <si>
    <t>PR19 Developer services revenue adjustment not eligible for tax uplift in 2022-23 CPIH FYA prices (Residential retail)</t>
  </si>
  <si>
    <t>PR19 Developer services revenue adjustment not eligible for tax uplift in 2022-23 CPIH FYA prices (Business retail)</t>
  </si>
  <si>
    <t>PR19 Cost of new debt revenue adjustment not eligible for tax uplift in 2022-23 CPIH FYA prices (WR)</t>
  </si>
  <si>
    <t>PR19 Cost of new debt revenue adjustment not eligible for tax uplift in 2022-23 CPIH FYA prices (WN)</t>
  </si>
  <si>
    <t>PR19 Cost of new debt revenue adjustment not eligible for tax uplift in 2022-23 CPIH FYA prices (WWN)</t>
  </si>
  <si>
    <t>PR19 Cost of new debt revenue adjustment not eligible for tax uplift in 2022-23 CPIH FYA prices (BR)</t>
  </si>
  <si>
    <t>PR19 Cost of new debt revenue adjustment not eligible for tax uplift in 2022-23 CPIH FYA prices (ADDN1)</t>
  </si>
  <si>
    <t>PR19 Cost of new debt revenue adjustment not eligible for tax uplift in 2022-23 CPIH FYA prices (ADDN2)</t>
  </si>
  <si>
    <t>PR19 Cost of new debt revenue adjustment not eligible for tax uplift in 2022-23 CPIH FYA prices (Residential retail)</t>
  </si>
  <si>
    <t>PR19 Cost of new debt revenue adjustment not eligible for tax uplift in 2022-23 CPIH FYA prices (Business retail)</t>
  </si>
  <si>
    <t>PR19 Totex costs revenue adjustment not eligible for tax uplift in 2022-23 CPIH FYA prices (WR)</t>
  </si>
  <si>
    <t>PR19 Totex costs revenue adjustment not eligible for tax uplift in 2022-23 CPIH FYA prices (WN)</t>
  </si>
  <si>
    <t>PR19 Totex costs revenue adjustment not eligible for tax uplift in 2022-23 CPIH FYA prices (WWN)</t>
  </si>
  <si>
    <t>PR19 Totex costs revenue adjustment not eligible for tax uplift in 2022-23 CPIH FYA prices (BR)</t>
  </si>
  <si>
    <t>PR19 Totex costs revenue adjustment not eligible for tax uplift in 2022-23 CPIH FYA prices (ADDN1)</t>
  </si>
  <si>
    <t>PR19 Totex costs revenue adjustment not eligible for tax uplift in 2022-23 CPIH FYA prices (ADDN2)</t>
  </si>
  <si>
    <t>PR19 Totex costs revenue adjustment not eligible for tax uplift in 2022-23 CPIH FYA prices (Residential retail)</t>
  </si>
  <si>
    <t>PR19 Totex costs revenue adjustment not eligible for tax uplift in 2022-23 CPIH FYA prices (Business retail)</t>
  </si>
  <si>
    <t>PR19 Tax revenue adjustment not eligible for tax uplift in 2022-23 CPIH FYA prices (WR)</t>
  </si>
  <si>
    <t>PR19 Tax revenue adjustment not eligible for tax uplift in 2022-23 CPIH FYA prices (WN)</t>
  </si>
  <si>
    <t>PR19 Tax revenue adjustment not eligible for tax uplift in 2022-23 CPIH FYA prices (WWN)</t>
  </si>
  <si>
    <t>PR19 Tax revenue adjustment not eligible for tax uplift in 2022-23 CPIH FYA prices (BR)</t>
  </si>
  <si>
    <t>PR19 Tax revenue adjustment not eligible for tax uplift in 2022-23 CPIH FYA prices (ADDN1)</t>
  </si>
  <si>
    <t>PR19 Tax revenue adjustment not eligible for tax uplift in 2022-23 CPIH FYA prices (ADDN2)</t>
  </si>
  <si>
    <t>PR19 Tax revenue adjustment not eligible for tax uplift in 2022-23 CPIH FYA prices (Residential retail)</t>
  </si>
  <si>
    <t>PR19 Tax revenue adjustment not eligible for tax uplift in 2022-23 CPIH FYA prices (Business retail)</t>
  </si>
  <si>
    <t>PR19 RPI-CPIH wedge revenue adjustment not eligible for tax uplift in 2022-23 CPIH FYA prices (WR)</t>
  </si>
  <si>
    <t>PR19 RPI-CPIH wedge revenue adjustment not eligible for tax uplift in 2022-23 CPIH FYA prices (WN)</t>
  </si>
  <si>
    <t>PR19 RPI-CPIH wedge revenue adjustment not eligible for tax uplift in 2022-23 CPIH FYA prices (WWN)</t>
  </si>
  <si>
    <t>PR19 RPI-CPIH wedge revenue adjustment not eligible for tax uplift in 2022-23 CPIH FYA prices (BR)</t>
  </si>
  <si>
    <t>PR19 RPI-CPIH wedge revenue adjustment not eligible for tax uplift in 2022-23 CPIH FYA prices (ADDN1)</t>
  </si>
  <si>
    <t>PR19 RPI-CPIH wedge revenue adjustment not eligible for tax uplift in 2022-23 CPIH FYA prices (ADDN2)</t>
  </si>
  <si>
    <t>PR19 RPI-CPIH wedge revenue adjustment not eligible for tax uplift in 2022-23 CPIH FYA prices (Residential retail)</t>
  </si>
  <si>
    <t>PR19 RPI-CPIH wedge revenue adjustment not eligible for tax uplift in 2022-23 CPIH FYA prices (Business retail)</t>
  </si>
  <si>
    <t>PR19 Strategic regional water resources revenue adjustment not eligible for tax uplift in 2022-23 CPIH FYA prices (WR)</t>
  </si>
  <si>
    <t>PR19 Strategic regional water resources revenue adjustment not eligible for tax uplift in 2022-23 CPIH FYA prices (WN)</t>
  </si>
  <si>
    <t>PR19 Strategic regional water resources revenue adjustment not eligible for tax uplift in 2022-23 CPIH FYA prices (WWN)</t>
  </si>
  <si>
    <t>PR19 Strategic regional water resources revenue adjustment not eligible for tax uplift in 2022-23 CPIH FYA prices (BR)</t>
  </si>
  <si>
    <t>PR19 Strategic regional water resources revenue adjustment not eligible for tax uplift in 2022-23 CPIH FYA prices (ADDN1)</t>
  </si>
  <si>
    <t>PR19 Strategic regional water resources revenue adjustment not eligible for tax uplift in 2022-23 CPIH FYA prices (ADDN2)</t>
  </si>
  <si>
    <t>PR19 Strategic regional water resources revenue adjustment not eligible for tax uplift in 2022-23 CPIH FYA prices (Residential retail)</t>
  </si>
  <si>
    <t>PR19 Strategic regional water resources revenue adjustment not eligible for tax uplift in 2022-23 CPIH FYA prices (Business retail)</t>
  </si>
  <si>
    <t>PR19 Havant Thicket activities revenue adjustment not eligible for tax uplift in 2022-23 CPIH FYA prices (WR)</t>
  </si>
  <si>
    <t>PR19 Havant Thicket activities revenue adjustment not eligible for tax uplift in 2022-23 CPIH FYA prices (WN)</t>
  </si>
  <si>
    <t>PR19 Havant Thicket activities revenue adjustment not eligible for tax uplift in 2022-23 CPIH FYA prices (WWN)</t>
  </si>
  <si>
    <t>PR19 Havant Thicket activities revenue adjustment not eligible for tax uplift in 2022-23 CPIH FYA prices (BR)</t>
  </si>
  <si>
    <t>PR19 Havant Thicket activities revenue adjustment not eligible for tax uplift in 2022-23 CPIH FYA prices (ADDN1)</t>
  </si>
  <si>
    <t>PR19 Havant Thicket activities revenue adjustment not eligible for tax uplift in 2022-23 CPIH FYA prices (ADDN2)</t>
  </si>
  <si>
    <t>PR19 Havant Thicket activities revenue adjustment not eligible for tax uplift in 2022-23 CPIH FYA prices (Residential retail)</t>
  </si>
  <si>
    <t>PR19 Havant Thicket activities revenue adjustment not eligible for tax uplift in 2022-23 CPIH FYA prices (Business retail)</t>
  </si>
  <si>
    <t>PR19 Green recovery costs revenue adjustment not eligible for tax uplift in 2022-23 CPIH FYA prices (WR)</t>
  </si>
  <si>
    <t>PR19 Green recovery costs revenue adjustment not eligible for tax uplift in 2022-23 CPIH FYA prices (WN)</t>
  </si>
  <si>
    <t>PR19 Green recovery costs revenue adjustment not eligible for tax uplift in 2022-23 CPIH FYA prices (WWN)</t>
  </si>
  <si>
    <t>PR19 Green recovery costs revenue adjustment not eligible for tax uplift in 2022-23 CPIH FYA prices (BR)</t>
  </si>
  <si>
    <t>PR19 Green recovery costs revenue adjustment not eligible for tax uplift in 2022-23 CPIH FYA prices (ADDN1)</t>
  </si>
  <si>
    <t>PR19 Green recovery costs revenue adjustment not eligible for tax uplift in 2022-23 CPIH FYA prices (ADDN2)</t>
  </si>
  <si>
    <t>PR19 Green recovery costs revenue adjustment not eligible for tax uplift in 2022-23 CPIH FYA prices (Residential retail)</t>
  </si>
  <si>
    <t>PR19 Green recovery costs revenue adjustment not eligible for tax uplift in 2022-23 CPIH FYA prices (Business retail)</t>
  </si>
  <si>
    <t>PR19 Green recovery (TVM) revenue adjustment not eligible for tax uplift in 2022-23 CPIH FYA prices (WR)</t>
  </si>
  <si>
    <t>PR19 Green recovery (TVM) revenue adjustment not eligible for tax uplift in 2022-23 CPIH FYA prices (WN)</t>
  </si>
  <si>
    <t>PR19 Green recovery (TVM) revenue adjustment not eligible for tax uplift in 2022-23 CPIH FYA prices (WWN)</t>
  </si>
  <si>
    <t>PR19 Green recovery (TVM) revenue adjustment not eligible for tax uplift in 2022-23 CPIH FYA prices (BR)</t>
  </si>
  <si>
    <t>PR19 Green recovery (TVM) revenue adjustment not eligible for tax uplift in 2022-23 CPIH FYA prices (ADDN1)</t>
  </si>
  <si>
    <t>PR19 Green recovery (TVM) revenue adjustment not eligible for tax uplift in 2022-23 CPIH FYA prices (ADDN2)</t>
  </si>
  <si>
    <t>PR19 Green recovery (TVM) revenue adjustment not eligible for tax uplift in 2022-23 CPIH FYA prices (Residential retail)</t>
  </si>
  <si>
    <t>PR19 Green recovery (TVM) revenue adjustment not eligible for tax uplift in 2022-23 CPIH FYA prices (Business retail)</t>
  </si>
  <si>
    <t>Other revenue adjustment not eligible for tax uplift in 2022-23 CPIH FYA prices (WR)</t>
  </si>
  <si>
    <t>Other revenue adjustment not eligible for tax uplift in 2022-23 CPIH FYA prices (WN)</t>
  </si>
  <si>
    <t>Other revenue adjustment not eligible for tax uplift in 2022-23 CPIH FYA prices (WWN)</t>
  </si>
  <si>
    <t>Other revenue adjustment not eligible for tax uplift in 2022-23 CPIH FYA prices (BR)</t>
  </si>
  <si>
    <t>Other revenue adjustment not eligible for tax uplift in 2022-23 CPIH FYA prices (ADDN1)</t>
  </si>
  <si>
    <t>Other revenue adjustment not eligible for tax uplift in 2022-23 CPIH FYA prices (ADDN2)</t>
  </si>
  <si>
    <t>Other revenue adjustment not eligible for tax uplift in 2022-23 CPIH FYA prices (Residential retail)</t>
  </si>
  <si>
    <t>Other revenue adjustment not eligible for tax uplift in 2022-23 CPIH FYA prices (Business retail)</t>
  </si>
  <si>
    <t>PR19 Gearing outperformance revenue adjustment not eligible for tax uplift in 2022-23 CPIH FYA prices (WR)</t>
  </si>
  <si>
    <t>PR19 Gearing outperformance revenue adjustment not eligible for tax uplift in 2022-23 CPIH FYA prices (WN)</t>
  </si>
  <si>
    <t>PR19 Gearing outperformance revenue adjustment not eligible for tax uplift in 2022-23 CPIH FYA prices (WWN)</t>
  </si>
  <si>
    <t>PR19 Gearing outperformance revenue adjustment not eligible for tax uplift in 2022-23 CPIH FYA prices (BR)</t>
  </si>
  <si>
    <t>PR19 Gearing outperformance revenue adjustment not eligible for tax uplift in 2022-23 CPIH FYA prices (ADDN1)</t>
  </si>
  <si>
    <t>PR19 Gearing outperformance revenue adjustment not eligible for tax uplift in 2022-23 CPIH FYA prices (ADDN2)</t>
  </si>
  <si>
    <t>PR19 Gearing outperformance revenue adjustment not eligible for tax uplift in 2022-23 CPIH FYA prices (Residential retail)</t>
  </si>
  <si>
    <t>PR19 Gearing outperformance revenue adjustment not eligible for tax uplift in 2022-23 CPIH FYA prices (Business retail)</t>
  </si>
  <si>
    <t>PR19 Residential retail revenue adjustment not eligible for tax uplift in 2022-23 CPIH FYA prices (WR)</t>
  </si>
  <si>
    <t>PR19 Residential retail revenue adjustment not eligible for tax uplift in 2022-23 CPIH FYA prices (WN)</t>
  </si>
  <si>
    <t>PR19 Residential retail revenue adjustment not eligible for tax uplift in 2022-23 CPIH FYA prices (WWN)</t>
  </si>
  <si>
    <t>PR19 Residential retail revenue adjustment not eligible for tax uplift in 2022-23 CPIH FYA prices (BR)</t>
  </si>
  <si>
    <t>PR19 Residential retail revenue adjustment not eligible for tax uplift in 2022-23 CPIH FYA prices (ADDN1)</t>
  </si>
  <si>
    <t>PR19 Residential retail revenue adjustment not eligible for tax uplift in 2022-23 CPIH FYA prices (ADDN2)</t>
  </si>
  <si>
    <t>PR19 Residential retail revenue adjustment not eligible for tax uplift in 2022-23 CPIH FYA prices (Residential retail)</t>
  </si>
  <si>
    <t>PR19 Residential retail revenue adjustment not eligible for tax uplift in 2022-23 CPIH FYA prices (Business retail)</t>
  </si>
  <si>
    <t>PR19 RFI revenue adjustment not eligible for tax uplift in 2022-23 CPIH FYA prices (WR)</t>
  </si>
  <si>
    <t>PR19 RFI revenue adjustment not eligible for tax uplift in 2022-23 CPIH FYA prices (WN)</t>
  </si>
  <si>
    <t>PR19 RFI revenue adjustment not eligible for tax uplift in 2022-23 CPIH FYA prices (WWN)</t>
  </si>
  <si>
    <t>PR19 RFI revenue adjustment not eligible for tax uplift in 2022-23 CPIH FYA prices (BR)</t>
  </si>
  <si>
    <t>PR19 RFI revenue adjustment not eligible for tax uplift in 2022-23 CPIH FYA prices (ADDN1)</t>
  </si>
  <si>
    <t>PR19 RFI revenue adjustment not eligible for tax uplift in 2022-23 CPIH FYA prices (ADDN2)</t>
  </si>
  <si>
    <t>PR19 RFI revenue adjustment not eligible for tax uplift in 2022-23 CPIH FYA prices (Residential retail)</t>
  </si>
  <si>
    <t>PR19 RFI revenue adjustment not eligible for tax uplift in 2022-23 CPIH FYA prices (Business retail)</t>
  </si>
  <si>
    <t>PR19 Bioresources revenue adjustment not eligible for tax uplift in 2022-23 CPIH FYA prices (WR)</t>
  </si>
  <si>
    <t>PR19 Bioresources revenue adjustment not eligible for tax uplift in 2022-23 CPIH FYA prices (WN)</t>
  </si>
  <si>
    <t>PR19 Bioresources revenue adjustment not eligible for tax uplift in 2022-23 CPIH FYA prices (WWN)</t>
  </si>
  <si>
    <t>PR19 Bioresources revenue adjustment not eligible for tax uplift in 2022-23 CPIH FYA prices (BR)</t>
  </si>
  <si>
    <t>PR19 Bioresources revenue adjustment not eligible for tax uplift in 2022-23 CPIH FYA prices (ADDN1)</t>
  </si>
  <si>
    <t>PR19 Bioresources revenue adjustment not eligible for tax uplift in 2022-23 CPIH FYA prices (ADDN2)</t>
  </si>
  <si>
    <t>PR19 Bioresources revenue adjustment not eligible for tax uplift in 2022-23 CPIH FYA prices (Residential retail)</t>
  </si>
  <si>
    <t>PR19 Bioresources revenue adjustment not eligible for tax uplift in 2022-23 CPIH FYA prices (Business retail)</t>
  </si>
  <si>
    <t>PR19 Bioresources forecasting accuracy incentive penalty adjustment not eligible for tax uplift in 2022-23 CPIH FYA prices (WR)</t>
  </si>
  <si>
    <t>PR19 Bioresources forecasting accuracy incentive penalty adjustment not eligible for tax uplift in 2022-23 CPIH FYA prices (WN)</t>
  </si>
  <si>
    <t>PR19 Bioresources forecasting accuracy incentive penalty adjustment not eligible for tax uplift in 2022-23 CPIH FYA prices (WWN)</t>
  </si>
  <si>
    <t>PR19 Bioresources forecasting accuracy incentive penalty adjustment not eligible for tax uplift in 2022-23 CPIH FYA prices (BR)</t>
  </si>
  <si>
    <t>PR19 Bioresources forecasting accuracy incentive penalty adjustment not eligible for tax uplift in 2022-23 CPIH FYA prices (ADDN1)</t>
  </si>
  <si>
    <t>PR19 Bioresources forecasting accuracy incentive penalty adjustment not eligible for tax uplift in 2022-23 CPIH FYA prices (ADDN2)</t>
  </si>
  <si>
    <t>PR19 Bioresources forecasting accuracy incentive penalty adjustment not eligible for tax uplift in 2022-23 CPIH FYA prices (Residential retail)</t>
  </si>
  <si>
    <t>PR19 Bioresources forecasting accuracy incentive penalty adjustment not eligible for tax uplift in 2022-23 CPIH FYA prices (Business retail)</t>
  </si>
  <si>
    <t>Total adjustments not eligible for tax uplift</t>
  </si>
  <si>
    <t xml:space="preserve">Company - Unprofiled post financeability adjustments not eligible for tax uplift - real (2022-23 CPIH FYA prices) (WR) </t>
  </si>
  <si>
    <t xml:space="preserve">Company - Unprofiled post financeability adjustments not eligible for tax uplift - real (2022-23 CPIH FYA prices) (WN) </t>
  </si>
  <si>
    <t xml:space="preserve">Company - Unprofiled post financeability adjustments not eligible for tax uplift - real (2022-23 CPIH FYA prices) (WWN) </t>
  </si>
  <si>
    <t xml:space="preserve">Company - Unprofiled post financeability adjustments not eligible for tax uplift - real (2022-23 CPIH FYA prices) (BR) </t>
  </si>
  <si>
    <t xml:space="preserve">Company - Unprofiled post financeability adjustments not eligible for tax uplift - real (2022-23 CPIH FYA prices) (ADDN1) </t>
  </si>
  <si>
    <t xml:space="preserve">Company - Unprofiled post financeability adjustments not eligible for tax uplift - real (2022-23 CPIH FYA prices) (ADDN2) </t>
  </si>
  <si>
    <t>Residential retail</t>
  </si>
  <si>
    <t>Company - Unprofiled - Residential retail revenue adjustment - real (2022-23 CPIH FYA prices)</t>
  </si>
  <si>
    <t>Business retail</t>
  </si>
  <si>
    <t>Company - Unprofiled - Business retail revenue adjustment - real (2022-23 CPIH FYA prices)</t>
  </si>
  <si>
    <t>Unprofiled Post Financeability Adjustments In 2022-23 CPIH FYA Prices (Excluding PR19 In-period ODI Items)</t>
  </si>
  <si>
    <t>Total adjustments eligible for tax uplift before profiling</t>
  </si>
  <si>
    <t>Total adjustments not eligible for tax uplift before profiling</t>
  </si>
  <si>
    <t>2022-23 ODI payments deferred until next reporting year (tvm adjusted) expressed in 2022-23 CPIH FYA prices (WR)</t>
  </si>
  <si>
    <t>2022-23 ODI payments deferred until next reporting year (tvm adjusted) expressed in 2022-23 CPIH FYA prices (WN)</t>
  </si>
  <si>
    <t>2022-23 ODI payments deferred until next reporting year (tvm adjusted) expressed in 2022-23 CPIH FYA prices (WWN)</t>
  </si>
  <si>
    <t>2022-23 ODI payments deferred until next reporting year (tvm adjusted) expressed in 2022-23 CPIH FYA prices (BR)</t>
  </si>
  <si>
    <t>2022-23 ODI payments deferred until next reporting year (tvm adjusted) expressed in 2022-23 CPIH FYA prices (Residential retail)</t>
  </si>
  <si>
    <t>2022-23 ODI payments deferred until next reporting year (tvm adjusted) expressed in 2022-23 CPIH FYA prices (Business retail)</t>
  </si>
  <si>
    <t>2022-23 ODI payments deferred until next reporting year (tvm adjusted) expressed in 2022-23 CPIH FYA prices (ADDN1)</t>
  </si>
  <si>
    <t>2022-23 ODI payments deferred until next reporting year (tvm adjusted) expressed in 2022-23 CPIH FYA prices (ADDN2)</t>
  </si>
  <si>
    <t>2023-24 ODI payments expressed in 2022-23 CPIH FYA prices (WR)</t>
  </si>
  <si>
    <t>2023-24 ODI payments expressed in 2022-23 CPIH FYA prices (WN)</t>
  </si>
  <si>
    <t>2023-24 ODI payments expressed in 2022-23 CPIH FYA prices (WWN)</t>
  </si>
  <si>
    <t>2023-24 ODI payments expressed in 2022-23 CPIH FYA prices (BR)</t>
  </si>
  <si>
    <t>2023-24 ODI payments expressed in 2022-23 CPIH FYA prices (Residential retail)</t>
  </si>
  <si>
    <t>2023-24 ODI payments expressed in 2022-23 CPIH FYA prices (Business retail)</t>
  </si>
  <si>
    <t>2023-24 ODI payments expressed in 2022-23 CPIH FYA prices (ADDN1)</t>
  </si>
  <si>
    <t>2023-24 ODI payments expressed in 2022-23 CPIH FYA prices (ADDN2)</t>
  </si>
  <si>
    <t>2023-24 Other in-period payments expressed in 2022-23 CPIH FYA prices - C-MeX (Residential retail)</t>
  </si>
  <si>
    <t>2023-24 Other in-period payments expressed in 2022-23 CPIH FYA prices - D-MeX (WN)</t>
  </si>
  <si>
    <t>2023-24 Other in-period payments expressed in 2022-23 CPIH FYA prices - D-MeX (WWN)</t>
  </si>
  <si>
    <t>2023-24 Voluntary abatements expressed in 2022-23 CPIH FYA prices sign reversed (WR)</t>
  </si>
  <si>
    <t>2023-24 Voluntary abatements expressed in 2022-23 CPIH FYA prices sign reversed (WN)</t>
  </si>
  <si>
    <t>2023-24 Voluntary abatements expressed in 2022-23 CPIH FYA prices sign reversed (WWN)</t>
  </si>
  <si>
    <t>2023-24 Voluntary abatements expressed in 2022-23 CPIH FYA prices sign reversed (BR)</t>
  </si>
  <si>
    <t>2023-24 Voluntary abatements expressed in 2022-23 CPIH FYA prices sign reversed (Residential retail)</t>
  </si>
  <si>
    <t>2023-24 Voluntary abatements expressed in 2022-23 CPIH FYA prices sign reversed (Business retail)</t>
  </si>
  <si>
    <t>2023-24 Voluntary abatements expressed in 2022-23 CPIH FYA prices sign reversed (ADDN1)</t>
  </si>
  <si>
    <t>2023-24 Voluntary abatements expressed in 2022-23 CPIH FYA prices sign reversed (ADDN2)</t>
  </si>
  <si>
    <t>2023-24 Voluntary deferrals expressed in 2022-23 CPIH FYA prices sign reversed (WR)</t>
  </si>
  <si>
    <t>2023-24 Voluntary deferrals expressed in 2022-23 CPIH FYA prices sign reversed (WN)</t>
  </si>
  <si>
    <t>2023-24 Voluntary deferrals expressed in 2022-23 CPIH FYA prices sign reversed (WWN)</t>
  </si>
  <si>
    <t>2023-24 Voluntary deferrals expressed in 2022-23 CPIH FYA prices sign reversed (BR)</t>
  </si>
  <si>
    <t>2023-24 Voluntary deferrals expressed in 2022-23 CPIH FYA prices sign reversed (Residential retail)</t>
  </si>
  <si>
    <t>2023-24 Voluntary deferrals expressed in 2022-23 CPIH FYA prices sign reversed (Business retail)</t>
  </si>
  <si>
    <t>2023-24 Voluntary deferrals expressed in 2022-23 CPIH FYA prices sign reversed (ADDN1)</t>
  </si>
  <si>
    <t>2023-24 Voluntary deferrals expressed in 2022-23 CPIH FYA prices sign reversed (ADDN2)</t>
  </si>
  <si>
    <t>2023-24 Other bespoke adjustments expressed in 2022-23 CPIH FYA prices (WR)</t>
  </si>
  <si>
    <t>2023-24 Other bespoke adjustments expressed in 2022-23 CPIH FYA prices (WN)</t>
  </si>
  <si>
    <t>2023-24 Other bespoke adjustments expressed in 2022-23 CPIH FYA prices (WWN)</t>
  </si>
  <si>
    <t>2023-24 Other bespoke adjustments expressed in 2022-23 CPIH FYA prices (BR)</t>
  </si>
  <si>
    <t>2023-24 Other bespoke adjustments expressed in 2022-23 CPIH FYA prices (Residential retail)</t>
  </si>
  <si>
    <t>2023-24 Other bespoke adjustments expressed in 2022-23 CPIH FYA prices (Business retail)</t>
  </si>
  <si>
    <t>2023-24 Other bespoke adjustments expressed in 2022-23 CPIH FYA prices (ADDN1)</t>
  </si>
  <si>
    <t>2023-24 Other bespoke adjustments expressed in 2022-23 CPIH FYA prices (ADDN2)</t>
  </si>
  <si>
    <t>2024-25 ODI payments expressed in 2022-23 CPIH FYA prices (WR)</t>
  </si>
  <si>
    <t>2024-25 ODI payments expressed in 2022-23 CPIH FYA prices (WN)</t>
  </si>
  <si>
    <t>2024-25 ODI payments expressed in 2022-23 CPIH FYA prices (WWN)</t>
  </si>
  <si>
    <t>2024-25 ODI payments expressed in 2022-23 CPIH FYA prices (BR)</t>
  </si>
  <si>
    <t>2024-25 ODI payments expressed in 2022-23 CPIH FYA prices (Residential retail)</t>
  </si>
  <si>
    <t>2024-25 ODI payments expressed in 2022-23 CPIH FYA prices (Business retail)</t>
  </si>
  <si>
    <t>2024-25 ODI payments expressed in 2022-23 CPIH FYA prices (ADDN1)</t>
  </si>
  <si>
    <t>2024-25 ODI payments expressed in 2022-23 CPIH FYA prices (ADDN2)</t>
  </si>
  <si>
    <t>2024-25 Other in-period payments expressed in 2022-23 CPIH FYA prices - C-MeX (Residential retail)</t>
  </si>
  <si>
    <t>2024-25 Other in-period payments expressed in 2022-23 CPIH FYA prices - D-MeX (WN)</t>
  </si>
  <si>
    <t>2024-25 Other in-period payments expressed in 2022-23 CPIH FYA prices - D-MeX (WWN)</t>
  </si>
  <si>
    <t>2024-25 Voluntary abatements expressed in 2022-23 CPIH FYA prices sign reversed (WR)</t>
  </si>
  <si>
    <t>2024-25 Voluntary abatements expressed in 2022-23 CPIH FYA prices sign reversed (WN)</t>
  </si>
  <si>
    <t>2024-25 Voluntary abatements expressed in 2022-23 CPIH FYA prices sign reversed (WWN)</t>
  </si>
  <si>
    <t>2024-25 Voluntary abatements expressed in 2022-23 CPIH FYA prices sign reversed (BR)</t>
  </si>
  <si>
    <t>2024-25 Voluntary abatements expressed in 2022-23 CPIH FYA prices sign reversed (Residential retail)</t>
  </si>
  <si>
    <t>2024-25 Voluntary abatements expressed in 2022-23 CPIH FYA prices sign reversed (Business retail)</t>
  </si>
  <si>
    <t>2024-25 Voluntary abatements expressed in 2022-23 CPIH FYA prices sign reversed (ADDN1)</t>
  </si>
  <si>
    <t>2024-25 Voluntary abatements expressed in 2022-23 CPIH FYA prices sign reversed (ADDN2)</t>
  </si>
  <si>
    <t>2024-25 Voluntary deferrals expressed in 2022-23 CPIH FYA prices sign reversed (WR)</t>
  </si>
  <si>
    <t>2024-25 Voluntary deferrals expressed in 2022-23 CPIH FYA prices sign reversed (WN)</t>
  </si>
  <si>
    <t>2024-25 Voluntary deferrals expressed in 2022-23 CPIH FYA prices sign reversed (WWN)</t>
  </si>
  <si>
    <t>2024-25 Voluntary deferrals expressed in 2022-23 CPIH FYA prices sign reversed (BR)</t>
  </si>
  <si>
    <t>2024-25 Voluntary deferrals expressed in 2022-23 CPIH FYA prices sign reversed (Residential retail)</t>
  </si>
  <si>
    <t>2024-25 Voluntary deferrals expressed in 2022-23 CPIH FYA prices sign reversed (Business retail)</t>
  </si>
  <si>
    <t>2024-25 Voluntary deferrals expressed in 2022-23 CPIH FYA prices sign reversed (ADDN1)</t>
  </si>
  <si>
    <t>2024-25 Voluntary deferrals expressed in 2022-23 CPIH FYA prices sign reversed (ADDN2)</t>
  </si>
  <si>
    <t>2024-25 Other bespoke adjustments expressed in 2022-23 CPIH FYA prices (WR)</t>
  </si>
  <si>
    <t>2024-25 Other bespoke adjustments expressed in 2022-23 CPIH FYA prices (WN)</t>
  </si>
  <si>
    <t>2024-25 Other bespoke adjustments expressed in 2022-23 CPIH FYA prices (WWN)</t>
  </si>
  <si>
    <t>2024-25 Other bespoke adjustments expressed in 2022-23 CPIH FYA prices (BR)</t>
  </si>
  <si>
    <t>2024-25 Other bespoke adjustments expressed in 2022-23 CPIH FYA prices (Residential retail)</t>
  </si>
  <si>
    <t>2024-25 Other bespoke adjustments expressed in 2022-23 CPIH FYA prices (Business retail)</t>
  </si>
  <si>
    <t>2024-25 Other bespoke adjustments expressed in 2022-23 CPIH FYA prices (ADDN1)</t>
  </si>
  <si>
    <t>2024-25 Other bespoke adjustments expressed in 2022-23 CPIH FYA prices (ADDN2)</t>
  </si>
  <si>
    <t>Aggregate Adjustments By Price Control</t>
  </si>
  <si>
    <t>Revenue adjustments in respect of in-period ODI payments to be applied in 2025-26 allowed revenue</t>
  </si>
  <si>
    <t>In-period revenue adjustments to be applied in 2025-26 allowed revenues - real (2022-23 CPIH FYA prices) (WR)</t>
  </si>
  <si>
    <t>In-period revenue adjustments to be applied in 2025-26 allowed revenues - real (2022-23 CPIH FYA prices) (WN)</t>
  </si>
  <si>
    <t>In-period revenue adjustments to be applied in 2025-26 allowed revenues - real (2022-23 CPIH FYA prices) (WWN)</t>
  </si>
  <si>
    <t>In-period revenue adjustments to be applied in 2025-26 allowed revenues - real (2022-23 CPIH FYA prices) (BR)</t>
  </si>
  <si>
    <t>In-period revenue adjustments to be applied in 2025-26 allowed revenues - real (2022-23 CPIH FYA prices) (ADDN1)</t>
  </si>
  <si>
    <t>In-period revenue adjustments to be applied in 2025-26 allowed revenues - real (2022-23 CPIH FYA prices) (ADDN2)</t>
  </si>
  <si>
    <t>In-period revenue adjustments to be applied in 2025-26 allowed revenues - real (2022-23 CPIH FYA prices) (Residential retail)</t>
  </si>
  <si>
    <t>In-period revenue adjustments to be applied in 2025-26 allowed revenues - real (2022-23 CPIH FYA prices) (Business retail)</t>
  </si>
  <si>
    <t>Revenue adjustments in respect of in-period ODI payments to be applied in 2026-27 allowed revenue</t>
  </si>
  <si>
    <t>In-period revenue adjustments to be applied in 2026-27 allowed revenues - real (2022-23 CPIH FYA prices) (WR)</t>
  </si>
  <si>
    <t>In-period revenue adjustments to be applied in 2026-27 allowed revenues - real (2022-23 CPIH FYA prices) (WN)</t>
  </si>
  <si>
    <t>In-period revenue adjustments to be applied in 2026-27 allowed revenues - real (2022-23 CPIH FYA prices) (WWN)</t>
  </si>
  <si>
    <t>In-period revenue adjustments to be applied in 2026-27 allowed revenues - real (2022-23 CPIH FYA prices) (BR)</t>
  </si>
  <si>
    <t>In-period revenue adjustments to be applied in 2026-27 allowed revenues - real (2022-23 CPIH FYA prices) (ADDN1)</t>
  </si>
  <si>
    <t>In-period revenue adjustments to be applied in 2026-27 allowed revenues - real (2022-23 CPIH FYA prices) (ADDN2)</t>
  </si>
  <si>
    <t>In-period revenue adjustments to be applied in 2026-27 allowed revenues - real (2022-23 CPIH FYA prices) (Residential retail)</t>
  </si>
  <si>
    <t>In-period revenue adjustments to be applied in 2026-27 allowed revenues - real (2022-23 CPIH FYA prices) (Business retail)</t>
  </si>
  <si>
    <t>Separate price Control Adjustments Into Those Eligible / Not Eligible For Tax Uplift</t>
  </si>
  <si>
    <t>In-period revenue adjustments to be applied in 2025-26 allowed revenues eligible for tax uplift - real (2022-23 CPIH FYA prices) (WR)</t>
  </si>
  <si>
    <t>In-period revenue adjustments to be applied in 2025-26 allowed revenues eligible for tax uplift - real (2022-23 CPIH FYA prices) (WN)</t>
  </si>
  <si>
    <t>In-period revenue adjustments to be applied in 2025-26 allowed revenues eligible for tax uplift - real (2022-23 CPIH FYA prices) (WWN)</t>
  </si>
  <si>
    <t>In-period revenue adjustments to be applied in 2025-26 allowed revenues eligible for tax uplift - real (2022-23 CPIH FYA prices) (BR)</t>
  </si>
  <si>
    <t>In-period revenue adjustments to be applied in 2025-26 allowed revenues eligible for tax uplift - real (2022-23 CPIH FYA prices) (ADDN1)</t>
  </si>
  <si>
    <t>In-period revenue adjustments to be applied in 2025-26 allowed revenues eligible for tax uplift - real (2022-23 CPIH FYA prices) (ADDN2)</t>
  </si>
  <si>
    <t>In-period revenue adjustments to be applied in 2025-26 allowed revenues eligible for tax uplift - real (2022-23 CPIH FYA prices) (Residential retail)</t>
  </si>
  <si>
    <t>In-period revenue adjustments to be applied in 2025-26 allowed revenues eligible for tax uplift - real (2022-23 CPIH FYA prices) (Business retail)</t>
  </si>
  <si>
    <t>In-period revenue adjustments to be applied in 2026-27 allowed revenues eligible for tax uplift - real (2022-23 CPIH FYA prices) (WR)</t>
  </si>
  <si>
    <t>In-period revenue adjustments to be applied in 2026-27 allowed revenues eligible for tax uplift - real (2022-23 CPIH FYA prices) (WN)</t>
  </si>
  <si>
    <t>In-period revenue adjustments to be applied in 2026-27 allowed revenues eligible for tax uplift - real (2022-23 CPIH FYA prices) (WWN)</t>
  </si>
  <si>
    <t>In-period revenue adjustments to be applied in 2026-27 allowed revenues eligible for tax uplift - real (2022-23 CPIH FYA prices) (BR)</t>
  </si>
  <si>
    <t>In-period revenue adjustments to be applied in 2026-27 allowed revenues eligible for tax uplift - real (2022-23 CPIH FYA prices) (ADDN1)</t>
  </si>
  <si>
    <t>In-period revenue adjustments to be applied in 2026-27 allowed revenues eligible for tax uplift - real (2022-23 CPIH FYA prices) (ADDN2)</t>
  </si>
  <si>
    <t>In-period revenue adjustments to be applied in 2026-27 allowed revenues eligible for tax uplift - real (2022-23 CPIH FYA prices) (Residential retail)</t>
  </si>
  <si>
    <t>In-period revenue adjustments to be applied in 2026-27 allowed revenues eligible for tax uplift - real (2022-23 CPIH FYA prices) (Business retail)</t>
  </si>
  <si>
    <t>In-period revenue adjustments to be applied in 2025-26 allowed revenues not eligible for tax uplift - real (2022-23 CPIH FYA prices) (WR)</t>
  </si>
  <si>
    <t>In-period revenue adjustments to be applied in 2025-26 allowed revenues not eligible for tax uplift - real (2022-23 CPIH FYA prices) (WN)</t>
  </si>
  <si>
    <t>In-period revenue adjustments to be applied in 2025-26 allowed revenues not eligible for tax uplift - real (2022-23 CPIH FYA prices) (WWN)</t>
  </si>
  <si>
    <t>In-period revenue adjustments to be applied in 2025-26 allowed revenues not eligible for tax uplift - real (2022-23 CPIH FYA prices) (BR)</t>
  </si>
  <si>
    <t>In-period revenue adjustments to be applied in 2025-26 allowed revenues not eligible for tax uplift - real (2022-23 CPIH FYA prices) (ADDN1)</t>
  </si>
  <si>
    <t>In-period revenue adjustments to be applied in 2025-26 allowed revenues not eligible for tax uplift - real (2022-23 CPIH FYA prices) (ADDN2)</t>
  </si>
  <si>
    <t>In-period revenue adjustments to be applied in 2025-26 allowed revenues not eligible for tax uplift - real (2022-23 CPIH FYA prices) (Residential retail)</t>
  </si>
  <si>
    <t>In-period revenue adjustments to be applied in 2025-26 allowed revenues not eligible for tax uplift - real (2022-23 CPIH FYA prices) (Business retail)</t>
  </si>
  <si>
    <t>In-period revenue adjustments to be applied in 2026-27 allowed revenues not eligible for tax uplift - real (2022-23 CPIH FYA prices) (WR)</t>
  </si>
  <si>
    <t>In-period revenue adjustments to be applied in 2026-27 allowed revenues not eligible for tax uplift - real (2022-23 CPIH FYA prices) (WN)</t>
  </si>
  <si>
    <t>In-period revenue adjustments to be applied in 2026-27 allowed revenues not eligible for tax uplift - real (2022-23 CPIH FYA prices) (WWN)</t>
  </si>
  <si>
    <t>In-period revenue adjustments to be applied in 2026-27 allowed revenues not eligible for tax uplift - real (2022-23 CPIH FYA prices) (BR)</t>
  </si>
  <si>
    <t>In-period revenue adjustments to be applied in 2026-27 allowed revenues not eligible for tax uplift - real (2022-23 CPIH FYA prices) (ADDN1)</t>
  </si>
  <si>
    <t>In-period revenue adjustments to be applied in 2026-27 allowed revenues not eligible for tax uplift - real (2022-23 CPIH FYA prices) (ADDN2)</t>
  </si>
  <si>
    <t>In-period revenue adjustments to be applied in 2026-27 allowed revenues not eligible for tax uplift - real (2022-23 CPIH FYA prices) (Residential retail)</t>
  </si>
  <si>
    <t>In-period revenue adjustments to be applied in 2026-27 allowed revenues not eligible for tax uplift - real (2022-23 CPIH FYA prices) (Business retail)</t>
  </si>
  <si>
    <t>Discount Rate For 2025-30 Period</t>
  </si>
  <si>
    <t>Years from valuation date</t>
  </si>
  <si>
    <t>years</t>
  </si>
  <si>
    <t>PV discount factor (WR)</t>
  </si>
  <si>
    <t>PV discount factor (WN)</t>
  </si>
  <si>
    <t>PV discount factor (WWN)</t>
  </si>
  <si>
    <t>PV discount factor (BR)</t>
  </si>
  <si>
    <t>PV discount factor (ADDN1)</t>
  </si>
  <si>
    <t>PV discount factor (ADDN2)</t>
  </si>
  <si>
    <t>PV discount factor (Residential retail)</t>
  </si>
  <si>
    <t>PV discount factor (Business retail)</t>
  </si>
  <si>
    <t>Equivalent Annual Cost (EAC) factor (WR)</t>
  </si>
  <si>
    <t>Equivalent Annual Cost (EAC) factor (WN)</t>
  </si>
  <si>
    <t>Equivalent Annual Cost (EAC) factor (WWN)</t>
  </si>
  <si>
    <t>Equivalent Annual Cost (EAC) factor (BR)</t>
  </si>
  <si>
    <t>Equivalent Annual Cost (EAC) factor (ADDN1)</t>
  </si>
  <si>
    <t>Equivalent Annual Cost (EAC) factor (ADDN2)</t>
  </si>
  <si>
    <t>Equivalent Annual Cost (EAC) factor (Residential retail)</t>
  </si>
  <si>
    <t>Equivalent Annual Cost (EAC) factor (Business retail)</t>
  </si>
  <si>
    <t>Profiles</t>
  </si>
  <si>
    <t>Profile 1 - Apply in first year</t>
  </si>
  <si>
    <t>PV discount factor at base date (WR)</t>
  </si>
  <si>
    <t>PV discount factor at base date (WN)</t>
  </si>
  <si>
    <t>PV discount factor at base date (WWN)</t>
  </si>
  <si>
    <t>PV discount factor at base date (BR)</t>
  </si>
  <si>
    <t>PV discount factor at base date (ADDN1)</t>
  </si>
  <si>
    <t>PV discount factor at base date (ADDN2)</t>
  </si>
  <si>
    <t>PV discount factor at base date (Residential retail)</t>
  </si>
  <si>
    <t>PV discount factor at base date (Business retail)</t>
  </si>
  <si>
    <t>Company - Post financeability adjustment eligible for tax upflift applied in first year - real (WR)</t>
  </si>
  <si>
    <t>Company - Post financeability adjustment eligible for tax upflift applied in first year - real (WN)</t>
  </si>
  <si>
    <t>Company - Post financeability adjustment eligible for tax upflift applied in first year - real (WWN)</t>
  </si>
  <si>
    <t>Company - Post financeability adjustment eligible for tax upflift applied in first year - real (BR)</t>
  </si>
  <si>
    <t>Company - Post financeability adjustment eligible for tax upflift applied in first year - real (ADDN1)</t>
  </si>
  <si>
    <t>Company - Post financeability adjustment eligible for tax upflift applied in first year - real (ADDN2)</t>
  </si>
  <si>
    <t>Company - Post financeability adjustment not eligible for tax upflift applied in first year - real (WR)</t>
  </si>
  <si>
    <t>Company - Post financeability adjustment not eligible for tax upflift applied in first year - real (WN)</t>
  </si>
  <si>
    <t>Company - Post financeability adjustment not eligible for tax upflift applied in first year - real (WWN)</t>
  </si>
  <si>
    <t>Company - Post financeability adjustment not eligible for tax upflift applied in first year - real (BR)</t>
  </si>
  <si>
    <t>Company - Post financeability adjustment not eligible for tax upflift applied in first year - real (ADDN1)</t>
  </si>
  <si>
    <t>Company - Post financeability adjustment not eligible for tax upflift applied in first year - real (ADDN2)</t>
  </si>
  <si>
    <t>Company - Revenue adjustment applied in first year - real (Residential retail)</t>
  </si>
  <si>
    <t>Company - Revenue adjustment applied in first year - real (Business retail)</t>
  </si>
  <si>
    <t>Profile 2 - Constant annuity 2025-30</t>
  </si>
  <si>
    <t>Company - Post financeability adjustment eligible for tax uplift - EAC factor adjusted (WR)</t>
  </si>
  <si>
    <t>Company - Post financeability adjustment eligible for tax uplift - EAC factor adjusted (WN)</t>
  </si>
  <si>
    <t>Company - Post financeability adjustment eligible for tax uplift - EAC factor adjusted (WNN)</t>
  </si>
  <si>
    <t>Company - Post financeability adjustment eligible for tax uplift - EAC factor adjusted (BR)</t>
  </si>
  <si>
    <t>Company - Post financeability adjustment eligible for tax uplift - EAC factor adjusted (ADDN1)</t>
  </si>
  <si>
    <t>Company - Post financeability adjustment eligible for tax uplift - EAC factor adjusted (ADDN2)</t>
  </si>
  <si>
    <t>Company - Post financeability adjustment not eligible for tax uplift - EAC factor adjusted (WR)</t>
  </si>
  <si>
    <t>Company - Post financeability adjustment not eligible for tax uplift - EAC factor adjusted (WN)</t>
  </si>
  <si>
    <t>Company - Post financeability adjustment not eligible for tax uplift - EAC factor adjusted (WWN)</t>
  </si>
  <si>
    <t>Company - Post financeability adjustment not eligible for tax uplift - EAC factor adjusted (BR)</t>
  </si>
  <si>
    <t>Company - Post financeability adjustment not eligible for tax uplift - EAC factor adjusted (ADDN1)</t>
  </si>
  <si>
    <t>Company - Post financeability adjustment not eligible for tax uplift - EAC factor adjusted (ADDN2)</t>
  </si>
  <si>
    <t>Company - Revenue adjustment - EAC factor adjusted (Residential retail)</t>
  </si>
  <si>
    <t>Company - Revenue adjustment - EAC factor adjusted (Business retail)</t>
  </si>
  <si>
    <t>Profile 3 - Even allocation - NPV neutral</t>
  </si>
  <si>
    <t>Company - Post financeability adjustment eligible for tax uplift - NPV adjusted (WR)</t>
  </si>
  <si>
    <t>Company - Post financeability adjustment eligible for tax uplift - NPV adjusted (WN)</t>
  </si>
  <si>
    <t>Company - Post financeability adjustment eligible for tax uplift - NPV adjusted (WWN)</t>
  </si>
  <si>
    <t>Company - Post financeability adjustment eligible for tax uplift - NPV adjusted (BR)</t>
  </si>
  <si>
    <t>Company - Post financeability adjustment eligible for tax uplift - NPV adjusted (ADDN1)</t>
  </si>
  <si>
    <t>Company - Post financeability adjustment eligible for tax uplift - NPV adjusted (ADDN2)</t>
  </si>
  <si>
    <t>Company - Post financeability adjustment not eligible for tax uplift - NPV adjusted (WR)</t>
  </si>
  <si>
    <t>Company - Post financeability adjustment not eligible for tax uplift - NPV adjusted (WN)</t>
  </si>
  <si>
    <t>Company - Post financeability adjustment not eligible for tax uplift - NPV adjusted (WWN)</t>
  </si>
  <si>
    <t>Company - Post financeability adjustment not eligible for tax uplift - NPV adjusted (BR)</t>
  </si>
  <si>
    <t>Company - Post financeability adjustment not eligible for tax uplift - NPV adjusted (ADDN1)</t>
  </si>
  <si>
    <t>Company - Post financeability adjustment not eligible for tax uplift - NPV adjusted (ADDN2)</t>
  </si>
  <si>
    <t>Company - Revenue adjustment - NPV adjusted - real (Residential retail)</t>
  </si>
  <si>
    <t>Company - Revenue adjustment - NPV adjusted - real (Business retail)</t>
  </si>
  <si>
    <t>Profiles Selection</t>
  </si>
  <si>
    <t>(This section replicates the PR19 revenue adjustments feeder model)</t>
  </si>
  <si>
    <t>Profile selectors</t>
  </si>
  <si>
    <t>Applied in first year</t>
  </si>
  <si>
    <t>Equivalent Annual Cost (EAC) factor adjusted</t>
  </si>
  <si>
    <t>NPV adjusted</t>
  </si>
  <si>
    <t>Profiles selected</t>
  </si>
  <si>
    <t>Revenue adjustment eligibile for tax uplift - active (WR)</t>
  </si>
  <si>
    <t>Revenue adjustment eligibile for tax uplift - active (WN)</t>
  </si>
  <si>
    <t>Revenue adjustment eligibile for tax uplift - active (WWN)</t>
  </si>
  <si>
    <t>Revenue adjustment eligibile for tax uplift - active (BR)</t>
  </si>
  <si>
    <t>Revenue adjustment eligibile for tax uplift - active (ADDN1)</t>
  </si>
  <si>
    <t>Revenue adjustment eligibile for tax uplift - active (ADDN2)</t>
  </si>
  <si>
    <t>Revenue adjustment not eligibile for tax uplift - active (WR)</t>
  </si>
  <si>
    <t>Revenue adjustment not eligibile for tax uplift - active (WN)</t>
  </si>
  <si>
    <t>Revenue adjustment not eligibile for tax uplift - active (WWN)</t>
  </si>
  <si>
    <t>Revenue adjustment not eligibile for tax uplift - active (BR)</t>
  </si>
  <si>
    <t>Revenue adjustment not eligibile for tax uplift - active (ADDN1)</t>
  </si>
  <si>
    <t>Revenue adjustment not eligibile for tax uplift - active (ADDN2)</t>
  </si>
  <si>
    <t>Revenue adjustment - active (Residential retail)</t>
  </si>
  <si>
    <t>Revenue adjustment - active (Business retail)</t>
  </si>
  <si>
    <t>Add PR19 In-period ODI Items For 2023-24 And 2024-25 With Prescribed 2 Year Lag</t>
  </si>
  <si>
    <t>(This section feeds in the in-period ODI payments for 2023-24 (including deferred 2022-23 payments) and 2024-25 with the 2 year lag)</t>
  </si>
  <si>
    <t>Profiles selected - active</t>
  </si>
  <si>
    <t>In-period revenue adjustments applied in 2025-26 allowed revenues eligible for tax uplift - real (2022-23 CPIH FYA prices) (WR)</t>
  </si>
  <si>
    <t>In-period revenue adjustments applied in 2025-26 allowed revenues eligible for tax uplift - real (2022-23 CPIH FYA prices) (WN)</t>
  </si>
  <si>
    <t>In-period revenue adjustments applied in 2025-26 allowed revenues eligible for tax uplift - real (2022-23 CPIH FYA prices) (WWN)</t>
  </si>
  <si>
    <t>In-period revenue adjustments applied in 2025-26 allowed revenues eligible for tax uplift - real (2022-23 CPIH FYA prices) (BR)</t>
  </si>
  <si>
    <t>In-period revenue adjustments applied in 2025-26 allowed revenues eligible for tax uplift - real (2022-23 CPIH FYA prices) (ADDN1)</t>
  </si>
  <si>
    <t>In-period revenue adjustments applied in 2025-26 allowed revenues eligible for tax uplift - real (2022-23 CPIH FYA prices) (ADDN2)</t>
  </si>
  <si>
    <t>In-period revenue adjustments applied in 2025-26 allowed revenues eligible for tax uplift - real (2022-23 CPIH FYA prices) (Residential retail)</t>
  </si>
  <si>
    <t>In-period revenue adjustments applied in 2025-26 allowed revenues eligible for tax uplift - real (2022-23 CPIH FYA prices) (Business retail)</t>
  </si>
  <si>
    <t>In-period revenue adjustments applied in 2025-26 allowed revenues not eligible for tax uplift - real (2022-23 CPIH FYA prices) (WR)</t>
  </si>
  <si>
    <t>In-period revenue adjustments applied in 2025-26 allowed revenues not eligible for tax uplift - real (2022-23 CPIH FYA prices) (WN)</t>
  </si>
  <si>
    <t>In-period revenue adjustments applied in 2025-26 allowed revenues not eligible for tax uplift - real (2022-23 CPIH FYA prices) (WWN)</t>
  </si>
  <si>
    <t>In-period revenue adjustments applied in 2025-26 allowed revenues not eligible for tax uplift - real (2022-23 CPIH FYA prices) (BR)</t>
  </si>
  <si>
    <t>In-period revenue adjustments applied in 2025-26 allowed revenues not eligible for tax uplift - real (2022-23 CPIH FYA prices) (ADDN1)</t>
  </si>
  <si>
    <t>In-period revenue adjustments applied in 2025-26 allowed revenues not eligible for tax uplift - real (2022-23 CPIH FYA prices) (ADDN2)</t>
  </si>
  <si>
    <t>In-period revenue adjustments applied in 2025-26 allowed revenues not eligible for tax uplift - real (2022-23 CPIH FYA prices) (Residential retail)</t>
  </si>
  <si>
    <t>In-period revenue adjustments applied in 2025-26 allowed revenues not eligible for tax uplift - real (2022-23 CPIH FYA prices) (Business retail)</t>
  </si>
  <si>
    <t>In-period revenue adjustments applied in 2026-27 allowed revenues eligible for tax uplift - real (2022-23 CPIH FYA prices) (WR)</t>
  </si>
  <si>
    <t>In-period revenue adjustments applied in 2026-27 allowed revenues eligible for tax uplift - real (2022-23 CPIH FYA prices) (WN)</t>
  </si>
  <si>
    <t>In-period revenue adjustments applied in 2026-27 allowed revenues eligible for tax uplift - real (2022-23 CPIH FYA prices) (WWN)</t>
  </si>
  <si>
    <t>In-period revenue adjustments applied in 2026-27 allowed revenues eligible for tax uplift - real (2022-23 CPIH FYA prices) (BR)</t>
  </si>
  <si>
    <t>In-period revenue adjustments applied in 2026-27 allowed revenues eligible for tax uplift - real (2022-23 CPIH FYA prices) (ADDN1)</t>
  </si>
  <si>
    <t>In-period revenue adjustments applied in 2026-27 allowed revenues eligible for tax uplift - real (2022-23 CPIH FYA prices) (ADDN2)</t>
  </si>
  <si>
    <t>In-period revenue adjustments applied in 2026-27 allowed revenues eligible for tax uplift - real (2022-23 CPIH FYA prices) (Residential retail)</t>
  </si>
  <si>
    <t>In-period revenue adjustments applied in 2026-27 allowed revenues eligible for tax uplift - real (2022-23 CPIH FYA prices) (Business retail)</t>
  </si>
  <si>
    <t>In-period revenue adjustments applied in 2026-27 allowed revenues not eligible for tax uplift - real (2022-23 CPIH FYA prices) (WR)</t>
  </si>
  <si>
    <t>In-period revenue adjustments applied in 2026-27 allowed revenues not eligible for tax uplift - real (2022-23 CPIH FYA prices) (WN)</t>
  </si>
  <si>
    <t>In-period revenue adjustments applied in 2026-27 allowed revenues not eligible for tax uplift - real (2022-23 CPIH FYA prices) (WWN)</t>
  </si>
  <si>
    <t>In-period revenue adjustments applied in 2026-27 allowed revenues not eligible for tax uplift - real (2022-23 CPIH FYA prices) (BR)</t>
  </si>
  <si>
    <t>In-period revenue adjustments applied in 2026-27 allowed revenues not eligible for tax uplift - real (2022-23 CPIH FYA prices) (ADDN1)</t>
  </si>
  <si>
    <t>In-period revenue adjustments applied in 2026-27 allowed revenues not eligible for tax uplift - real (2022-23 CPIH FYA prices) (ADDN2)</t>
  </si>
  <si>
    <t>In-period revenue adjustments applied in 2026-27 allowed revenues not eligible for tax uplift - real (2022-23 CPIH FYA prices) (Residential retail)</t>
  </si>
  <si>
    <t>In-period revenue adjustments applied in 2026-27 allowed revenues not eligible for tax uplift - real (2022-23 CPIH FYA prices) (Business retail)</t>
  </si>
  <si>
    <t>Post financeability revenue adjustments (aggregate "active" and PR19 In-period ODI)</t>
  </si>
  <si>
    <t xml:space="preserve">Post financeability adjustments eligible for tax uplift - real (WR) </t>
  </si>
  <si>
    <t xml:space="preserve">Post financeability adjustments eligible for tax uplift - real (WN) </t>
  </si>
  <si>
    <t xml:space="preserve">Post financeability adjustments eligible for tax uplift - real (WWN) </t>
  </si>
  <si>
    <t xml:space="preserve">Post financeability adjustments eligible for tax uplift - real (BR) </t>
  </si>
  <si>
    <t xml:space="preserve">Post financeability adjustments eligible for tax uplift - real (ADDN1) </t>
  </si>
  <si>
    <t xml:space="preserve">Post financeability adjustments eligible for tax uplift - real (ADDN2) </t>
  </si>
  <si>
    <t xml:space="preserve">Post financeability adjustments not eligible for tax uplift - real (WR) </t>
  </si>
  <si>
    <t xml:space="preserve">Post financeability adjustments not eligible for tax uplift - real (WN) </t>
  </si>
  <si>
    <t xml:space="preserve">Post financeability adjustments not eligible for tax uplift - real (WWN) </t>
  </si>
  <si>
    <t xml:space="preserve">Post financeability adjustments not eligible for tax uplift - real (BR) </t>
  </si>
  <si>
    <t xml:space="preserve">Post financeability adjustments not eligible for tax uplift - real (ADDN1) </t>
  </si>
  <si>
    <t xml:space="preserve">Post financeability adjustments not eligible for tax uplift - real (ADDN2) </t>
  </si>
  <si>
    <t>Residential retail revenue adjustment - real</t>
  </si>
  <si>
    <t>Business retail revenue adjustment - real</t>
  </si>
  <si>
    <t>Post Financeability Revenue Adjustment Inputs</t>
  </si>
  <si>
    <t>RR6.1</t>
  </si>
  <si>
    <t>RR6.2</t>
  </si>
  <si>
    <t>RR6.3</t>
  </si>
  <si>
    <t>RR6.4</t>
  </si>
  <si>
    <t>RR6.5</t>
  </si>
  <si>
    <t>RR6.6</t>
  </si>
  <si>
    <t>RR6.7</t>
  </si>
  <si>
    <t>RR6.8</t>
  </si>
  <si>
    <t>RR6.9</t>
  </si>
  <si>
    <t>RR6.10</t>
  </si>
  <si>
    <t>RR6.11</t>
  </si>
  <si>
    <t>RR6.12</t>
  </si>
  <si>
    <t>RR6.25</t>
  </si>
  <si>
    <t>RR6.26</t>
  </si>
  <si>
    <t>Business Plan Table PD12: Reconciliation Adjustments Expressed In 2022-23 FYA CPIH Prices</t>
  </si>
  <si>
    <t>Unprofiled Post Financeability Revenue Adjustments</t>
  </si>
  <si>
    <t>PD1 - Inflation</t>
  </si>
  <si>
    <t>Line description</t>
  </si>
  <si>
    <t>Units</t>
  </si>
  <si>
    <t>DPs</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</si>
  <si>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</si>
  <si>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</si>
  <si>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</si>
  <si>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</si>
  <si>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</si>
  <si>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</si>
  <si>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</si>
  <si>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</si>
  <si>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</si>
  <si>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</si>
  <si>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</si>
  <si>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</si>
  <si>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</si>
  <si>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</si>
  <si>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</si>
  <si>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</si>
  <si>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</si>
  <si>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</si>
  <si>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</si>
  <si>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</si>
  <si>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</si>
  <si>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</si>
  <si>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</si>
  <si>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</si>
  <si>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PR24 BP reference</t>
  </si>
  <si>
    <t>Item reference</t>
  </si>
  <si>
    <t>Retail price index</t>
  </si>
  <si>
    <t>RPI: Months of actual data for Financial Year</t>
  </si>
  <si>
    <t>nr</t>
  </si>
  <si>
    <t>PD1.1</t>
  </si>
  <si>
    <t>PB00000_PR24</t>
  </si>
  <si>
    <t xml:space="preserve">Retail Price Index for April </t>
  </si>
  <si>
    <t>PD1.2</t>
  </si>
  <si>
    <t>BB3805AL_PR24</t>
  </si>
  <si>
    <t xml:space="preserve">Retail Price Index for May </t>
  </si>
  <si>
    <t>PD1.3</t>
  </si>
  <si>
    <t>BB3805MY_PR24</t>
  </si>
  <si>
    <t xml:space="preserve">Retail Price Index for June </t>
  </si>
  <si>
    <t>PD1.4</t>
  </si>
  <si>
    <t>BB3805JN_PR24</t>
  </si>
  <si>
    <t xml:space="preserve">Retail Price Index for July </t>
  </si>
  <si>
    <t>PD1.5</t>
  </si>
  <si>
    <t>BB3805JL_PR24</t>
  </si>
  <si>
    <t>Retail Price Index for August</t>
  </si>
  <si>
    <t>PD1.6</t>
  </si>
  <si>
    <t>BB3805AT_PR24</t>
  </si>
  <si>
    <t>Retail Price Index for September</t>
  </si>
  <si>
    <t>PD1.7</t>
  </si>
  <si>
    <t>BB3805SR_PR24</t>
  </si>
  <si>
    <t>Retail Price Index for October</t>
  </si>
  <si>
    <t>PD1.8</t>
  </si>
  <si>
    <t>BB3805OR_PR24</t>
  </si>
  <si>
    <t xml:space="preserve">Retail Price Index for November </t>
  </si>
  <si>
    <t>PD1.9</t>
  </si>
  <si>
    <t>BB3805NR_PR24</t>
  </si>
  <si>
    <t xml:space="preserve">Retail Price Index for December </t>
  </si>
  <si>
    <t>PD1.10</t>
  </si>
  <si>
    <t>BB3805DR_PR24</t>
  </si>
  <si>
    <t xml:space="preserve">Retail Price Index for January </t>
  </si>
  <si>
    <t>PD1.11</t>
  </si>
  <si>
    <t>BB3805JY_PR24</t>
  </si>
  <si>
    <t xml:space="preserve">Retail Price Index for February </t>
  </si>
  <si>
    <t>PD1.12</t>
  </si>
  <si>
    <t>BB3805FY_PR24</t>
  </si>
  <si>
    <t xml:space="preserve">Retail Price Index for March </t>
  </si>
  <si>
    <t>PD1.13</t>
  </si>
  <si>
    <t>BB3805MH_PR24</t>
  </si>
  <si>
    <t>Consumer price index (including housing costs)</t>
  </si>
  <si>
    <t>CPIH: Months of actual data for Financial Year</t>
  </si>
  <si>
    <t>PD1.14</t>
  </si>
  <si>
    <t>PB00003_PR24</t>
  </si>
  <si>
    <t xml:space="preserve">Consumer Price Index (with housing) for April </t>
  </si>
  <si>
    <t>PD1.15</t>
  </si>
  <si>
    <t>BB3905AL_PR24</t>
  </si>
  <si>
    <t xml:space="preserve">Consumer Price Index (with housing) for May </t>
  </si>
  <si>
    <t>PD1.16</t>
  </si>
  <si>
    <t>BB3905MY_PR24</t>
  </si>
  <si>
    <t xml:space="preserve">Consumer Price Index (with housing) for June </t>
  </si>
  <si>
    <t>PD1.17</t>
  </si>
  <si>
    <t>BB3905JN_PR24</t>
  </si>
  <si>
    <t xml:space="preserve">Consumer Price Index (with housing) for July </t>
  </si>
  <si>
    <t>PD1.18</t>
  </si>
  <si>
    <t>BB3905JL_PR24</t>
  </si>
  <si>
    <t>Consumer Price Index (with housing) for August</t>
  </si>
  <si>
    <t>PD1.19</t>
  </si>
  <si>
    <t>BB3905AT_PR24</t>
  </si>
  <si>
    <t>Consumer Price Index (with housing) for September</t>
  </si>
  <si>
    <t>PD1.20</t>
  </si>
  <si>
    <t>BB3905SR_PR24</t>
  </si>
  <si>
    <t>Consumer Price Index (with housing) for October</t>
  </si>
  <si>
    <t>PD1.21</t>
  </si>
  <si>
    <t>BB3905OR_PR24</t>
  </si>
  <si>
    <t xml:space="preserve">Consumer Price Index (with housing) for November </t>
  </si>
  <si>
    <t>PD1.22</t>
  </si>
  <si>
    <t>BB3905NR_PR24</t>
  </si>
  <si>
    <t xml:space="preserve">Consumer Price Index (with housing) for December </t>
  </si>
  <si>
    <t>PD1.23</t>
  </si>
  <si>
    <t>BB3905DR_PR24</t>
  </si>
  <si>
    <t xml:space="preserve">Consumer Price Index (with housing) for January </t>
  </si>
  <si>
    <t>PD1.24</t>
  </si>
  <si>
    <t>BB3905JY_PR24</t>
  </si>
  <si>
    <t xml:space="preserve">Consumer Price Index (with housing) for February </t>
  </si>
  <si>
    <t>PD1.25</t>
  </si>
  <si>
    <t>BB3905FY_PR24</t>
  </si>
  <si>
    <t xml:space="preserve">Consumer Price Index (with housing) for March </t>
  </si>
  <si>
    <t>PD1.26</t>
  </si>
  <si>
    <t>BB3905MH_PR24</t>
  </si>
  <si>
    <t>Indexation rate for index linked debt percentage increase</t>
  </si>
  <si>
    <t>Indexation rate for RPI index linked debt percentage increase</t>
  </si>
  <si>
    <t>PD1.27</t>
  </si>
  <si>
    <t>PD1_27_PR24</t>
  </si>
  <si>
    <t>Indexation rate for CPIH index linked debt percentage increase</t>
  </si>
  <si>
    <t>PD1.28</t>
  </si>
  <si>
    <t>PD1_28_PR24</t>
  </si>
  <si>
    <t>Financial year average indices</t>
  </si>
  <si>
    <t>RPI: Financial year average indices</t>
  </si>
  <si>
    <t>PD1.29</t>
  </si>
  <si>
    <t>PB00113BP_PR24</t>
  </si>
  <si>
    <t>CPIH: Financial year average indices</t>
  </si>
  <si>
    <t>PD1.30</t>
  </si>
  <si>
    <t>PB00200_PR24</t>
  </si>
  <si>
    <t>Year on year % change</t>
  </si>
  <si>
    <t>RPI: November year on year %</t>
  </si>
  <si>
    <t>PD1.31</t>
  </si>
  <si>
    <t>APP23001_PR24</t>
  </si>
  <si>
    <t>RPI: Financial year average indices year on year %</t>
  </si>
  <si>
    <t>PD1.32</t>
  </si>
  <si>
    <t>APP23002_PR24</t>
  </si>
  <si>
    <t>RPI: Financial year end indices year on year %</t>
  </si>
  <si>
    <t>PD1.33</t>
  </si>
  <si>
    <t>APP23003_PR24</t>
  </si>
  <si>
    <t>CPIH: November year on year %</t>
  </si>
  <si>
    <t>PD1.34</t>
  </si>
  <si>
    <t>APP23004_PR24</t>
  </si>
  <si>
    <t>CPIH: Financial year average indices year on year %</t>
  </si>
  <si>
    <t>PD1.35</t>
  </si>
  <si>
    <t>APP23005_PR24</t>
  </si>
  <si>
    <t>CPIH: Financial year end indices year on year %</t>
  </si>
  <si>
    <t>PD1.36</t>
  </si>
  <si>
    <t>APP23006_PR24</t>
  </si>
  <si>
    <t>Wedge between RPI and CPIH</t>
  </si>
  <si>
    <t>PD1.37</t>
  </si>
  <si>
    <t>APP23007_PR24</t>
  </si>
  <si>
    <t>Long term inflation rates</t>
  </si>
  <si>
    <t>Long term RPI inflation rate</t>
  </si>
  <si>
    <t>Long term CPIH inflation rate</t>
  </si>
  <si>
    <t>PD1.38</t>
  </si>
  <si>
    <t>APP23009_PR24</t>
  </si>
  <si>
    <t>PD11</t>
  </si>
  <si>
    <t>RCV midnight adjustments</t>
  </si>
  <si>
    <t>Water resources</t>
  </si>
  <si>
    <t>Water Network+</t>
  </si>
  <si>
    <t>Wastewater Network+</t>
  </si>
  <si>
    <t>Bioresources</t>
  </si>
  <si>
    <t>Additional Control 1</t>
  </si>
  <si>
    <t>Additional Control 2</t>
  </si>
  <si>
    <t>RAG 4 reference</t>
  </si>
  <si>
    <t>PR19 FD / CMA / IDoK closing RCV balances as at 31 March 2025</t>
  </si>
  <si>
    <t>Pre 2020 RCV - Closing balance at 31 March 2025 in 2017-18 FYA prices (from PR19 FD as updated by the CMA redetermination and IDoKs) - RPI inflated RCV</t>
  </si>
  <si>
    <t>PD11.1</t>
  </si>
  <si>
    <t>Pre 2020 RCV - Closing balance at 31 March 2025 in 2017-18 FYA prices (from PR19 FD as updated by the CMA redetermination and IDoKs) - CPI inflated RCV</t>
  </si>
  <si>
    <t>PD11.2</t>
  </si>
  <si>
    <t>2020-25 RCV - Closing balance at 31 March 2025 in 2017-18 FYA prices (from PR19 FD as updated by the CMA redetermination and IDoKs) - Post 2020 investment RCV</t>
  </si>
  <si>
    <t>PD11.3</t>
  </si>
  <si>
    <t>Closing RCV at 31 March 2025 in 2017-18 FYA prices (from PR19 FD as updated by the CMA redetermination and IDoKs)</t>
  </si>
  <si>
    <t>PD11.4</t>
  </si>
  <si>
    <t>PR14 Blind Year reconciliation end-of-period RCV midnight adjustments as at 31 March 2025</t>
  </si>
  <si>
    <t>PR14 BYR ODI RCV adjustment in 2017-18 FYA (CPIH deflated) prices</t>
  </si>
  <si>
    <t>PD11.5</t>
  </si>
  <si>
    <t>PR14 BYR Totex menu RCV adjustment in 2017-18 FYA (CPIH deflated) prices</t>
  </si>
  <si>
    <t>PD11.6</t>
  </si>
  <si>
    <t>PR14 BYR Land sales RCV adjustment in 2017-18 FYA (CPIH deflated) prices</t>
  </si>
  <si>
    <t>PD11.7</t>
  </si>
  <si>
    <t>PR14 BYR RPI-CPIH wedge RCV adjustment in 2017-18 FYA (CPIH deflated) prices</t>
  </si>
  <si>
    <t>PD11.8</t>
  </si>
  <si>
    <t>PR14 BYR Other RCV adjustment in 2017-18 FYA (CPIH deflated) prices</t>
  </si>
  <si>
    <t>PD11.9</t>
  </si>
  <si>
    <t>PR14 IFRS16 RCV adjustment in 2017-18 FYA (CPIH deflated) prices</t>
  </si>
  <si>
    <t>PD11.10</t>
  </si>
  <si>
    <t>PR19 reconciliation end-of-period RCV midnight adjustments as at 31 March 2025</t>
  </si>
  <si>
    <t>PR19 ODI RCV adjustment in 2017-18 FYA (CPIH deflated) prices</t>
  </si>
  <si>
    <t>PD11.11</t>
  </si>
  <si>
    <t>PR19 WINEP / NEP RCV adjustment in 2017-18 FYA (CPIH deflated) prices</t>
  </si>
  <si>
    <t>PD11.12</t>
  </si>
  <si>
    <t>PR19 Costs reconciliation RCV adjustment in 2017-18 FYA (CPIH deflated) prices</t>
  </si>
  <si>
    <t>PD11.13</t>
  </si>
  <si>
    <t>PR19 Land sales RCV adjustment in 2017-18 FYA (CPIH deflated) prices</t>
  </si>
  <si>
    <t>PD11.14</t>
  </si>
  <si>
    <t>PR19 RPI-CPIH wedge RCV adjustment in 2017-18 FYA (CPIH deflated) prices</t>
  </si>
  <si>
    <t>PD11.15</t>
  </si>
  <si>
    <t>PR19 Strategic regional water resources RCV adjustment in 2017-18 FYA (CPIH deflated) prices</t>
  </si>
  <si>
    <t>PD11.16</t>
  </si>
  <si>
    <t>PR19 Green recovery RCV adjustment in 2017-18 FYA (CPIH deflated) prices</t>
  </si>
  <si>
    <t>PD11.17</t>
  </si>
  <si>
    <t>PR19 Havant Thicket activities RCV adjustment in 2017-18 FYA (CPIH deflated) prices</t>
  </si>
  <si>
    <t>PD11.18</t>
  </si>
  <si>
    <t>Other RCV adjustments in 2017-18 FYA (CPIH deflated) prices</t>
  </si>
  <si>
    <t>PD11.19</t>
  </si>
  <si>
    <t>PR24 end-of-period RCV midnight adjustments as at 31 March 2025</t>
  </si>
  <si>
    <t>PR24 Transitional expenditure programme RCV adjustment in 2017-18 FYA (CPIH deflated) prices</t>
  </si>
  <si>
    <t>PD11.20</t>
  </si>
  <si>
    <t>PR24 Defra accelerated programme RCV adjustment in 2017-18 FYA (CPIH deflated) prices</t>
  </si>
  <si>
    <t>PD11.21</t>
  </si>
  <si>
    <t>Opening RCV balances as at 1 April 2025</t>
  </si>
  <si>
    <t>Opening RCV at 1 April 2025 in 2017-18 FYA (CPIH deflated) prices post midnight adjustments</t>
  </si>
  <si>
    <t>PD11.22</t>
  </si>
  <si>
    <t>Opening RCV at 1 April 2025 in 2017-18 FYE (CPIH deflated) prices post midnight adjustments</t>
  </si>
  <si>
    <t>PD11.23</t>
  </si>
  <si>
    <t>Opening RCV balances as at 1 April 2025 expressed in PR24 base year prices</t>
  </si>
  <si>
    <t>Opening RCV at 1 April 2025 in 2022-23 FYA (CPIH) prices post midnight adjustments</t>
  </si>
  <si>
    <t>PD11.24</t>
  </si>
  <si>
    <t>Opening RCV at 1 April 2025 in 2022-23 FYE (CPIH) prices post midnight adjustments</t>
  </si>
  <si>
    <t>PD11.25</t>
  </si>
  <si>
    <t>PD12</t>
  </si>
  <si>
    <t>PR19 reconciliation adjustments summary</t>
  </si>
  <si>
    <t>PD12.1</t>
  </si>
  <si>
    <t>PD12.2</t>
  </si>
  <si>
    <t>PD12.3</t>
  </si>
  <si>
    <t>PD12.4</t>
  </si>
  <si>
    <t>PD12.5</t>
  </si>
  <si>
    <t>PD12.6</t>
  </si>
  <si>
    <t>PD12.7</t>
  </si>
  <si>
    <t>PD12.8</t>
  </si>
  <si>
    <t>PR19 Other RCV adjustments in 2017-18 FYA (CPIH deflated) prices</t>
  </si>
  <si>
    <t>PD12.9</t>
  </si>
  <si>
    <t>PR14 Blind Year reconciliation end-of-period revenue adjustments</t>
  </si>
  <si>
    <t>PR14 BYR WRFIM revenue adjustment in 2017-18 FYA (CPIH deflated) prices</t>
  </si>
  <si>
    <t>PD12.10</t>
  </si>
  <si>
    <t>PR14 BYR Water trading revenue adjustment in 2017-18 FYA (CPIH deflated) prices</t>
  </si>
  <si>
    <t>PD12.11</t>
  </si>
  <si>
    <t>PR14 BYR Totex menu revenue adjustment in 2017-18 FYA (CPIH deflated) prices</t>
  </si>
  <si>
    <t>PD12.12</t>
  </si>
  <si>
    <t>PR14 BYR Other revenue adjustment in 2017-18 FYA (CPIH deflated) prices</t>
  </si>
  <si>
    <t>PD12.13</t>
  </si>
  <si>
    <t>PR14 BYR Residential retail revenue adjustment in 2017-18 FYA (CPIH deflated) prices</t>
  </si>
  <si>
    <t>PD12.14</t>
  </si>
  <si>
    <t>PR19 reconciliation revenue adjustments</t>
  </si>
  <si>
    <t>PR19 ODI revenue adjustment in 2017-18 FYA (CPIH deflated) prices</t>
  </si>
  <si>
    <t>PD12.15</t>
  </si>
  <si>
    <t>PR19 RFI revenue adjustment in 2024-25 prior November (CPIH deflated) prices</t>
  </si>
  <si>
    <t>PD12.16</t>
  </si>
  <si>
    <t>PR19 C-MeX revenue adjustment in 2017-18 FYA (CPIH deflated) prices</t>
  </si>
  <si>
    <t>PD12.17</t>
  </si>
  <si>
    <t>PR19 D-MeX revenue adjustment in 2017-18 FYA (CPIH deflated) prices</t>
  </si>
  <si>
    <t>PD12.18</t>
  </si>
  <si>
    <t>PR19 Bilateral entry (BEA) revenue adjustment in 2017-18 FYA (CPIH deflated) prices</t>
  </si>
  <si>
    <t>PD12.19</t>
  </si>
  <si>
    <t>PR19 Bioresources revenue adjustment in 2024-25 prior November (CPIH deflated) prices</t>
  </si>
  <si>
    <t>PD12.20</t>
  </si>
  <si>
    <t>PR19 Bioresources forecasting accuracy incentive penalty in 2017-18 FYA (CPIH deflated) prices</t>
  </si>
  <si>
    <t>PD12.21</t>
  </si>
  <si>
    <t>PR19 Residential retail revenue adjustment in 2024-25 FYA (CPIH deflated) prices</t>
  </si>
  <si>
    <t>PD12.22</t>
  </si>
  <si>
    <t>PR19 Business retail revenue adjustment in 2017-18 FYA (CPIH deflated) prices</t>
  </si>
  <si>
    <t>PD12.23</t>
  </si>
  <si>
    <t>PR19 Water trading revenue adjustment in 2017-18 FYA (CPIH deflated) prices</t>
  </si>
  <si>
    <t>PD12.24</t>
  </si>
  <si>
    <t>PR19 Developer services revenue adjustment in 2017-18 FYA (CPIH deflated) prices</t>
  </si>
  <si>
    <t>PD12.25</t>
  </si>
  <si>
    <t>PR19 Cost of new debt revenue adjustment in 2017-18 FYA (CPIH deflated) prices</t>
  </si>
  <si>
    <t>PD12.26</t>
  </si>
  <si>
    <t>PR19 Gearing outperformance revenue adjustment in 2022-23 FYA (CPIH deflated) prices</t>
  </si>
  <si>
    <t>PD12.27</t>
  </si>
  <si>
    <t>PR19 Totex costs revenue adjustment in 2017-18 FYA (CPIH deflated) prices</t>
  </si>
  <si>
    <t>PD12.28</t>
  </si>
  <si>
    <t>PR19 Tax revenue adjustment in 2017-18 FYA (CPIH deflated) prices</t>
  </si>
  <si>
    <t>PD12.29</t>
  </si>
  <si>
    <t>PR19 RPI-CPIH wedge revenue adjustment in 2017-18 FYA (CPIH deflated) prices</t>
  </si>
  <si>
    <t>PD12.30</t>
  </si>
  <si>
    <t>PR19 Strategic regional water resources revenue adjustment in 2017-18 FYA (CPIH deflated) prices</t>
  </si>
  <si>
    <t>PD12.31</t>
  </si>
  <si>
    <t>PR19 Havant Thicket activities revenue adjustment in 2017-18 FYA (CPIH deflated) prices</t>
  </si>
  <si>
    <t>PD12.32</t>
  </si>
  <si>
    <t>PR19 Green recovery costs revenue adjustment in 2017-18 FYA (CPIH deflated) prices</t>
  </si>
  <si>
    <t>PD12.33</t>
  </si>
  <si>
    <t>PR19 Green recovery (TVM) revenue adjustment in 2017-18 FYA (CPIH deflated) prices</t>
  </si>
  <si>
    <t>PD12.34</t>
  </si>
  <si>
    <t>Other revenue adjustments in 2017-18 FYA (CPIH deflated) prices</t>
  </si>
  <si>
    <t>PD12.35</t>
  </si>
  <si>
    <t>PR19 reconciliation end-of-period RCV midnight adjustments as at 31 March 2025 in PR24 base year prices</t>
  </si>
  <si>
    <t>PR19 ODI RCV adjustment in 2022-23 FYA (CPIH deflated) prices</t>
  </si>
  <si>
    <t>PD12.36</t>
  </si>
  <si>
    <t>PR19 WINEP / NEP RCV adjustment in 2022-23 FYA (CPIH deflated) prices</t>
  </si>
  <si>
    <t>PD12.37</t>
  </si>
  <si>
    <t>PR19 Costs reconciliation RCV adjustment in 2022-23 FYA (CPIH deflated) prices</t>
  </si>
  <si>
    <t>PD12.38</t>
  </si>
  <si>
    <t>PR19 Land sales RCV adjustment in 2022-23 FYA (CPIH deflated) prices</t>
  </si>
  <si>
    <t>PD12.39</t>
  </si>
  <si>
    <t>PR19 RPI-CPIH wedge RCV adjustment in 2022-23 FYA (CPIH deflated) prices</t>
  </si>
  <si>
    <t>PD12.40</t>
  </si>
  <si>
    <t>PR19 Strategic regional water resources RCV adjustment in 2022-23 FYA (CPIH deflated) prices</t>
  </si>
  <si>
    <t>PD12.41</t>
  </si>
  <si>
    <t>PR19 Green recovery RCV adjustment in 2022-23 FYA (CPIH deflated) prices</t>
  </si>
  <si>
    <t>PD12.42</t>
  </si>
  <si>
    <t>PR19 Havant Thicket activities RCV adjustment in 2022-23 FYA (CPIH deflated) prices</t>
  </si>
  <si>
    <t>PD12.43</t>
  </si>
  <si>
    <t>Other RCV adjustments in 2022-23 FYA (CPIH deflated) prices</t>
  </si>
  <si>
    <t>PD12.44</t>
  </si>
  <si>
    <t>PR14 Blind Year reconciliation end-of-period revenue adjustments in PR24 base year prices</t>
  </si>
  <si>
    <t>PR14 BYR WRFIM revenue adjustment in 2022-23 FYA (CPIH deflated) prices</t>
  </si>
  <si>
    <t>PD12.45</t>
  </si>
  <si>
    <t>PR14 BYR Water trading revenue adjustment in 2022-23 FYA (CPIH deflated) prices</t>
  </si>
  <si>
    <t>PD12.46</t>
  </si>
  <si>
    <t>PR14 BYR Totex menu revenue adjustment in 2022-23 FYA (CPIH deflated) prices</t>
  </si>
  <si>
    <t>PD12.47</t>
  </si>
  <si>
    <t>PR14 BYR Other revenue adjustment in 2022-23 FYA (CPIH deflated) prices</t>
  </si>
  <si>
    <t>PD12.48</t>
  </si>
  <si>
    <t>PR14 BYR Residential retail revenue adjustment in 2022-23 FYA (CPIH deflated) prices</t>
  </si>
  <si>
    <t>PD12.49</t>
  </si>
  <si>
    <t>PR19 reconciliation revenue adjustments in PR24 base year prices</t>
  </si>
  <si>
    <t>PR19 ODI revenue adjustment in 2022-23 FYA (CPIH deflated) prices</t>
  </si>
  <si>
    <t>PD12.50</t>
  </si>
  <si>
    <t>PR19 RFI revenue adjustment in 2022-23 FYA (CPIH deflated) prices</t>
  </si>
  <si>
    <t>PD12.51</t>
  </si>
  <si>
    <t>PR19 C-MeX revenue adjustment in 2022-23 FYA (CPIH deflated) prices</t>
  </si>
  <si>
    <t>PD12.52</t>
  </si>
  <si>
    <t>PR19 D-MeX revenue adjustment in 2022-23 FYA (CPIH deflated) prices</t>
  </si>
  <si>
    <t>PD12.53</t>
  </si>
  <si>
    <t>PR19 Bilateral entry (BEA) revenue adjustment in 2022-23 FYA (CPIH deflated) prices</t>
  </si>
  <si>
    <t>PD12.54</t>
  </si>
  <si>
    <t>PR19 Bioresources revenue adjustment in 2022-23 FYA (CPIH deflated) prices</t>
  </si>
  <si>
    <t>PD12.55</t>
  </si>
  <si>
    <t>PR19 Bioresources forecasting accuracy incentive penalty adjustment in 2022-23 FYA (CPIH deflated) prices</t>
  </si>
  <si>
    <t>PD12.56</t>
  </si>
  <si>
    <t>PR19 Residential retail revenue adjustment in 2022-23 FYA (CPIH deflated) prices</t>
  </si>
  <si>
    <t>PD12.57</t>
  </si>
  <si>
    <t>PR19 Business retail revenue adjustment in 2022-23 FYA (CPIH deflated) prices</t>
  </si>
  <si>
    <t>PD12.58</t>
  </si>
  <si>
    <t>PR19 Water trading revenue adjustment in 2022-23 FYA (CPIH deflated) prices</t>
  </si>
  <si>
    <t>PD12.59</t>
  </si>
  <si>
    <t>PR19 Developer services revenue adjustment in 2022-23 FYA (CPIH deflated) prices</t>
  </si>
  <si>
    <t>PD12.60</t>
  </si>
  <si>
    <t>PR19 Cost of new debt revenue adjustment in 2022-23 FYA (CPIH deflated) prices</t>
  </si>
  <si>
    <t>PD12.61</t>
  </si>
  <si>
    <t>PD12.62</t>
  </si>
  <si>
    <t>PR19 Totex costs revenue adjustment in 2022-23 FYA (CPIH deflated) prices</t>
  </si>
  <si>
    <t>PD12.63</t>
  </si>
  <si>
    <t>PR19 Tax revenue adjustment in 2022-23 FYA (CPIH deflated) prices</t>
  </si>
  <si>
    <t>PD12.64</t>
  </si>
  <si>
    <t>PR19 RPI-CPIH wedge revenue adjustment in 2022-23 FYA (CPIH deflated) prices</t>
  </si>
  <si>
    <t>PD12.65</t>
  </si>
  <si>
    <t>PR19 Strategic regional water resources revenue adjustment in 2022-23 FYA (CPIH deflated) prices</t>
  </si>
  <si>
    <t>PD12.66</t>
  </si>
  <si>
    <t>PR19 Havant Thicket activities revenue adjustment in 2022-23 FYA (CPIH deflated) prices</t>
  </si>
  <si>
    <t>PD12.67</t>
  </si>
  <si>
    <t>PR19 Green recovery costs revenue adjustment in 2022-23 FYA (CPIH deflated) prices</t>
  </si>
  <si>
    <t>PD12.68</t>
  </si>
  <si>
    <t>PR19 Green recovery (TVM) revenue adjustment in 2022-23 FYA (CPIH deflated) prices</t>
  </si>
  <si>
    <t>PD12.69</t>
  </si>
  <si>
    <t>Other revenue adjustments in 2022-23 FYA (CPIH deflated) prices</t>
  </si>
  <si>
    <t>PD12.70</t>
  </si>
  <si>
    <t>RR6</t>
  </si>
  <si>
    <t>Post financeability adjustments inputs</t>
  </si>
  <si>
    <t>DP</t>
  </si>
  <si>
    <t>POST FINANCEABILITY</t>
  </si>
  <si>
    <t>RR6_001WR_PR24</t>
  </si>
  <si>
    <t>RR6_001WN_PR24</t>
  </si>
  <si>
    <t>RR6_001WWN_PR24</t>
  </si>
  <si>
    <t>RR6_001BR_PR24</t>
  </si>
  <si>
    <t>RR6_001ADDN1_PR24</t>
  </si>
  <si>
    <t>RR6_001ADDN2_PR24</t>
  </si>
  <si>
    <t>RR6_002WR_PR24</t>
  </si>
  <si>
    <t>RR6_002WN_PR24</t>
  </si>
  <si>
    <t>RR6_002WWN_PR24</t>
  </si>
  <si>
    <t>RR6_002BR_PR24</t>
  </si>
  <si>
    <t>RR6_002ADDN1_PR24</t>
  </si>
  <si>
    <t>RR6_002ADDN2_PR24</t>
  </si>
  <si>
    <t>QAA reward/(penalty) - real (WR)</t>
  </si>
  <si>
    <t>RR6.13</t>
  </si>
  <si>
    <t>RR6_003WR_PR24</t>
  </si>
  <si>
    <t>QAA reward/(penalty) - real (WN)</t>
  </si>
  <si>
    <t>RR6.14</t>
  </si>
  <si>
    <t>RR6_003WN_PR24</t>
  </si>
  <si>
    <t xml:space="preserve">QAA reward/(penalty) - real (WWN) </t>
  </si>
  <si>
    <t>RR6.15</t>
  </si>
  <si>
    <t>RR6_003WWN_PR24</t>
  </si>
  <si>
    <t>QAA reward/(penalty) - real (BR)</t>
  </si>
  <si>
    <t>RR6.16</t>
  </si>
  <si>
    <t>RR6_003BR_PR24</t>
  </si>
  <si>
    <t xml:space="preserve">QAA reward/(penalty) - real (ADDN1) </t>
  </si>
  <si>
    <t>RR6.17</t>
  </si>
  <si>
    <t>RR6_003ADDN1_PR24</t>
  </si>
  <si>
    <t xml:space="preserve">QAA reward/(penalty) - real (ADDN2)  </t>
  </si>
  <si>
    <t>RR6.18</t>
  </si>
  <si>
    <t>RR6_003ADDN2_PR24</t>
  </si>
  <si>
    <t xml:space="preserve">Innovation funding - real (WR) </t>
  </si>
  <si>
    <t>RR6.19</t>
  </si>
  <si>
    <t>RR6_004WR_PR24</t>
  </si>
  <si>
    <t xml:space="preserve">Innovation funding - real (WN) </t>
  </si>
  <si>
    <t>RR6.20</t>
  </si>
  <si>
    <t>RR6_004WN_PR24</t>
  </si>
  <si>
    <t xml:space="preserve">Innovation funding - real (WWN) </t>
  </si>
  <si>
    <t>RR6.21</t>
  </si>
  <si>
    <t>RR6_004WWN_PR24</t>
  </si>
  <si>
    <t xml:space="preserve">Innovation funding - real (BR) </t>
  </si>
  <si>
    <t>RR6.22</t>
  </si>
  <si>
    <t>RR6_004BR_PR24</t>
  </si>
  <si>
    <t xml:space="preserve">Innovation funding - real (ADDN1) </t>
  </si>
  <si>
    <t>RR6.23</t>
  </si>
  <si>
    <t>RR6_004ADDN1_PR24</t>
  </si>
  <si>
    <t xml:space="preserve">Innovation funding - real (ADDN2) </t>
  </si>
  <si>
    <t>RR6.24</t>
  </si>
  <si>
    <t>RR6_004ADDN2_PR24</t>
  </si>
  <si>
    <t>RR6_005_PR24</t>
  </si>
  <si>
    <t>RR6_006_PR24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</si>
</sst>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_);_(* \(#,##0.00\);_(* &quot;-&quot;??_);_(@_)"/>
    <numFmt numFmtId="165" formatCode="dd/mm/yyyy;@"/>
    <numFmt numFmtId="166" formatCode="#,##0_);\(#,##0\);&quot;-  &quot;;&quot; &quot;@&quot; &quot;"/>
    <numFmt numFmtId="167" formatCode="#,##0_);\(#,##0\);&quot;-  &quot;;&quot; &quot;@"/>
    <numFmt numFmtId="168" formatCode="dd\ mmm\ yy_);\(###0\);&quot;-  &quot;;&quot; &quot;@&quot; &quot;"/>
    <numFmt numFmtId="169" formatCode="#,##0.0000_);\(#,##0.0000\);&quot;-  &quot;;&quot; &quot;@&quot; &quot;"/>
    <numFmt numFmtId="170" formatCode="0.00%_);\-0.00%_);&quot;-  &quot;;&quot; &quot;@&quot; &quot;"/>
    <numFmt numFmtId="171" formatCode="dd\ mmm\ yyyy_);\(###0\);&quot;-  &quot;;&quot; &quot;@&quot; &quot;"/>
    <numFmt numFmtId="172" formatCode="###0_);\(###0\);&quot;-  &quot;;&quot; &quot;@&quot; &quot;"/>
    <numFmt numFmtId="173" formatCode="0;0;&quot;-&quot;"/>
    <numFmt numFmtId="174" formatCode="0.00%;\-0.00%_);&quot;-  &quot;;&quot; &quot;@&quot; &quot;"/>
    <numFmt numFmtId="175" formatCode="#,##0.0000;\(#,##0.0000\);&quot;-  &quot;;&quot; &quot;@&quot; &quot;"/>
    <numFmt numFmtId="176" formatCode="#,##0.0_);\(#,##0.0\);&quot;-  &quot;;&quot; &quot;@&quot; &quot;"/>
    <numFmt numFmtId="177" formatCode="_-* #,##0_-;\-* #,##0_-;_-* &quot;-&quot;??_-;_-@_-"/>
    <numFmt numFmtId="178" formatCode="0.0"/>
    <numFmt numFmtId="179" formatCode="0.000"/>
    <numFmt numFmtId="180" formatCode="#,##0.000_);\(#,##0.000\);&quot;-  &quot;;&quot; &quot;@&quot; &quot;"/>
    <numFmt numFmtId="181" formatCode="#,##0.00_);\(#,##0.00\);&quot;-  &quot;;&quot; &quot;@&quot; &quot;"/>
    <numFmt numFmtId="182" formatCode="#,##0.000"/>
    <numFmt numFmtId="183" formatCode="[$-F800]dddd\,\ mmmm\ dd\,\ yyyy"/>
  </numFmts>
  <fonts count="98" x14ac:knownFonts="1">
    <font>
      <sz val="8"/>
      <color theme="1"/>
      <name val="Tahoma"/>
      <family val="2"/>
    </font>
    <font>
      <sz val="11"/>
      <color theme="1"/>
      <name val="Arial"/>
      <family val="2"/>
    </font>
    <font>
      <sz val="11"/>
      <color theme="1"/>
      <name val="Arial"/>
      <family val="2"/>
    </font>
    <font>
      <sz val="11"/>
      <color theme="1"/>
      <name val="Arial"/>
      <family val="2"/>
    </font>
    <font>
      <sz val="11"/>
      <color theme="1"/>
      <name val="Arial"/>
      <family val="2"/>
    </font>
    <font>
      <sz val="10"/>
      <name val="Calibri"/>
      <family val="2"/>
    </font>
    <font>
      <sz val="11"/>
      <color theme="1"/>
      <name val="Arial"/>
      <family val="2"/>
    </font>
    <font>
      <sz val="10"/>
      <color theme="1"/>
      <name val="Calibri"/>
      <family val="2"/>
    </font>
    <font>
      <u/>
      <sz val="8"/>
      <color theme="10"/>
      <name val="Tahoma"/>
      <family val="2"/>
    </font>
    <font>
      <u/>
      <sz val="11"/>
      <color theme="10"/>
      <name val="Arial"/>
      <family val="2"/>
    </font>
    <font>
      <sz val="10"/>
      <color rgb="FF000000"/>
      <name val="Calibri"/>
      <family val="2"/>
    </font>
    <font>
      <sz val="10"/>
      <name val="Arial"/>
      <family val="2"/>
    </font>
    <font>
      <sz val="10"/>
      <color theme="1"/>
      <name val="Calibri"/>
      <family val="2"/>
      <scheme val="minor"/>
    </font>
    <font>
      <b/>
      <sz val="10"/>
      <color theme="0"/>
      <name val="Calibri"/>
      <family val="2"/>
    </font>
    <font>
      <sz val="24"/>
      <color theme="0"/>
      <name val="Calibri"/>
      <family val="2"/>
      <scheme val="minor"/>
    </font>
    <font>
      <sz val="10"/>
      <name val="Calibri"/>
      <family val="2"/>
      <scheme val="minor"/>
    </font>
    <font>
      <sz val="10"/>
      <color rgb="FF000000"/>
      <name val="Calibri"/>
      <family val="2"/>
      <scheme val="minor"/>
    </font>
    <font>
      <b/>
      <sz val="10"/>
      <name val="Calibri"/>
      <family val="2"/>
      <scheme val="minor"/>
    </font>
    <font>
      <sz val="9"/>
      <color theme="1"/>
      <name val="Calibri"/>
      <family val="2"/>
    </font>
    <font>
      <b/>
      <sz val="12"/>
      <name val="Calibri"/>
      <family val="2"/>
    </font>
    <font>
      <b/>
      <sz val="10"/>
      <name val="Arial"/>
      <family val="2"/>
    </font>
    <font>
      <b/>
      <sz val="10"/>
      <color rgb="FF000000"/>
      <name val="Calibri"/>
      <family val="2"/>
      <scheme val="minor"/>
    </font>
    <font>
      <sz val="12"/>
      <color theme="3"/>
      <name val="Calibri"/>
      <family val="2"/>
    </font>
    <font>
      <u/>
      <sz val="10"/>
      <name val="Calibri"/>
      <family val="2"/>
    </font>
    <font>
      <u/>
      <sz val="10"/>
      <color rgb="FF000000"/>
      <name val="Calibri"/>
      <family val="2"/>
      <scheme val="minor"/>
    </font>
    <font>
      <i/>
      <sz val="10"/>
      <name val="Calibri"/>
      <family val="2"/>
      <scheme val="minor"/>
    </font>
    <font>
      <sz val="12"/>
      <color rgb="FF003595"/>
      <name val="Calibri"/>
      <family val="2"/>
    </font>
    <font>
      <u/>
      <sz val="12"/>
      <color theme="3"/>
      <name val="Calibri"/>
      <family val="2"/>
    </font>
    <font>
      <u/>
      <sz val="10"/>
      <name val="Calibri"/>
      <family val="2"/>
      <scheme val="minor"/>
    </font>
    <font>
      <sz val="16"/>
      <color rgb="FF003595"/>
      <name val="Calibri"/>
      <family val="2"/>
    </font>
    <font>
      <sz val="8"/>
      <color theme="1"/>
      <name val="Arial"/>
      <family val="2"/>
    </font>
    <font>
      <b/>
      <u/>
      <sz val="12"/>
      <color rgb="FF0071CE"/>
      <name val="Calibri"/>
      <family val="2"/>
      <scheme val="minor"/>
    </font>
    <font>
      <sz val="10"/>
      <color rgb="FF0071CE"/>
      <name val="Calibri"/>
      <family val="2"/>
      <scheme val="minor"/>
    </font>
    <font>
      <u/>
      <sz val="10"/>
      <color rgb="FF0071CE"/>
      <name val="Calibri"/>
      <family val="2"/>
      <scheme val="minor"/>
    </font>
    <font>
      <sz val="10"/>
      <color rgb="FF006938"/>
      <name val="Calibri"/>
      <family val="2"/>
    </font>
    <font>
      <sz val="10"/>
      <color rgb="FF0071CE"/>
      <name val="Calibri"/>
      <family val="2"/>
    </font>
    <font>
      <sz val="10"/>
      <color theme="0"/>
      <name val="Calibri"/>
      <family val="2"/>
    </font>
    <font>
      <sz val="24"/>
      <color theme="0"/>
      <name val="Calibri"/>
      <family val="2"/>
    </font>
    <font>
      <sz val="18"/>
      <name val="Calibri"/>
      <family val="2"/>
      <scheme val="minor"/>
    </font>
    <font>
      <sz val="12"/>
      <color theme="0"/>
      <name val="Calibri"/>
      <family val="2"/>
    </font>
    <font>
      <sz val="10"/>
      <color rgb="FFD60037"/>
      <name val="Calibri"/>
      <family val="2"/>
    </font>
    <font>
      <b/>
      <sz val="18"/>
      <name val="Calibri"/>
      <family val="2"/>
      <scheme val="minor"/>
    </font>
    <font>
      <u/>
      <sz val="10"/>
      <color theme="3"/>
      <name val="Calibri"/>
      <family val="2"/>
    </font>
    <font>
      <sz val="8"/>
      <color theme="1"/>
      <name val="Tahoma"/>
      <family val="2"/>
    </font>
    <font>
      <b/>
      <sz val="15"/>
      <color theme="3"/>
      <name val="Arial"/>
      <family val="2"/>
    </font>
    <font>
      <b/>
      <sz val="13"/>
      <color theme="3"/>
      <name val="Arial"/>
      <family val="2"/>
    </font>
    <font>
      <sz val="11"/>
      <color rgb="FFFF0000"/>
      <name val="Arial"/>
      <family val="2"/>
    </font>
    <font>
      <sz val="11"/>
      <color theme="1"/>
      <name val="Calibri"/>
      <family val="2"/>
      <scheme val="minor"/>
    </font>
    <font>
      <b/>
      <sz val="15"/>
      <color theme="0"/>
      <name val="Calibri"/>
      <family val="2"/>
      <scheme val="minor"/>
    </font>
    <font>
      <sz val="15"/>
      <color theme="0"/>
      <name val="Calibri"/>
      <family val="2"/>
      <scheme val="minor"/>
    </font>
    <font>
      <sz val="12"/>
      <color theme="1"/>
      <name val="Calibri"/>
      <family val="2"/>
      <scheme val="minor"/>
    </font>
    <font>
      <sz val="12"/>
      <color rgb="FF0078C9"/>
      <name val="Calibri"/>
      <family val="2"/>
      <scheme val="minor"/>
    </font>
    <font>
      <sz val="12"/>
      <color theme="4"/>
      <name val="Calibri"/>
      <family val="2"/>
      <scheme val="minor"/>
    </font>
    <font>
      <sz val="9"/>
      <color theme="1"/>
      <name val="Arial"/>
      <family val="2"/>
    </font>
    <font>
      <sz val="12"/>
      <color rgb="FFFF0000"/>
      <name val="Calibri"/>
      <family val="2"/>
      <scheme val="minor"/>
    </font>
    <font>
      <b/>
      <sz val="12"/>
      <color theme="1"/>
      <name val="Calibri"/>
      <family val="2"/>
      <scheme val="minor"/>
    </font>
    <font>
      <sz val="18"/>
      <color theme="3"/>
      <name val="Calibri"/>
      <family val="2"/>
      <scheme val="minor"/>
    </font>
    <font>
      <b/>
      <sz val="12"/>
      <name val="Calibri"/>
      <family val="2"/>
      <scheme val="minor"/>
    </font>
    <font>
      <b/>
      <sz val="12"/>
      <color theme="3"/>
      <name val="Calibri"/>
      <family val="2"/>
      <scheme val="minor"/>
    </font>
    <font>
      <sz val="12"/>
      <color rgb="FF000000"/>
      <name val="Calibri"/>
      <family val="2"/>
      <scheme val="minor"/>
    </font>
    <font>
      <sz val="12"/>
      <color rgb="FF0071CE"/>
      <name val="Arial"/>
      <family val="2"/>
    </font>
    <font>
      <sz val="12"/>
      <color rgb="FF0D0D0D"/>
      <name val="Arial"/>
      <family val="2"/>
    </font>
    <font>
      <sz val="12"/>
      <color rgb="FF0078C9"/>
      <name val="Arial"/>
      <family val="2"/>
    </font>
    <font>
      <sz val="12"/>
      <color theme="1" tint="4.9989318521683403E-2"/>
      <name val="Calibri"/>
      <family val="2"/>
      <scheme val="minor"/>
    </font>
    <font>
      <sz val="11"/>
      <color rgb="FF002664"/>
      <name val="Calibri"/>
      <family val="2"/>
      <scheme val="minor"/>
    </font>
    <font>
      <b/>
      <sz val="13"/>
      <color theme="3"/>
      <name val="Calibri"/>
      <family val="2"/>
      <scheme val="minor"/>
    </font>
    <font>
      <sz val="11"/>
      <color rgb="FF000000"/>
      <name val="Arial"/>
      <family val="2"/>
    </font>
    <font>
      <sz val="10"/>
      <name val="Arial"/>
      <family val="2"/>
    </font>
    <font>
      <sz val="12"/>
      <name val="Arial"/>
      <family val="2"/>
    </font>
    <font>
      <sz val="12"/>
      <color rgb="FFFF0000"/>
      <name val="Arial"/>
      <family val="2"/>
    </font>
    <font>
      <b/>
      <sz val="12"/>
      <name val="Arial"/>
      <family val="2"/>
    </font>
    <font>
      <sz val="8"/>
      <name val="Tahoma"/>
      <family val="2"/>
    </font>
    <font>
      <sz val="10"/>
      <name val="Arial"/>
      <family val="2"/>
    </font>
    <font>
      <sz val="11"/>
      <color rgb="FFFF0000"/>
      <name val="Calibri"/>
      <family val="2"/>
      <scheme val="minor"/>
    </font>
    <font>
      <b/>
      <sz val="10"/>
      <color rgb="FF0071CE"/>
      <name val="Calibri"/>
      <family val="2"/>
      <scheme val="minor"/>
    </font>
    <font>
      <b/>
      <sz val="10"/>
      <color rgb="FF0066FF"/>
      <name val="Calibri"/>
      <family val="2"/>
      <scheme val="minor"/>
    </font>
    <font>
      <sz val="10"/>
      <color rgb="FF0066FF"/>
      <name val="Calibri"/>
      <family val="2"/>
      <scheme val="minor"/>
    </font>
    <font>
      <b/>
      <u/>
      <sz val="12"/>
      <name val="Calibri"/>
      <family val="2"/>
      <scheme val="minor"/>
    </font>
    <font>
      <sz val="8"/>
      <name val="Arial"/>
      <family val="2"/>
    </font>
    <font>
      <b/>
      <u/>
      <sz val="10"/>
      <name val="Calibri"/>
      <family val="2"/>
      <scheme val="minor"/>
    </font>
    <font>
      <b/>
      <sz val="10"/>
      <color rgb="FFFF0000"/>
      <name val="Calibri"/>
      <family val="2"/>
      <scheme val="minor"/>
    </font>
    <font>
      <u/>
      <sz val="10"/>
      <color rgb="FFFF0000"/>
      <name val="Calibri"/>
      <family val="2"/>
      <scheme val="minor"/>
    </font>
    <font>
      <sz val="10"/>
      <color rgb="FFFF0000"/>
      <name val="Calibri"/>
      <family val="2"/>
      <scheme val="minor"/>
    </font>
    <font>
      <sz val="10"/>
      <color rgb="FFD60037"/>
      <name val="Calibri"/>
      <family val="2"/>
      <scheme val="minor"/>
    </font>
    <font>
      <b/>
      <sz val="10"/>
      <color rgb="FF0000FF"/>
      <name val="Calibri"/>
      <family val="2"/>
      <scheme val="minor"/>
    </font>
    <font>
      <u/>
      <sz val="10"/>
      <color rgb="FF0000FF"/>
      <name val="Calibri"/>
      <family val="2"/>
      <scheme val="minor"/>
    </font>
    <font>
      <sz val="10"/>
      <color rgb="FF0000FF"/>
      <name val="Calibri"/>
      <family val="2"/>
      <scheme val="minor"/>
    </font>
    <font>
      <b/>
      <sz val="10"/>
      <color rgb="FFD60037"/>
      <name val="Calibri"/>
      <family val="2"/>
      <scheme val="minor"/>
    </font>
    <font>
      <u/>
      <sz val="10"/>
      <color rgb="FFD60037"/>
      <name val="Calibri"/>
      <family val="2"/>
      <scheme val="minor"/>
    </font>
    <font>
      <sz val="12"/>
      <color rgb="FF000000"/>
      <name val="Arial"/>
      <family val="2"/>
    </font>
    <font>
      <sz val="12"/>
      <color rgb="FF002664"/>
      <name val="Arial"/>
      <family val="2"/>
    </font>
    <font>
      <b/>
      <sz val="15"/>
      <color theme="0"/>
      <name val="Arial"/>
      <family val="2"/>
    </font>
    <font>
      <sz val="18"/>
      <color theme="3"/>
      <name val="Arial"/>
      <family val="2"/>
    </font>
    <font>
      <sz val="12"/>
      <color theme="4"/>
      <name val="Arial"/>
      <family val="2"/>
    </font>
    <font>
      <sz val="12"/>
      <color theme="3"/>
      <name val="Arial"/>
      <family val="2"/>
    </font>
    <font>
      <sz val="12"/>
      <color theme="1"/>
      <name val="Arial"/>
      <family val="2"/>
    </font>
    <font>
      <b/>
      <sz val="12"/>
      <color rgb="FF0078C9"/>
      <name val="Arial"/>
      <family val="2"/>
    </font>
    <font>
      <sz val="12"/>
      <color theme="0" tint="-0.249977111117893"/>
      <name val="Arial"/>
      <family val="2"/>
    </font>
  </fonts>
  <fills count="35">
    <fill>
      <patternFill patternType="none"/>
    </fill>
    <fill>
      <patternFill patternType="gray125"/>
    </fill>
    <fill>
      <patternFill patternType="solid">
        <fgColor rgb="FFFFDB8E"/>
        <bgColor indexed="64"/>
      </patternFill>
    </fill>
    <fill>
      <patternFill patternType="solid">
        <fgColor rgb="FF94368D"/>
        <bgColor indexed="64"/>
      </patternFill>
    </fill>
    <fill>
      <patternFill patternType="solid">
        <fgColor rgb="FF003595"/>
        <bgColor indexed="64"/>
      </patternFill>
    </fill>
    <fill>
      <patternFill patternType="solid">
        <fgColor rgb="FFC0C0C0"/>
        <bgColor indexed="64"/>
      </patternFill>
    </fill>
    <fill>
      <patternFill patternType="solid">
        <fgColor rgb="FFB9D9EC"/>
        <bgColor indexed="64"/>
      </patternFill>
    </fill>
    <fill>
      <patternFill patternType="solid">
        <fgColor rgb="FFDCECF5"/>
        <bgColor indexed="64"/>
      </patternFill>
    </fill>
    <fill>
      <patternFill patternType="solid">
        <fgColor rgb="FFCCCCCE"/>
        <bgColor indexed="64"/>
      </patternFill>
    </fill>
    <fill>
      <patternFill patternType="solid">
        <fgColor rgb="FF98C561"/>
        <bgColor indexed="64"/>
      </patternFill>
    </fill>
    <fill>
      <patternFill patternType="solid">
        <fgColor rgb="FFFFFF00"/>
        <bgColor indexed="64"/>
      </patternFill>
    </fill>
    <fill>
      <patternFill patternType="solid">
        <fgColor rgb="FF92D050"/>
        <bgColor indexed="64"/>
      </patternFill>
    </fill>
    <fill>
      <patternFill patternType="solid">
        <fgColor rgb="FF57A1DF"/>
        <bgColor indexed="64"/>
      </patternFill>
    </fill>
    <fill>
      <patternFill patternType="solid">
        <fgColor rgb="FFFFFF99"/>
        <bgColor indexed="64"/>
      </patternFill>
    </fill>
    <fill>
      <patternFill patternType="solid">
        <fgColor rgb="FF62A70F"/>
        <bgColor indexed="64"/>
      </patternFill>
    </fill>
    <fill>
      <patternFill patternType="solid">
        <fgColor rgb="FFFFB81D"/>
        <bgColor indexed="64"/>
      </patternFill>
    </fill>
    <fill>
      <patternFill patternType="solid">
        <fgColor rgb="FFE2E768"/>
        <bgColor indexed="64"/>
      </patternFill>
    </fill>
    <fill>
      <patternFill patternType="solid">
        <fgColor rgb="FFB97BB4"/>
        <bgColor indexed="64"/>
      </patternFill>
    </fill>
    <fill>
      <patternFill patternType="solid">
        <fgColor theme="0"/>
        <bgColor indexed="64"/>
      </patternFill>
    </fill>
    <fill>
      <patternFill patternType="solid">
        <fgColor rgb="FFE0DCD8"/>
        <bgColor indexed="64"/>
      </patternFill>
    </fill>
    <fill>
      <patternFill patternType="solid">
        <fgColor theme="0" tint="-0.499984740745262"/>
        <bgColor indexed="64"/>
      </patternFill>
    </fill>
    <fill>
      <patternFill patternType="solid">
        <fgColor rgb="FFFE4819"/>
        <bgColor indexed="64"/>
      </patternFill>
    </fill>
    <fill>
      <patternFill patternType="solid">
        <fgColor rgb="FFE0DCD8"/>
        <bgColor rgb="FF000000"/>
      </patternFill>
    </fill>
    <fill>
      <patternFill patternType="solid">
        <fgColor rgb="FF84C8FF"/>
        <bgColor rgb="FF000000"/>
      </patternFill>
    </fill>
    <fill>
      <patternFill patternType="solid">
        <fgColor rgb="FFFFFFFF"/>
        <bgColor rgb="FF000000"/>
      </patternFill>
    </fill>
    <fill>
      <patternFill patternType="solid">
        <fgColor rgb="FFFFEFCA"/>
        <bgColor indexed="64"/>
      </patternFill>
    </fill>
    <fill>
      <patternFill patternType="solid">
        <fgColor rgb="FFD9D9D9"/>
        <bgColor indexed="64"/>
      </patternFill>
    </fill>
    <fill>
      <patternFill patternType="solid">
        <fgColor rgb="FFFFFFAF"/>
        <bgColor indexed="64"/>
      </patternFill>
    </fill>
    <fill>
      <patternFill patternType="solid">
        <fgColor rgb="FFFFFFFF"/>
        <bgColor indexed="64"/>
      </patternFill>
    </fill>
    <fill>
      <patternFill patternType="solid">
        <fgColor rgb="FFFFEFCA"/>
        <bgColor rgb="FF000000"/>
      </patternFill>
    </fill>
    <fill>
      <patternFill patternType="solid">
        <fgColor rgb="FF84CEFF"/>
        <bgColor rgb="FF000000"/>
      </patternFill>
    </fill>
    <fill>
      <patternFill patternType="solid">
        <fgColor rgb="FFD9D9D9"/>
        <bgColor rgb="FF000000"/>
      </patternFill>
    </fill>
    <fill>
      <patternFill patternType="solid">
        <fgColor rgb="FFFF84D3"/>
        <bgColor rgb="FF000000"/>
      </patternFill>
    </fill>
    <fill>
      <patternFill patternType="solid">
        <fgColor theme="0" tint="-0.249977111117893"/>
        <bgColor indexed="64"/>
      </patternFill>
    </fill>
    <fill>
      <patternFill patternType="solid">
        <fgColor rgb="FF84CEFF"/>
        <bgColor indexed="64"/>
      </patternFill>
    </fill>
  </fills>
  <borders count="91">
    <border>
      <left/>
      <right/>
      <top/>
      <bottom/>
      <diagonal/>
    </border>
    <border>
      <left style="thin">
        <color theme="0" tint="-0.24991607409894101"/>
      </left>
      <right/>
      <top style="thin">
        <color theme="0" tint="-0.24991607409894101"/>
      </top>
      <bottom style="thin">
        <color theme="0" tint="-0.24991607409894101"/>
      </bottom>
      <diagonal/>
    </border>
    <border>
      <left/>
      <right/>
      <top/>
      <bottom style="thick">
        <color theme="4"/>
      </bottom>
      <diagonal/>
    </border>
    <border>
      <left/>
      <right/>
      <top/>
      <bottom style="thick">
        <color theme="4" tint="0.499984740745262"/>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bottom style="thin">
        <color rgb="FF857362"/>
      </bottom>
      <diagonal/>
    </border>
    <border>
      <left style="medium">
        <color rgb="FF857362"/>
      </left>
      <right style="medium">
        <color rgb="FF857362"/>
      </right>
      <top style="thin">
        <color rgb="FF857362"/>
      </top>
      <bottom/>
      <diagonal/>
    </border>
    <border>
      <left style="medium">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diagonal/>
    </border>
    <border>
      <left style="thin">
        <color theme="0"/>
      </left>
      <right/>
      <top/>
      <bottom/>
      <diagonal/>
    </border>
    <border>
      <left style="thick">
        <color rgb="FF808080"/>
      </left>
      <right style="thin">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ck">
        <color rgb="FF808080"/>
      </right>
      <top style="thick">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n">
        <color rgb="FF808080"/>
      </top>
      <bottom style="thick">
        <color rgb="FF808080"/>
      </bottom>
      <diagonal/>
    </border>
    <border>
      <left style="thin">
        <color rgb="FF808080"/>
      </left>
      <right style="thin">
        <color rgb="FF808080"/>
      </right>
      <top style="thick">
        <color rgb="FF808080"/>
      </top>
      <bottom/>
      <diagonal/>
    </border>
    <border>
      <left style="thick">
        <color rgb="FF808080"/>
      </left>
      <right style="thin">
        <color rgb="FF808080"/>
      </right>
      <top style="thin">
        <color rgb="FF808080"/>
      </top>
      <bottom style="thin">
        <color rgb="FF808080"/>
      </bottom>
      <diagonal/>
    </border>
    <border>
      <left/>
      <right/>
      <top/>
      <bottom style="thick">
        <color rgb="FF808080"/>
      </bottom>
      <diagonal/>
    </border>
    <border>
      <left style="thin">
        <color rgb="FF808080"/>
      </left>
      <right style="thick">
        <color rgb="FF808080"/>
      </right>
      <top/>
      <bottom style="thin">
        <color rgb="FF808080"/>
      </bottom>
      <diagonal/>
    </border>
    <border>
      <left style="thin">
        <color rgb="FF808080"/>
      </left>
      <right style="thin">
        <color rgb="FF808080"/>
      </right>
      <top style="thin">
        <color rgb="FF808080"/>
      </top>
      <bottom/>
      <diagonal/>
    </border>
    <border>
      <left/>
      <right style="thin">
        <color rgb="FF808080"/>
      </right>
      <top style="thin">
        <color rgb="FF808080"/>
      </top>
      <bottom style="thin">
        <color rgb="FF808080"/>
      </bottom>
      <diagonal/>
    </border>
    <border>
      <left style="thick">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rgb="FF808080"/>
      </left>
      <right style="thick">
        <color rgb="FF808080"/>
      </right>
      <top style="thin">
        <color rgb="FF808080"/>
      </top>
      <bottom/>
      <diagonal/>
    </border>
    <border>
      <left style="thin">
        <color rgb="FF808080"/>
      </left>
      <right/>
      <top style="thin">
        <color rgb="FF808080"/>
      </top>
      <bottom style="thick">
        <color rgb="FF808080"/>
      </bottom>
      <diagonal/>
    </border>
    <border>
      <left style="thin">
        <color rgb="FF808080"/>
      </left>
      <right style="thin">
        <color rgb="FF808080"/>
      </right>
      <top/>
      <bottom style="thick">
        <color rgb="FF808080"/>
      </bottom>
      <diagonal/>
    </border>
    <border>
      <left style="thick">
        <color rgb="FF808080"/>
      </left>
      <right style="thin">
        <color rgb="FF808080"/>
      </right>
      <top/>
      <bottom style="thick">
        <color rgb="FF808080"/>
      </bottom>
      <diagonal/>
    </border>
    <border>
      <left style="thin">
        <color rgb="FF808080"/>
      </left>
      <right style="thick">
        <color rgb="FF808080"/>
      </right>
      <top/>
      <bottom style="thick">
        <color rgb="FF808080"/>
      </bottom>
      <diagonal/>
    </border>
    <border>
      <left/>
      <right/>
      <top style="thick">
        <color rgb="FF808080"/>
      </top>
      <bottom/>
      <diagonal/>
    </border>
    <border>
      <left style="thin">
        <color theme="0" tint="-0.24991607409894101"/>
      </left>
      <right style="thin">
        <color theme="0" tint="-0.24991607409894101"/>
      </right>
      <top style="thin">
        <color theme="0" tint="-0.24991607409894101"/>
      </top>
      <bottom style="thin">
        <color theme="0" tint="-0.24991607409894101"/>
      </bottom>
      <diagonal/>
    </border>
    <border>
      <left/>
      <right/>
      <top style="thin">
        <color indexed="64"/>
      </top>
      <bottom style="thin">
        <color indexed="64"/>
      </bottom>
      <diagonal/>
    </border>
    <border>
      <left style="thick">
        <color theme="0" tint="-0.499984740745262"/>
      </left>
      <right/>
      <top style="thick">
        <color theme="0" tint="-0.499984740745262"/>
      </top>
      <bottom style="thick">
        <color theme="0" tint="-0.499984740745262"/>
      </bottom>
      <diagonal/>
    </border>
    <border>
      <left/>
      <right style="thin">
        <color rgb="FF857362"/>
      </right>
      <top style="thick">
        <color theme="0" tint="-0.499984740745262"/>
      </top>
      <bottom style="thick">
        <color theme="0" tint="-0.499984740745262"/>
      </bottom>
      <diagonal/>
    </border>
    <border>
      <left style="thin">
        <color rgb="FF857362"/>
      </left>
      <right style="thin">
        <color rgb="FF857362"/>
      </right>
      <top style="thick">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rgb="FF808080"/>
      </left>
      <right/>
      <top style="thick">
        <color rgb="FF808080"/>
      </top>
      <bottom style="thick">
        <color theme="0" tint="-0.499984740745262"/>
      </bottom>
      <diagonal/>
    </border>
    <border>
      <left/>
      <right style="thick">
        <color rgb="FF808080"/>
      </right>
      <top style="thick">
        <color rgb="FF808080"/>
      </top>
      <bottom style="thick">
        <color theme="0" tint="-0.499984740745262"/>
      </bottom>
      <diagonal/>
    </border>
    <border>
      <left style="thick">
        <color theme="0" tint="-0.499984740745262"/>
      </left>
      <right/>
      <top style="thick">
        <color theme="0" tint="-0.499984740745262"/>
      </top>
      <bottom style="thin">
        <color theme="0" tint="-0.499984740745262"/>
      </bottom>
      <diagonal/>
    </border>
    <border>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ck">
        <color theme="0" tint="-0.499984740745262"/>
      </right>
      <top style="thin">
        <color theme="0" tint="-0.499984740745262"/>
      </top>
      <bottom/>
      <diagonal/>
    </border>
    <border>
      <left style="thick">
        <color theme="0" tint="-0.499984740745262"/>
      </left>
      <right style="thick">
        <color theme="0" tint="-0.499984740745262"/>
      </right>
      <top style="thin">
        <color theme="0" tint="-0.499984740745262"/>
      </top>
      <bottom/>
      <diagonal/>
    </border>
    <border>
      <left style="thick">
        <color theme="0" tint="-0.499984740745262"/>
      </left>
      <right/>
      <top style="thin">
        <color theme="0" tint="-0.499984740745262"/>
      </top>
      <bottom style="thick">
        <color theme="0" tint="-0.499984740745262"/>
      </bottom>
      <diagonal/>
    </border>
    <border>
      <left/>
      <right style="thin">
        <color theme="0" tint="-0.499984740745262"/>
      </right>
      <top style="thin">
        <color theme="0" tint="-0.499984740745262"/>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hair">
        <color auto="1"/>
      </left>
      <right style="hair">
        <color auto="1"/>
      </right>
      <top style="hair">
        <color auto="1"/>
      </top>
      <bottom style="hair">
        <color auto="1"/>
      </bottom>
      <diagonal/>
    </border>
    <border>
      <left/>
      <right style="thick">
        <color rgb="FF808080"/>
      </right>
      <top/>
      <bottom style="thin">
        <color rgb="FF808080"/>
      </bottom>
      <diagonal/>
    </border>
    <border>
      <left/>
      <right style="thick">
        <color rgb="FF808080"/>
      </right>
      <top style="thin">
        <color rgb="FF808080"/>
      </top>
      <bottom style="thin">
        <color rgb="FF808080"/>
      </bottom>
      <diagonal/>
    </border>
    <border>
      <left style="thin">
        <color rgb="FF857362"/>
      </left>
      <right style="medium">
        <color rgb="FF808080"/>
      </right>
      <top style="thick">
        <color theme="0" tint="-0.499984740745262"/>
      </top>
      <bottom style="thick">
        <color theme="0" tint="-0.499984740745262"/>
      </bottom>
      <diagonal/>
    </border>
    <border>
      <left style="thin">
        <color theme="0" tint="-0.499984740745262"/>
      </left>
      <right style="medium">
        <color rgb="FF808080"/>
      </right>
      <top style="thick">
        <color theme="0" tint="-0.499984740745262"/>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medium">
        <color rgb="FF808080"/>
      </right>
      <top style="thin">
        <color theme="0" tint="-0.499984740745262"/>
      </top>
      <bottom/>
      <diagonal/>
    </border>
    <border>
      <left style="thin">
        <color theme="0" tint="-0.499984740745262"/>
      </left>
      <right style="medium">
        <color rgb="FF808080"/>
      </right>
      <top style="thin">
        <color theme="0" tint="-0.499984740745262"/>
      </top>
      <bottom style="thick">
        <color theme="0" tint="-0.499984740745262"/>
      </bottom>
      <diagonal/>
    </border>
    <border>
      <left style="thick">
        <color rgb="FF808080"/>
      </left>
      <right/>
      <top style="thin">
        <color rgb="FF808080"/>
      </top>
      <bottom style="thin">
        <color rgb="FF808080"/>
      </bottom>
      <diagonal/>
    </border>
    <border>
      <left style="thick">
        <color rgb="FF808080"/>
      </left>
      <right/>
      <top style="thick">
        <color rgb="FF808080"/>
      </top>
      <bottom/>
      <diagonal/>
    </border>
    <border>
      <left style="thin">
        <color rgb="FF808080"/>
      </left>
      <right style="thick">
        <color rgb="FF808080"/>
      </right>
      <top style="thick">
        <color rgb="FF808080"/>
      </top>
      <bottom/>
      <diagonal/>
    </border>
    <border>
      <left style="thick">
        <color rgb="FF808080"/>
      </left>
      <right/>
      <top/>
      <bottom style="thick">
        <color rgb="FF808080"/>
      </bottom>
      <diagonal/>
    </border>
    <border>
      <left style="thick">
        <color rgb="FF808080"/>
      </left>
      <right style="thin">
        <color rgb="FF808080"/>
      </right>
      <top style="medium">
        <color rgb="FF808080"/>
      </top>
      <bottom style="thick">
        <color rgb="FF808080"/>
      </bottom>
      <diagonal/>
    </border>
    <border>
      <left style="thin">
        <color rgb="FF808080"/>
      </left>
      <right style="thin">
        <color rgb="FF808080"/>
      </right>
      <top style="medium">
        <color rgb="FF808080"/>
      </top>
      <bottom style="thick">
        <color rgb="FF808080"/>
      </bottom>
      <diagonal/>
    </border>
    <border>
      <left style="thin">
        <color rgb="FF808080"/>
      </left>
      <right style="thick">
        <color rgb="FF808080"/>
      </right>
      <top style="medium">
        <color rgb="FF808080"/>
      </top>
      <bottom style="thick">
        <color rgb="FF808080"/>
      </bottom>
      <diagonal/>
    </border>
    <border>
      <left style="thick">
        <color rgb="FF808080"/>
      </left>
      <right style="thin">
        <color rgb="FF808080"/>
      </right>
      <top style="thick">
        <color rgb="FF808080"/>
      </top>
      <bottom/>
      <diagonal/>
    </border>
  </borders>
  <cellStyleXfs count="69">
    <xf numFmtId="166" fontId="0" fillId="0" borderId="0" applyFont="0" applyFill="0" applyBorder="0" applyProtection="0">
      <alignment vertical="top"/>
    </xf>
    <xf numFmtId="166" fontId="5" fillId="0" borderId="0" applyBorder="0">
      <alignment vertical="top"/>
    </xf>
    <xf numFmtId="170" fontId="5" fillId="0" borderId="0" applyBorder="0">
      <alignment vertical="top"/>
    </xf>
    <xf numFmtId="166" fontId="5" fillId="0" borderId="0" applyBorder="0">
      <alignment vertical="top"/>
    </xf>
    <xf numFmtId="168" fontId="5" fillId="0" borderId="0" applyBorder="0">
      <alignment vertical="top"/>
    </xf>
    <xf numFmtId="167" fontId="5" fillId="0" borderId="0" applyFill="0" applyBorder="0" applyProtection="0">
      <alignment vertical="top"/>
    </xf>
    <xf numFmtId="43" fontId="6" fillId="0" borderId="0" applyFont="0" applyFill="0" applyBorder="0" applyAlignment="0" applyProtection="0"/>
    <xf numFmtId="164" fontId="6" fillId="0" borderId="0" applyFont="0" applyFill="0" applyBorder="0" applyAlignment="0" applyProtection="0"/>
    <xf numFmtId="171" fontId="5" fillId="0" borderId="0" applyFont="0" applyFill="0" applyBorder="0" applyProtection="0">
      <alignment vertical="top"/>
    </xf>
    <xf numFmtId="171" fontId="5" fillId="0" borderId="0" applyFill="0" applyBorder="0" applyProtection="0">
      <alignment vertical="top"/>
    </xf>
    <xf numFmtId="168" fontId="5" fillId="0" borderId="0" applyFont="0" applyFill="0" applyBorder="0" applyProtection="0">
      <alignment vertical="top"/>
    </xf>
    <xf numFmtId="168" fontId="5" fillId="0" borderId="0" applyFill="0" applyBorder="0" applyProtection="0">
      <alignment vertical="top"/>
    </xf>
    <xf numFmtId="175" fontId="5" fillId="0" borderId="0" applyFont="0" applyFill="0" applyBorder="0" applyProtection="0">
      <alignment vertical="top"/>
    </xf>
    <xf numFmtId="169" fontId="7" fillId="0" borderId="0" applyFill="0" applyBorder="0" applyProtection="0">
      <alignment vertical="top"/>
    </xf>
    <xf numFmtId="169" fontId="5" fillId="0" borderId="0" applyFill="0" applyBorder="0" applyProtection="0">
      <alignment vertical="top"/>
    </xf>
    <xf numFmtId="0" fontId="8" fillId="0" borderId="0" applyNumberFormat="0" applyFill="0" applyBorder="0" applyAlignment="0" applyProtection="0"/>
    <xf numFmtId="0" fontId="9" fillId="0" borderId="0" applyNumberFormat="0" applyFill="0" applyBorder="0" applyAlignment="0" applyProtection="0"/>
    <xf numFmtId="170" fontId="10" fillId="2" borderId="1" applyProtection="0">
      <alignment vertical="top"/>
    </xf>
    <xf numFmtId="166" fontId="10" fillId="2" borderId="1" applyProtection="0">
      <alignment vertical="top"/>
    </xf>
    <xf numFmtId="165" fontId="10" fillId="2" borderId="1" applyProtection="0">
      <alignment vertical="top"/>
    </xf>
    <xf numFmtId="166" fontId="10" fillId="2" borderId="1" applyProtection="0">
      <alignment vertical="top"/>
    </xf>
    <xf numFmtId="166" fontId="5" fillId="0" borderId="0" applyFill="0" applyBorder="0" applyProtection="0">
      <alignment vertical="top"/>
    </xf>
    <xf numFmtId="0" fontId="11" fillId="0" borderId="0"/>
    <xf numFmtId="166" fontId="5" fillId="0" borderId="0" applyFill="0" applyBorder="0" applyProtection="0">
      <alignment vertical="top"/>
    </xf>
    <xf numFmtId="0" fontId="6" fillId="0" borderId="0"/>
    <xf numFmtId="0" fontId="6" fillId="0" borderId="0"/>
    <xf numFmtId="166" fontId="12" fillId="0" borderId="0" applyFill="0" applyBorder="0" applyProtection="0">
      <alignment vertical="top"/>
    </xf>
    <xf numFmtId="166" fontId="12" fillId="0" borderId="0" applyFill="0" applyBorder="0" applyProtection="0">
      <alignment vertical="top"/>
    </xf>
    <xf numFmtId="166" fontId="5" fillId="0" borderId="0" applyFill="0" applyBorder="0" applyProtection="0">
      <alignment vertical="top"/>
    </xf>
    <xf numFmtId="0" fontId="7" fillId="0" borderId="0"/>
    <xf numFmtId="166" fontId="6" fillId="0" borderId="0" applyFont="0" applyFill="0" applyBorder="0" applyProtection="0">
      <alignment vertical="top"/>
    </xf>
    <xf numFmtId="0" fontId="6" fillId="0" borderId="0"/>
    <xf numFmtId="0" fontId="6" fillId="0" borderId="0"/>
    <xf numFmtId="174" fontId="43" fillId="0" borderId="0" applyFont="0" applyFill="0" applyBorder="0" applyProtection="0">
      <alignment vertical="top"/>
    </xf>
    <xf numFmtId="170" fontId="5" fillId="0" borderId="0" applyFill="0" applyBorder="0" applyProtection="0">
      <alignment vertical="top"/>
    </xf>
    <xf numFmtId="170" fontId="12" fillId="0" borderId="0" applyFill="0" applyBorder="0" applyProtection="0">
      <alignment vertical="top"/>
    </xf>
    <xf numFmtId="170" fontId="5" fillId="0" borderId="0" applyFill="0" applyBorder="0" applyProtection="0">
      <alignment vertical="top"/>
    </xf>
    <xf numFmtId="170" fontId="6" fillId="0" borderId="0" applyFont="0" applyFill="0" applyBorder="0" applyProtection="0">
      <alignment vertical="top"/>
    </xf>
    <xf numFmtId="167" fontId="5" fillId="0" borderId="0" applyBorder="0">
      <alignment vertical="top"/>
    </xf>
    <xf numFmtId="9" fontId="5" fillId="0" borderId="0" applyBorder="0">
      <alignment vertical="top"/>
    </xf>
    <xf numFmtId="167" fontId="5" fillId="0" borderId="0" applyBorder="0">
      <alignment vertical="top"/>
    </xf>
    <xf numFmtId="168" fontId="10" fillId="0" borderId="0" applyBorder="0">
      <alignment vertical="top"/>
    </xf>
    <xf numFmtId="0" fontId="13" fillId="3" borderId="0" applyNumberFormat="0" applyBorder="0" applyAlignment="0" applyProtection="0"/>
    <xf numFmtId="172" fontId="5" fillId="0" borderId="0" applyFont="0" applyFill="0" applyBorder="0" applyProtection="0">
      <alignment vertical="top"/>
    </xf>
    <xf numFmtId="172" fontId="5" fillId="0" borderId="0" applyFill="0" applyBorder="0" applyProtection="0">
      <alignment vertical="top"/>
    </xf>
    <xf numFmtId="43" fontId="43" fillId="0" borderId="0" applyFont="0" applyFill="0" applyBorder="0" applyAlignment="0" applyProtection="0"/>
    <xf numFmtId="0" fontId="44" fillId="0" borderId="2" applyNumberFormat="0" applyFill="0" applyAlignment="0" applyProtection="0"/>
    <xf numFmtId="0" fontId="45" fillId="0" borderId="3" applyNumberFormat="0" applyFill="0" applyAlignment="0" applyProtection="0"/>
    <xf numFmtId="0" fontId="4" fillId="0" borderId="0"/>
    <xf numFmtId="0" fontId="4" fillId="0" borderId="0"/>
    <xf numFmtId="0" fontId="4" fillId="0" borderId="0"/>
    <xf numFmtId="166" fontId="4" fillId="0" borderId="0" applyFont="0" applyFill="0" applyBorder="0" applyProtection="0">
      <alignment vertical="top"/>
    </xf>
    <xf numFmtId="0" fontId="4" fillId="0" borderId="0"/>
    <xf numFmtId="0" fontId="53" fillId="21" borderId="0" applyBorder="0"/>
    <xf numFmtId="170" fontId="4" fillId="0" borderId="0" applyFont="0" applyFill="0" applyBorder="0" applyProtection="0">
      <alignment vertical="top"/>
    </xf>
    <xf numFmtId="0" fontId="3" fillId="0" borderId="0"/>
    <xf numFmtId="0" fontId="3" fillId="0" borderId="0"/>
    <xf numFmtId="0" fontId="67" fillId="0" borderId="0"/>
    <xf numFmtId="0" fontId="2" fillId="0" borderId="0"/>
    <xf numFmtId="0" fontId="2" fillId="0" borderId="0"/>
    <xf numFmtId="166" fontId="11" fillId="0" borderId="0" applyFont="0" applyFill="0" applyBorder="0" applyProtection="0">
      <alignment vertical="top"/>
    </xf>
    <xf numFmtId="0" fontId="2" fillId="0" borderId="0"/>
    <xf numFmtId="0" fontId="2" fillId="0" borderId="0"/>
    <xf numFmtId="166" fontId="72" fillId="0" borderId="0" applyFont="0" applyFill="0" applyBorder="0" applyProtection="0">
      <alignment vertical="top"/>
    </xf>
    <xf numFmtId="168" fontId="11" fillId="0" borderId="0" applyFont="0" applyFill="0" applyBorder="0" applyProtection="0">
      <alignment vertical="top"/>
    </xf>
    <xf numFmtId="171" fontId="11" fillId="0" borderId="0" applyFont="0" applyFill="0" applyBorder="0" applyProtection="0">
      <alignment vertical="top"/>
    </xf>
    <xf numFmtId="170" fontId="11" fillId="0" borderId="0" applyFont="0" applyFill="0" applyBorder="0" applyProtection="0">
      <alignment vertical="top"/>
    </xf>
    <xf numFmtId="169" fontId="11" fillId="0" borderId="0" applyFont="0" applyFill="0" applyBorder="0" applyProtection="0">
      <alignment vertical="top"/>
    </xf>
    <xf numFmtId="172" fontId="11" fillId="0" borderId="0" applyFont="0" applyFill="0" applyBorder="0" applyProtection="0">
      <alignment vertical="top"/>
    </xf>
  </cellStyleXfs>
  <cellXfs count="562">
    <xf numFmtId="166" fontId="0" fillId="0" borderId="0" xfId="0">
      <alignment vertical="top"/>
    </xf>
    <xf numFmtId="166" fontId="14" fillId="4" borderId="0" xfId="0" applyFont="1" applyFill="1">
      <alignment vertical="top"/>
    </xf>
    <xf numFmtId="167" fontId="15" fillId="5" borderId="0" xfId="5" applyFont="1" applyFill="1" applyAlignment="1">
      <alignment horizontal="right" vertical="top"/>
    </xf>
    <xf numFmtId="172" fontId="16" fillId="0" borderId="0" xfId="43" applyFont="1">
      <alignment vertical="top"/>
    </xf>
    <xf numFmtId="167" fontId="15" fillId="0" borderId="0" xfId="5" applyFont="1">
      <alignment vertical="top"/>
    </xf>
    <xf numFmtId="168" fontId="17" fillId="0" borderId="0" xfId="11" applyFont="1">
      <alignment vertical="top"/>
    </xf>
    <xf numFmtId="166" fontId="15" fillId="5" borderId="0" xfId="0" applyFont="1" applyFill="1" applyAlignment="1">
      <alignment horizontal="right" vertical="top"/>
    </xf>
    <xf numFmtId="172" fontId="15" fillId="0" borderId="0" xfId="5" applyNumberFormat="1" applyFont="1">
      <alignment vertical="top"/>
    </xf>
    <xf numFmtId="0" fontId="19" fillId="6" borderId="0" xfId="29" applyFont="1" applyFill="1" applyAlignment="1">
      <alignment vertical="top"/>
    </xf>
    <xf numFmtId="166" fontId="16" fillId="0" borderId="0" xfId="21" applyFont="1">
      <alignment vertical="top"/>
    </xf>
    <xf numFmtId="166" fontId="17" fillId="0" borderId="0" xfId="21" applyFont="1">
      <alignment vertical="top"/>
    </xf>
    <xf numFmtId="166" fontId="15" fillId="0" borderId="0" xfId="21" applyFont="1">
      <alignment vertical="top"/>
    </xf>
    <xf numFmtId="0" fontId="5" fillId="0" borderId="0" xfId="29" applyFont="1" applyAlignment="1">
      <alignment vertical="top"/>
    </xf>
    <xf numFmtId="166" fontId="15" fillId="4" borderId="0" xfId="21" applyFont="1" applyFill="1">
      <alignment vertical="top"/>
    </xf>
    <xf numFmtId="166" fontId="21" fillId="0" borderId="0" xfId="21" applyFont="1">
      <alignment vertical="top"/>
    </xf>
    <xf numFmtId="0" fontId="22" fillId="0" borderId="0" xfId="29" applyFont="1" applyAlignment="1">
      <alignment vertical="top"/>
    </xf>
    <xf numFmtId="166" fontId="15" fillId="0" borderId="0" xfId="21" applyFont="1" applyFill="1">
      <alignment vertical="top"/>
    </xf>
    <xf numFmtId="0" fontId="5" fillId="0" borderId="0" xfId="29" applyFont="1"/>
    <xf numFmtId="0" fontId="23" fillId="0" borderId="0" xfId="29" applyFont="1" applyAlignment="1">
      <alignment vertical="top"/>
    </xf>
    <xf numFmtId="166" fontId="16" fillId="0" borderId="0" xfId="21" applyFont="1" applyAlignment="1">
      <alignment horizontal="right" vertical="top"/>
    </xf>
    <xf numFmtId="166" fontId="24" fillId="0" borderId="0" xfId="21" applyFont="1">
      <alignment vertical="top"/>
    </xf>
    <xf numFmtId="168" fontId="25" fillId="0" borderId="0" xfId="11" applyFont="1">
      <alignment vertical="top"/>
    </xf>
    <xf numFmtId="173" fontId="15" fillId="11" borderId="0" xfId="0" applyNumberFormat="1" applyFont="1" applyFill="1" applyBorder="1" applyAlignment="1">
      <alignment horizontal="center" vertical="top"/>
    </xf>
    <xf numFmtId="168" fontId="16" fillId="0" borderId="0" xfId="10" applyFont="1">
      <alignment vertical="top"/>
    </xf>
    <xf numFmtId="0" fontId="5" fillId="0" borderId="0" xfId="29" applyFont="1" applyAlignment="1">
      <alignment horizontal="right" vertical="top"/>
    </xf>
    <xf numFmtId="168" fontId="15" fillId="0" borderId="0" xfId="11" applyFont="1">
      <alignment vertical="top"/>
    </xf>
    <xf numFmtId="0" fontId="26" fillId="0" borderId="0" xfId="29" applyFont="1" applyAlignment="1">
      <alignment vertical="top"/>
    </xf>
    <xf numFmtId="0" fontId="5" fillId="0" borderId="0" xfId="29" applyFont="1" applyAlignment="1">
      <alignment horizontal="center" vertical="top"/>
    </xf>
    <xf numFmtId="0" fontId="22" fillId="0" borderId="0" xfId="29" applyFont="1" applyAlignment="1">
      <alignment horizontal="right" vertical="top"/>
    </xf>
    <xf numFmtId="0" fontId="22" fillId="0" borderId="0" xfId="29" applyFont="1"/>
    <xf numFmtId="0" fontId="27" fillId="0" borderId="0" xfId="29" applyFont="1" applyAlignment="1">
      <alignment vertical="top"/>
    </xf>
    <xf numFmtId="0" fontId="29" fillId="0" borderId="0" xfId="29" applyFont="1" applyAlignment="1">
      <alignment vertical="top"/>
    </xf>
    <xf numFmtId="0" fontId="18" fillId="0" borderId="0" xfId="29" applyFont="1"/>
    <xf numFmtId="0" fontId="5" fillId="8" borderId="0" xfId="29" applyFont="1" applyFill="1" applyAlignment="1">
      <alignment vertical="top"/>
    </xf>
    <xf numFmtId="0" fontId="5" fillId="6" borderId="0" xfId="29" applyFont="1" applyFill="1" applyAlignment="1">
      <alignment vertical="top"/>
    </xf>
    <xf numFmtId="166" fontId="30" fillId="0" borderId="0" xfId="0" applyFont="1">
      <alignment vertical="top"/>
    </xf>
    <xf numFmtId="166" fontId="31" fillId="0" borderId="0" xfId="0" applyFont="1">
      <alignment vertical="top"/>
    </xf>
    <xf numFmtId="0" fontId="7" fillId="0" borderId="0" xfId="29"/>
    <xf numFmtId="166" fontId="32" fillId="0" borderId="0" xfId="0" applyFont="1">
      <alignment vertical="top"/>
    </xf>
    <xf numFmtId="166" fontId="33" fillId="0" borderId="0" xfId="0" applyFont="1">
      <alignment vertical="top"/>
    </xf>
    <xf numFmtId="166" fontId="28" fillId="0" borderId="0" xfId="21" applyFont="1">
      <alignment vertical="top"/>
    </xf>
    <xf numFmtId="0" fontId="34" fillId="0" borderId="0" xfId="29" applyFont="1" applyAlignment="1">
      <alignment vertical="top"/>
    </xf>
    <xf numFmtId="0" fontId="29" fillId="0" borderId="0" xfId="29" applyFont="1"/>
    <xf numFmtId="0" fontId="5" fillId="12" borderId="0" xfId="29" applyFont="1" applyFill="1" applyAlignment="1">
      <alignment horizontal="center" vertical="top"/>
    </xf>
    <xf numFmtId="0" fontId="35" fillId="7" borderId="0" xfId="29" applyFont="1" applyFill="1" applyAlignment="1">
      <alignment vertical="center"/>
    </xf>
    <xf numFmtId="0" fontId="36" fillId="3" borderId="0" xfId="42" applyFont="1"/>
    <xf numFmtId="166" fontId="15" fillId="0" borderId="0" xfId="21" applyFont="1" applyAlignment="1">
      <alignment horizontal="right" vertical="top"/>
    </xf>
    <xf numFmtId="166" fontId="36" fillId="14" borderId="0" xfId="29" applyNumberFormat="1" applyFont="1" applyFill="1" applyAlignment="1">
      <alignment vertical="top"/>
    </xf>
    <xf numFmtId="0" fontId="35" fillId="0" borderId="0" xfId="29" applyFont="1" applyAlignment="1">
      <alignment vertical="top"/>
    </xf>
    <xf numFmtId="0" fontId="5" fillId="15" borderId="0" xfId="29" applyFont="1" applyFill="1" applyAlignment="1">
      <alignment horizontal="center" vertical="top"/>
    </xf>
    <xf numFmtId="0" fontId="5" fillId="8" borderId="0" xfId="29" applyFont="1" applyFill="1" applyAlignment="1">
      <alignment horizontal="center" vertical="top"/>
    </xf>
    <xf numFmtId="166" fontId="37" fillId="4" borderId="0" xfId="29" applyNumberFormat="1" applyFont="1" applyFill="1" applyAlignment="1">
      <alignment vertical="top"/>
    </xf>
    <xf numFmtId="166" fontId="5" fillId="9" borderId="0" xfId="29" applyNumberFormat="1" applyFont="1" applyFill="1" applyAlignment="1">
      <alignment horizontal="center" vertical="top"/>
    </xf>
    <xf numFmtId="166" fontId="38" fillId="0" borderId="0" xfId="21" applyFont="1" applyFill="1">
      <alignment vertical="top"/>
    </xf>
    <xf numFmtId="0" fontId="39" fillId="4" borderId="0" xfId="29" applyFont="1" applyFill="1" applyAlignment="1">
      <alignment vertical="center"/>
    </xf>
    <xf numFmtId="166" fontId="12" fillId="0" borderId="0" xfId="0" applyFont="1" applyAlignment="1"/>
    <xf numFmtId="0" fontId="40" fillId="0" borderId="0" xfId="29" applyFont="1" applyAlignment="1">
      <alignment vertical="top"/>
    </xf>
    <xf numFmtId="166" fontId="8" fillId="0" borderId="0" xfId="15" applyNumberFormat="1" applyFill="1" applyAlignment="1">
      <alignment vertical="top"/>
    </xf>
    <xf numFmtId="0" fontId="7" fillId="2" borderId="0" xfId="29" applyFill="1"/>
    <xf numFmtId="0" fontId="5" fillId="16" borderId="0" xfId="29" applyFont="1" applyFill="1" applyAlignment="1">
      <alignment vertical="top"/>
    </xf>
    <xf numFmtId="0" fontId="5" fillId="2" borderId="0" xfId="29" applyFont="1" applyFill="1" applyAlignment="1">
      <alignment horizontal="center" vertical="top"/>
    </xf>
    <xf numFmtId="0" fontId="42" fillId="0" borderId="0" xfId="29" applyFont="1" applyAlignment="1">
      <alignment vertical="top"/>
    </xf>
    <xf numFmtId="0" fontId="5" fillId="17" borderId="0" xfId="42" applyFont="1" applyFill="1" applyBorder="1" applyAlignment="1">
      <alignment horizontal="center" vertical="top"/>
    </xf>
    <xf numFmtId="0" fontId="35" fillId="8" borderId="0" xfId="29" applyFont="1" applyFill="1" applyAlignment="1">
      <alignment vertical="top"/>
    </xf>
    <xf numFmtId="176" fontId="15" fillId="0" borderId="0" xfId="21" applyNumberFormat="1" applyFont="1" applyFill="1" applyAlignment="1">
      <alignment horizontal="left" vertical="top"/>
    </xf>
    <xf numFmtId="0" fontId="47" fillId="0" borderId="0" xfId="50" applyFont="1"/>
    <xf numFmtId="0" fontId="55" fillId="0" borderId="0" xfId="50" applyFont="1" applyAlignment="1">
      <alignment vertical="center"/>
    </xf>
    <xf numFmtId="0" fontId="48" fillId="4" borderId="0" xfId="52" applyFont="1" applyFill="1" applyAlignment="1">
      <alignment vertical="center"/>
    </xf>
    <xf numFmtId="0" fontId="57" fillId="0" borderId="0" xfId="46" applyFont="1" applyBorder="1" applyAlignment="1">
      <alignment horizontal="left" vertical="center" wrapText="1"/>
    </xf>
    <xf numFmtId="0" fontId="58" fillId="0" borderId="0" xfId="47" applyFont="1" applyBorder="1" applyAlignment="1">
      <alignment vertical="center"/>
    </xf>
    <xf numFmtId="0" fontId="47" fillId="0" borderId="0" xfId="50" applyFont="1" applyAlignment="1">
      <alignment vertical="center"/>
    </xf>
    <xf numFmtId="0" fontId="49" fillId="0" borderId="0" xfId="46" applyFont="1" applyFill="1" applyBorder="1" applyAlignment="1">
      <alignment horizontal="center" vertical="center" wrapText="1"/>
    </xf>
    <xf numFmtId="0" fontId="50" fillId="0" borderId="0" xfId="50" applyFont="1" applyAlignment="1">
      <alignment vertical="center"/>
    </xf>
    <xf numFmtId="0" fontId="52" fillId="19" borderId="14" xfId="50" applyFont="1" applyFill="1" applyBorder="1" applyAlignment="1">
      <alignment horizontal="center" vertical="center" wrapText="1"/>
    </xf>
    <xf numFmtId="0" fontId="52" fillId="19" borderId="15" xfId="50" applyFont="1" applyFill="1" applyBorder="1" applyAlignment="1">
      <alignment horizontal="center" vertical="center" wrapText="1"/>
    </xf>
    <xf numFmtId="0" fontId="52" fillId="19" borderId="16" xfId="50" applyFont="1" applyFill="1" applyBorder="1" applyAlignment="1">
      <alignment horizontal="center" vertical="center" wrapText="1"/>
    </xf>
    <xf numFmtId="0" fontId="57" fillId="0" borderId="0" xfId="50" applyFont="1" applyAlignment="1">
      <alignment horizontal="center" vertical="center" wrapText="1"/>
    </xf>
    <xf numFmtId="0" fontId="52" fillId="19" borderId="17" xfId="47" applyFont="1" applyFill="1" applyBorder="1" applyAlignment="1">
      <alignment horizontal="center" vertical="center" wrapText="1"/>
    </xf>
    <xf numFmtId="0" fontId="59" fillId="0" borderId="0" xfId="50" applyFont="1" applyAlignment="1">
      <alignment horizontal="justify" vertical="center" wrapText="1"/>
    </xf>
    <xf numFmtId="0" fontId="58" fillId="0" borderId="0" xfId="50" applyFont="1" applyAlignment="1">
      <alignment vertical="center" wrapText="1"/>
    </xf>
    <xf numFmtId="0" fontId="60" fillId="0" borderId="0" xfId="50" applyFont="1" applyAlignment="1">
      <alignment horizontal="center" vertical="center" wrapText="1"/>
    </xf>
    <xf numFmtId="0" fontId="52" fillId="0" borderId="0" xfId="50" applyFont="1" applyAlignment="1">
      <alignment horizontal="center" vertical="center" wrapText="1"/>
    </xf>
    <xf numFmtId="0" fontId="61" fillId="0" borderId="0" xfId="50" applyFont="1" applyAlignment="1">
      <alignment horizontal="center" vertical="center" wrapText="1"/>
    </xf>
    <xf numFmtId="0" fontId="62" fillId="0" borderId="21" xfId="50" applyFont="1" applyBorder="1" applyAlignment="1">
      <alignment horizontal="center" vertical="center" wrapText="1"/>
    </xf>
    <xf numFmtId="0" fontId="63" fillId="0" borderId="0" xfId="50" applyFont="1" applyAlignment="1">
      <alignment horizontal="center" vertical="center" wrapText="1"/>
    </xf>
    <xf numFmtId="0" fontId="62" fillId="0" borderId="25" xfId="50" applyFont="1" applyBorder="1" applyAlignment="1">
      <alignment horizontal="center" vertical="center" wrapText="1"/>
    </xf>
    <xf numFmtId="0" fontId="62" fillId="0" borderId="26" xfId="50" applyFont="1" applyBorder="1" applyAlignment="1">
      <alignment horizontal="center" vertical="center" wrapText="1"/>
    </xf>
    <xf numFmtId="0" fontId="62" fillId="0" borderId="30" xfId="50" applyFont="1" applyBorder="1" applyAlignment="1">
      <alignment horizontal="center" vertical="center" wrapText="1"/>
    </xf>
    <xf numFmtId="0" fontId="61" fillId="0" borderId="0" xfId="50" applyFont="1" applyAlignment="1">
      <alignment horizontal="left" vertical="center" wrapText="1"/>
    </xf>
    <xf numFmtId="0" fontId="61" fillId="24" borderId="0" xfId="50" applyFont="1" applyFill="1" applyAlignment="1">
      <alignment horizontal="center" vertical="center" wrapText="1"/>
    </xf>
    <xf numFmtId="0" fontId="62" fillId="0" borderId="0" xfId="50" applyFont="1" applyAlignment="1">
      <alignment horizontal="center" vertical="center" wrapText="1"/>
    </xf>
    <xf numFmtId="0" fontId="63" fillId="0" borderId="0" xfId="50" applyFont="1" applyAlignment="1">
      <alignment vertical="center"/>
    </xf>
    <xf numFmtId="0" fontId="61" fillId="24" borderId="0" xfId="50" applyFont="1" applyFill="1" applyAlignment="1">
      <alignment horizontal="left" vertical="center" wrapText="1"/>
    </xf>
    <xf numFmtId="0" fontId="61" fillId="24" borderId="0" xfId="50" applyFont="1" applyFill="1" applyAlignment="1">
      <alignment horizontal="center" vertical="center"/>
    </xf>
    <xf numFmtId="0" fontId="62" fillId="24" borderId="0" xfId="50" applyFont="1" applyFill="1" applyAlignment="1">
      <alignment horizontal="center" vertical="center" wrapText="1"/>
    </xf>
    <xf numFmtId="0" fontId="62" fillId="24" borderId="33" xfId="50" applyFont="1" applyFill="1" applyBorder="1" applyAlignment="1">
      <alignment horizontal="center" vertical="center" wrapText="1"/>
    </xf>
    <xf numFmtId="0" fontId="61" fillId="0" borderId="0" xfId="50" applyFont="1" applyAlignment="1">
      <alignment vertical="center"/>
    </xf>
    <xf numFmtId="0" fontId="61" fillId="24" borderId="0" xfId="50" applyFont="1" applyFill="1" applyAlignment="1">
      <alignment vertical="center"/>
    </xf>
    <xf numFmtId="0" fontId="62" fillId="0" borderId="39" xfId="50" applyFont="1" applyBorder="1" applyAlignment="1">
      <alignment horizontal="center" vertical="center" wrapText="1"/>
    </xf>
    <xf numFmtId="0" fontId="62" fillId="0" borderId="30" xfId="50" applyFont="1" applyBorder="1" applyAlignment="1">
      <alignment horizontal="center" vertical="center"/>
    </xf>
    <xf numFmtId="0" fontId="47" fillId="0" borderId="0" xfId="50" applyFont="1" applyAlignment="1">
      <alignment vertical="center" wrapText="1"/>
    </xf>
    <xf numFmtId="0" fontId="64" fillId="0" borderId="0" xfId="50" applyFont="1" applyAlignment="1">
      <alignment horizontal="left" vertical="center"/>
    </xf>
    <xf numFmtId="0" fontId="58" fillId="0" borderId="0" xfId="47" applyFont="1" applyFill="1" applyBorder="1" applyAlignment="1">
      <alignment vertical="center"/>
    </xf>
    <xf numFmtId="0" fontId="65" fillId="0" borderId="0" xfId="47" applyFont="1" applyFill="1" applyBorder="1" applyAlignment="1">
      <alignment vertical="center"/>
    </xf>
    <xf numFmtId="0" fontId="47" fillId="0" borderId="0" xfId="55" applyFont="1" applyAlignment="1">
      <alignment vertical="center"/>
    </xf>
    <xf numFmtId="0" fontId="64" fillId="0" borderId="0" xfId="55" applyFont="1" applyAlignment="1">
      <alignment horizontal="left" vertical="center"/>
    </xf>
    <xf numFmtId="0" fontId="47" fillId="0" borderId="0" xfId="55" applyFont="1" applyAlignment="1">
      <alignment vertical="center" wrapText="1"/>
    </xf>
    <xf numFmtId="0" fontId="60" fillId="0" borderId="0" xfId="55" applyFont="1" applyAlignment="1">
      <alignment horizontal="center" vertical="center" wrapText="1"/>
    </xf>
    <xf numFmtId="0" fontId="61" fillId="0" borderId="0" xfId="55" applyFont="1" applyAlignment="1">
      <alignment vertical="center"/>
    </xf>
    <xf numFmtId="0" fontId="63" fillId="0" borderId="0" xfId="55" applyFont="1" applyAlignment="1">
      <alignment horizontal="center" vertical="center" wrapText="1"/>
    </xf>
    <xf numFmtId="0" fontId="66" fillId="0" borderId="0" xfId="55" applyFont="1" applyAlignment="1">
      <alignment vertical="center"/>
    </xf>
    <xf numFmtId="0" fontId="66" fillId="0" borderId="44" xfId="55" applyFont="1" applyBorder="1" applyAlignment="1">
      <alignment vertical="center"/>
    </xf>
    <xf numFmtId="0" fontId="66" fillId="0" borderId="0" xfId="55" applyFont="1" applyAlignment="1">
      <alignment vertical="center" wrapText="1"/>
    </xf>
    <xf numFmtId="0" fontId="50" fillId="0" borderId="0" xfId="55" applyFont="1" applyAlignment="1">
      <alignment vertical="center"/>
    </xf>
    <xf numFmtId="0" fontId="51" fillId="0" borderId="30" xfId="55" applyFont="1" applyBorder="1" applyAlignment="1">
      <alignment horizontal="center" vertical="center" wrapText="1"/>
    </xf>
    <xf numFmtId="0" fontId="61" fillId="0" borderId="0" xfId="55" applyFont="1" applyAlignment="1">
      <alignment horizontal="center" vertical="center" wrapText="1"/>
    </xf>
    <xf numFmtId="179" fontId="61" fillId="23" borderId="43" xfId="55" applyNumberFormat="1" applyFont="1" applyFill="1" applyBorder="1" applyAlignment="1">
      <alignment horizontal="center" vertical="center" wrapText="1"/>
    </xf>
    <xf numFmtId="0" fontId="51" fillId="0" borderId="26" xfId="55" applyFont="1" applyBorder="1" applyAlignment="1">
      <alignment horizontal="center" vertical="center" wrapText="1"/>
    </xf>
    <xf numFmtId="179" fontId="61" fillId="23" borderId="24" xfId="55" applyNumberFormat="1" applyFont="1" applyFill="1" applyBorder="1" applyAlignment="1">
      <alignment horizontal="center" vertical="center" wrapText="1"/>
    </xf>
    <xf numFmtId="0" fontId="61" fillId="24" borderId="0" xfId="55" applyFont="1" applyFill="1" applyAlignment="1">
      <alignment horizontal="center" vertical="center" wrapText="1"/>
    </xf>
    <xf numFmtId="179" fontId="61" fillId="23" borderId="34" xfId="55" applyNumberFormat="1" applyFont="1" applyFill="1" applyBorder="1" applyAlignment="1">
      <alignment horizontal="center" vertical="center" wrapText="1"/>
    </xf>
    <xf numFmtId="0" fontId="51" fillId="0" borderId="25" xfId="55" applyFont="1" applyBorder="1" applyAlignment="1">
      <alignment horizontal="center" vertical="center" wrapText="1"/>
    </xf>
    <xf numFmtId="0" fontId="51" fillId="0" borderId="21" xfId="55" applyFont="1" applyBorder="1" applyAlignment="1">
      <alignment horizontal="center" vertical="center" wrapText="1"/>
    </xf>
    <xf numFmtId="179" fontId="61" fillId="23" borderId="20" xfId="55" applyNumberFormat="1" applyFont="1" applyFill="1" applyBorder="1" applyAlignment="1">
      <alignment horizontal="center" vertical="center" wrapText="1"/>
    </xf>
    <xf numFmtId="0" fontId="61" fillId="24" borderId="0" xfId="55" applyFont="1" applyFill="1" applyAlignment="1">
      <alignment horizontal="left" vertical="center" wrapText="1"/>
    </xf>
    <xf numFmtId="179" fontId="61" fillId="23" borderId="29" xfId="55" applyNumberFormat="1" applyFont="1" applyFill="1" applyBorder="1" applyAlignment="1">
      <alignment horizontal="center" vertical="center" wrapText="1"/>
    </xf>
    <xf numFmtId="0" fontId="51" fillId="0" borderId="0" xfId="55" applyFont="1" applyAlignment="1">
      <alignment horizontal="center" vertical="center" wrapText="1"/>
    </xf>
    <xf numFmtId="0" fontId="61" fillId="24" borderId="0" xfId="55" applyFont="1" applyFill="1" applyAlignment="1">
      <alignment horizontal="center" vertical="center"/>
    </xf>
    <xf numFmtId="0" fontId="61" fillId="0" borderId="0" xfId="55" applyFont="1" applyAlignment="1">
      <alignment horizontal="center" vertical="center"/>
    </xf>
    <xf numFmtId="0" fontId="61" fillId="0" borderId="0" xfId="55" applyFont="1" applyAlignment="1">
      <alignment horizontal="left" vertical="center" wrapText="1"/>
    </xf>
    <xf numFmtId="0" fontId="46" fillId="0" borderId="33" xfId="55" applyFont="1" applyBorder="1" applyAlignment="1">
      <alignment vertical="center" wrapText="1"/>
    </xf>
    <xf numFmtId="0" fontId="52" fillId="0" borderId="0" xfId="55" applyFont="1" applyAlignment="1">
      <alignment horizontal="center" vertical="center" wrapText="1"/>
    </xf>
    <xf numFmtId="0" fontId="57" fillId="0" borderId="0" xfId="55" applyFont="1" applyAlignment="1">
      <alignment horizontal="center" vertical="center" wrapText="1"/>
    </xf>
    <xf numFmtId="0" fontId="58" fillId="0" borderId="0" xfId="55" applyFont="1" applyAlignment="1">
      <alignment vertical="center" wrapText="1"/>
    </xf>
    <xf numFmtId="0" fontId="59" fillId="0" borderId="0" xfId="55" applyFont="1" applyAlignment="1">
      <alignment horizontal="justify" vertical="center" wrapText="1"/>
    </xf>
    <xf numFmtId="0" fontId="55" fillId="0" borderId="0" xfId="55" applyFont="1" applyAlignment="1">
      <alignment vertical="center"/>
    </xf>
    <xf numFmtId="0" fontId="48" fillId="4" borderId="0" xfId="56" applyFont="1" applyFill="1" applyAlignment="1">
      <alignment vertical="center"/>
    </xf>
    <xf numFmtId="0" fontId="47" fillId="0" borderId="0" xfId="55" applyFont="1"/>
    <xf numFmtId="166" fontId="32" fillId="0" borderId="0" xfId="21" applyFont="1">
      <alignment vertical="top"/>
    </xf>
    <xf numFmtId="180" fontId="32" fillId="0" borderId="0" xfId="21" applyNumberFormat="1" applyFont="1">
      <alignment vertical="top"/>
    </xf>
    <xf numFmtId="166" fontId="41" fillId="0" borderId="0" xfId="21" applyFont="1" applyFill="1">
      <alignment vertical="top"/>
    </xf>
    <xf numFmtId="166" fontId="15" fillId="0" borderId="0" xfId="21" applyFont="1" applyFill="1" applyAlignment="1">
      <alignment horizontal="left" vertical="center"/>
    </xf>
    <xf numFmtId="0" fontId="62" fillId="19" borderId="49" xfId="59" applyFont="1" applyFill="1" applyBorder="1" applyAlignment="1">
      <alignment horizontal="center" vertical="center"/>
    </xf>
    <xf numFmtId="166" fontId="68" fillId="0" borderId="0" xfId="60" applyFont="1">
      <alignment vertical="top"/>
    </xf>
    <xf numFmtId="166" fontId="70" fillId="0" borderId="0" xfId="60" applyFont="1">
      <alignment vertical="top"/>
    </xf>
    <xf numFmtId="0" fontId="20" fillId="0" borderId="0" xfId="22" applyFont="1" applyAlignment="1">
      <alignment vertical="top"/>
    </xf>
    <xf numFmtId="166" fontId="32" fillId="0" borderId="0" xfId="21" applyFont="1" applyFill="1">
      <alignment vertical="top"/>
    </xf>
    <xf numFmtId="166" fontId="54" fillId="0" borderId="0" xfId="0" applyFont="1" applyAlignment="1">
      <alignment vertical="center"/>
    </xf>
    <xf numFmtId="166" fontId="54" fillId="0" borderId="0" xfId="0" applyFont="1" applyAlignment="1">
      <alignment horizontal="center" vertical="center" wrapText="1"/>
    </xf>
    <xf numFmtId="166" fontId="54" fillId="0" borderId="26" xfId="0" applyFont="1" applyBorder="1" applyAlignment="1">
      <alignment horizontal="center" vertical="center" wrapText="1"/>
    </xf>
    <xf numFmtId="166" fontId="73" fillId="0" borderId="0" xfId="0" applyFont="1" applyAlignment="1">
      <alignment vertical="center"/>
    </xf>
    <xf numFmtId="179" fontId="61" fillId="24" borderId="0" xfId="55" applyNumberFormat="1" applyFont="1" applyFill="1" applyAlignment="1">
      <alignment horizontal="center" vertical="center" wrapText="1"/>
    </xf>
    <xf numFmtId="0" fontId="54" fillId="0" borderId="0" xfId="55" applyFont="1" applyAlignment="1">
      <alignment vertical="center"/>
    </xf>
    <xf numFmtId="0" fontId="69" fillId="0" borderId="0" xfId="55" applyFont="1" applyAlignment="1">
      <alignment horizontal="center" vertical="center" wrapText="1"/>
    </xf>
    <xf numFmtId="0" fontId="54" fillId="0" borderId="0" xfId="55" applyFont="1" applyAlignment="1">
      <alignment horizontal="center" vertical="center" wrapText="1"/>
    </xf>
    <xf numFmtId="0" fontId="54" fillId="0" borderId="26" xfId="55" applyFont="1" applyBorder="1" applyAlignment="1">
      <alignment horizontal="center" vertical="center" wrapText="1"/>
    </xf>
    <xf numFmtId="0" fontId="73" fillId="0" borderId="0" xfId="55" applyFont="1" applyAlignment="1">
      <alignment vertical="center"/>
    </xf>
    <xf numFmtId="166" fontId="74" fillId="0" borderId="0" xfId="21" applyFont="1">
      <alignment vertical="top"/>
    </xf>
    <xf numFmtId="166" fontId="33" fillId="0" borderId="0" xfId="21" applyFont="1">
      <alignment vertical="top"/>
    </xf>
    <xf numFmtId="166" fontId="32" fillId="0" borderId="0" xfId="21" applyFont="1" applyAlignment="1">
      <alignment horizontal="right" vertical="top"/>
    </xf>
    <xf numFmtId="168" fontId="32" fillId="0" borderId="0" xfId="4" applyFont="1">
      <alignment vertical="top"/>
    </xf>
    <xf numFmtId="43" fontId="32" fillId="0" borderId="0" xfId="45" applyFont="1" applyAlignment="1">
      <alignment vertical="top"/>
    </xf>
    <xf numFmtId="0" fontId="32" fillId="0" borderId="0" xfId="29" applyFont="1" applyAlignment="1">
      <alignment vertical="top"/>
    </xf>
    <xf numFmtId="166" fontId="17" fillId="0" borderId="0" xfId="21" applyFont="1" applyFill="1">
      <alignment vertical="top"/>
    </xf>
    <xf numFmtId="166" fontId="28" fillId="0" borderId="0" xfId="21" applyFont="1" applyFill="1">
      <alignment vertical="top"/>
    </xf>
    <xf numFmtId="166" fontId="15" fillId="0" borderId="0" xfId="21" applyFont="1" applyFill="1" applyAlignment="1">
      <alignment horizontal="right" vertical="top"/>
    </xf>
    <xf numFmtId="180" fontId="15" fillId="0" borderId="0" xfId="21" applyNumberFormat="1" applyFont="1" applyFill="1">
      <alignment vertical="top"/>
    </xf>
    <xf numFmtId="169" fontId="21" fillId="0" borderId="0" xfId="67" applyFont="1">
      <alignment vertical="top"/>
    </xf>
    <xf numFmtId="169" fontId="24" fillId="0" borderId="0" xfId="67" applyFont="1">
      <alignment vertical="top"/>
    </xf>
    <xf numFmtId="169" fontId="16" fillId="0" borderId="0" xfId="67" applyFont="1">
      <alignment vertical="top"/>
    </xf>
    <xf numFmtId="166" fontId="75" fillId="0" borderId="0" xfId="21" applyFont="1" applyFill="1">
      <alignment vertical="top"/>
    </xf>
    <xf numFmtId="166" fontId="76" fillId="0" borderId="0" xfId="21" applyFont="1" applyFill="1">
      <alignment vertical="top"/>
    </xf>
    <xf numFmtId="174" fontId="76" fillId="0" borderId="0" xfId="33" applyFont="1" applyFill="1">
      <alignment vertical="top"/>
    </xf>
    <xf numFmtId="169" fontId="15" fillId="0" borderId="0" xfId="21" applyNumberFormat="1" applyFont="1" applyFill="1">
      <alignment vertical="top"/>
    </xf>
    <xf numFmtId="166" fontId="15" fillId="0" borderId="0" xfId="63" applyFont="1">
      <alignment vertical="top"/>
    </xf>
    <xf numFmtId="166" fontId="17" fillId="0" borderId="0" xfId="63" applyFont="1">
      <alignment vertical="top"/>
    </xf>
    <xf numFmtId="166" fontId="15" fillId="0" borderId="0" xfId="63" applyFont="1" applyAlignment="1">
      <alignment horizontal="right"/>
    </xf>
    <xf numFmtId="171" fontId="15" fillId="0" borderId="0" xfId="65" applyFont="1" applyAlignment="1">
      <alignment horizontal="left" vertical="top"/>
    </xf>
    <xf numFmtId="167" fontId="21" fillId="0" borderId="0" xfId="63" applyNumberFormat="1" applyFont="1" applyFill="1">
      <alignment vertical="top"/>
    </xf>
    <xf numFmtId="166" fontId="16" fillId="0" borderId="0" xfId="63" applyFont="1" applyFill="1">
      <alignment vertical="top"/>
    </xf>
    <xf numFmtId="166" fontId="16" fillId="0" borderId="0" xfId="65" applyNumberFormat="1" applyFont="1" applyFill="1">
      <alignment vertical="top"/>
    </xf>
    <xf numFmtId="171" fontId="16" fillId="27" borderId="75" xfId="65" applyFont="1" applyFill="1" applyBorder="1">
      <alignment vertical="top"/>
    </xf>
    <xf numFmtId="171" fontId="16" fillId="0" borderId="0" xfId="65" applyFont="1">
      <alignment vertical="top"/>
    </xf>
    <xf numFmtId="167" fontId="16" fillId="0" borderId="0" xfId="63" applyNumberFormat="1" applyFont="1">
      <alignment vertical="top"/>
    </xf>
    <xf numFmtId="167" fontId="21" fillId="0" borderId="0" xfId="63" applyNumberFormat="1" applyFont="1">
      <alignment vertical="top"/>
    </xf>
    <xf numFmtId="166" fontId="16" fillId="0" borderId="0" xfId="63" applyFont="1">
      <alignment vertical="top"/>
    </xf>
    <xf numFmtId="167" fontId="17" fillId="0" borderId="0" xfId="63" applyNumberFormat="1" applyFont="1">
      <alignment vertical="top"/>
    </xf>
    <xf numFmtId="167" fontId="15" fillId="0" borderId="0" xfId="63" applyNumberFormat="1" applyFont="1">
      <alignment vertical="top"/>
    </xf>
    <xf numFmtId="171" fontId="15" fillId="0" borderId="0" xfId="65" applyFont="1">
      <alignment vertical="top"/>
    </xf>
    <xf numFmtId="170" fontId="17" fillId="0" borderId="0" xfId="66" applyFont="1">
      <alignment vertical="top"/>
    </xf>
    <xf numFmtId="170" fontId="28" fillId="0" borderId="0" xfId="66" applyFont="1">
      <alignment vertical="top"/>
    </xf>
    <xf numFmtId="170" fontId="15" fillId="0" borderId="0" xfId="66" applyFont="1">
      <alignment vertical="top"/>
    </xf>
    <xf numFmtId="170" fontId="15" fillId="27" borderId="75" xfId="66" applyFont="1" applyFill="1" applyBorder="1">
      <alignment vertical="top"/>
    </xf>
    <xf numFmtId="181" fontId="15" fillId="27" borderId="75" xfId="63" applyNumberFormat="1" applyFont="1" applyFill="1" applyBorder="1">
      <alignment vertical="top"/>
    </xf>
    <xf numFmtId="166" fontId="15" fillId="0" borderId="0" xfId="63" applyFont="1" applyFill="1">
      <alignment vertical="top"/>
    </xf>
    <xf numFmtId="171" fontId="15" fillId="0" borderId="0" xfId="65" applyFont="1" applyFill="1" applyAlignment="1">
      <alignment horizontal="left" vertical="top"/>
    </xf>
    <xf numFmtId="167" fontId="15" fillId="0" borderId="0" xfId="63" applyNumberFormat="1" applyFont="1" applyAlignment="1">
      <alignment horizontal="right"/>
    </xf>
    <xf numFmtId="167" fontId="15" fillId="0" borderId="0" xfId="63" applyNumberFormat="1" applyFont="1" applyFill="1">
      <alignment vertical="top"/>
    </xf>
    <xf numFmtId="166" fontId="28" fillId="0" borderId="0" xfId="63" applyFont="1">
      <alignment vertical="top"/>
    </xf>
    <xf numFmtId="166" fontId="15" fillId="27" borderId="75" xfId="63" applyFont="1" applyFill="1" applyBorder="1">
      <alignment vertical="top"/>
    </xf>
    <xf numFmtId="171" fontId="15" fillId="0" borderId="0" xfId="65" applyFont="1" applyFill="1">
      <alignment vertical="top"/>
    </xf>
    <xf numFmtId="176" fontId="17" fillId="0" borderId="0" xfId="63" applyNumberFormat="1" applyFont="1">
      <alignment vertical="top"/>
    </xf>
    <xf numFmtId="176" fontId="28" fillId="0" borderId="0" xfId="63" applyNumberFormat="1" applyFont="1">
      <alignment vertical="top"/>
    </xf>
    <xf numFmtId="176" fontId="15" fillId="0" borderId="0" xfId="63" applyNumberFormat="1" applyFont="1" applyFill="1">
      <alignment vertical="top"/>
    </xf>
    <xf numFmtId="176" fontId="15" fillId="0" borderId="0" xfId="63" applyNumberFormat="1" applyFont="1">
      <alignment vertical="top"/>
    </xf>
    <xf numFmtId="167" fontId="15" fillId="0" borderId="0" xfId="63" applyNumberFormat="1" applyFont="1" applyAlignment="1">
      <alignment horizontal="left" vertical="top"/>
    </xf>
    <xf numFmtId="166" fontId="15" fillId="26" borderId="75" xfId="63" applyFont="1" applyFill="1" applyBorder="1">
      <alignment vertical="top"/>
    </xf>
    <xf numFmtId="170" fontId="12" fillId="0" borderId="0" xfId="66" applyFont="1">
      <alignment vertical="top"/>
    </xf>
    <xf numFmtId="170" fontId="12" fillId="0" borderId="0" xfId="66" applyFont="1" applyFill="1">
      <alignment vertical="top"/>
    </xf>
    <xf numFmtId="166" fontId="33" fillId="0" borderId="0" xfId="21" applyFont="1" applyFill="1">
      <alignment vertical="top"/>
    </xf>
    <xf numFmtId="166" fontId="32" fillId="0" borderId="0" xfId="21" applyFont="1" applyFill="1" applyAlignment="1">
      <alignment horizontal="right" vertical="top"/>
    </xf>
    <xf numFmtId="166" fontId="74" fillId="0" borderId="0" xfId="21" applyFont="1" applyFill="1">
      <alignment vertical="top"/>
    </xf>
    <xf numFmtId="170" fontId="15" fillId="0" borderId="0" xfId="66" applyFont="1" applyFill="1">
      <alignment vertical="top"/>
    </xf>
    <xf numFmtId="170" fontId="17" fillId="0" borderId="0" xfId="66" applyFont="1" applyFill="1">
      <alignment vertical="top"/>
    </xf>
    <xf numFmtId="166" fontId="77" fillId="0" borderId="0" xfId="0" applyFont="1">
      <alignment vertical="top"/>
    </xf>
    <xf numFmtId="166" fontId="28" fillId="0" borderId="0" xfId="0" applyFont="1">
      <alignment vertical="top"/>
    </xf>
    <xf numFmtId="166" fontId="15" fillId="0" borderId="0" xfId="0" applyFont="1">
      <alignment vertical="top"/>
    </xf>
    <xf numFmtId="166" fontId="78" fillId="0" borderId="0" xfId="0" applyFont="1">
      <alignment vertical="top"/>
    </xf>
    <xf numFmtId="1" fontId="16" fillId="27" borderId="75" xfId="65" applyNumberFormat="1" applyFont="1" applyFill="1" applyBorder="1">
      <alignment vertical="top"/>
    </xf>
    <xf numFmtId="180" fontId="32" fillId="0" borderId="0" xfId="21" applyNumberFormat="1" applyFont="1" applyFill="1">
      <alignment vertical="top"/>
    </xf>
    <xf numFmtId="168" fontId="15" fillId="0" borderId="0" xfId="21" applyNumberFormat="1" applyFont="1">
      <alignment vertical="top"/>
    </xf>
    <xf numFmtId="168" fontId="16" fillId="13" borderId="45" xfId="19" applyNumberFormat="1" applyFont="1" applyFill="1" applyBorder="1" applyProtection="1">
      <alignment vertical="top"/>
      <protection locked="0"/>
    </xf>
    <xf numFmtId="166" fontId="16" fillId="13" borderId="45" xfId="20" applyFont="1" applyFill="1" applyBorder="1" applyProtection="1">
      <alignment vertical="top"/>
      <protection locked="0"/>
    </xf>
    <xf numFmtId="166" fontId="17" fillId="7" borderId="0" xfId="21" applyFont="1" applyFill="1">
      <alignment vertical="top"/>
    </xf>
    <xf numFmtId="166" fontId="28" fillId="7" borderId="0" xfId="21" applyFont="1" applyFill="1">
      <alignment vertical="top"/>
    </xf>
    <xf numFmtId="166" fontId="15" fillId="7" borderId="0" xfId="21" applyFont="1" applyFill="1" applyAlignment="1">
      <alignment horizontal="right" vertical="top"/>
    </xf>
    <xf numFmtId="166" fontId="15" fillId="7" borderId="0" xfId="21" applyFont="1" applyFill="1">
      <alignment vertical="top"/>
    </xf>
    <xf numFmtId="166" fontId="79" fillId="0" borderId="0" xfId="21" applyFont="1">
      <alignment vertical="top"/>
    </xf>
    <xf numFmtId="170" fontId="15" fillId="0" borderId="0" xfId="21" applyNumberFormat="1" applyFont="1">
      <alignment vertical="top"/>
    </xf>
    <xf numFmtId="170" fontId="16" fillId="13" borderId="1" xfId="17" applyFont="1" applyFill="1" applyProtection="1">
      <alignment vertical="top"/>
      <protection locked="0"/>
    </xf>
    <xf numFmtId="169" fontId="15" fillId="0" borderId="0" xfId="21" applyNumberFormat="1" applyFont="1">
      <alignment vertical="top"/>
    </xf>
    <xf numFmtId="169" fontId="16" fillId="13" borderId="1" xfId="20" applyNumberFormat="1" applyFont="1" applyFill="1" applyProtection="1">
      <alignment vertical="top"/>
      <protection locked="0"/>
    </xf>
    <xf numFmtId="169" fontId="16" fillId="0" borderId="45" xfId="20" applyNumberFormat="1" applyFont="1" applyFill="1" applyBorder="1" applyProtection="1">
      <alignment vertical="top"/>
      <protection locked="0"/>
    </xf>
    <xf numFmtId="166" fontId="79" fillId="0" borderId="0" xfId="21" applyFont="1" applyFill="1">
      <alignment vertical="top"/>
    </xf>
    <xf numFmtId="172" fontId="16" fillId="0" borderId="45" xfId="20" applyNumberFormat="1" applyFont="1" applyFill="1" applyBorder="1" applyProtection="1">
      <alignment vertical="top"/>
      <protection locked="0"/>
    </xf>
    <xf numFmtId="166" fontId="15" fillId="18" borderId="0" xfId="21" applyFont="1" applyFill="1">
      <alignment vertical="top"/>
    </xf>
    <xf numFmtId="169" fontId="16" fillId="13" borderId="45" xfId="20" applyNumberFormat="1" applyFont="1" applyFill="1" applyBorder="1" applyProtection="1">
      <alignment vertical="top"/>
      <protection locked="0"/>
    </xf>
    <xf numFmtId="168" fontId="15" fillId="0" borderId="0" xfId="4" applyFont="1">
      <alignment vertical="top"/>
    </xf>
    <xf numFmtId="166" fontId="15" fillId="0" borderId="0" xfId="1" applyFont="1">
      <alignment vertical="top"/>
    </xf>
    <xf numFmtId="166" fontId="80" fillId="0" borderId="0" xfId="21" applyFont="1">
      <alignment vertical="top"/>
    </xf>
    <xf numFmtId="166" fontId="81" fillId="0" borderId="0" xfId="21" applyFont="1">
      <alignment vertical="top"/>
    </xf>
    <xf numFmtId="166" fontId="82" fillId="0" borderId="0" xfId="21" applyFont="1" applyAlignment="1">
      <alignment horizontal="right" vertical="top"/>
    </xf>
    <xf numFmtId="0" fontId="83" fillId="0" borderId="0" xfId="29" applyFont="1" applyAlignment="1">
      <alignment vertical="top"/>
    </xf>
    <xf numFmtId="168" fontId="83" fillId="0" borderId="0" xfId="4" applyFont="1">
      <alignment vertical="top"/>
    </xf>
    <xf numFmtId="1" fontId="83" fillId="0" borderId="0" xfId="29" applyNumberFormat="1" applyFont="1" applyAlignment="1">
      <alignment vertical="top"/>
    </xf>
    <xf numFmtId="1" fontId="83" fillId="0" borderId="0" xfId="33" applyNumberFormat="1" applyFont="1">
      <alignment vertical="top"/>
    </xf>
    <xf numFmtId="172" fontId="15" fillId="0" borderId="0" xfId="1" applyNumberFormat="1" applyFont="1">
      <alignment vertical="top"/>
    </xf>
    <xf numFmtId="166" fontId="84" fillId="0" borderId="0" xfId="21" applyFont="1">
      <alignment vertical="top"/>
    </xf>
    <xf numFmtId="166" fontId="85" fillId="0" borderId="0" xfId="21" applyFont="1">
      <alignment vertical="top"/>
    </xf>
    <xf numFmtId="166" fontId="86" fillId="0" borderId="0" xfId="21" applyFont="1" applyAlignment="1">
      <alignment horizontal="right" vertical="top"/>
    </xf>
    <xf numFmtId="177" fontId="32" fillId="0" borderId="0" xfId="45" applyNumberFormat="1" applyFont="1" applyAlignment="1">
      <alignment vertical="top"/>
    </xf>
    <xf numFmtId="166" fontId="87" fillId="0" borderId="0" xfId="21" applyFont="1">
      <alignment vertical="top"/>
    </xf>
    <xf numFmtId="166" fontId="88" fillId="0" borderId="0" xfId="21" applyFont="1">
      <alignment vertical="top"/>
    </xf>
    <xf numFmtId="166" fontId="83" fillId="0" borderId="0" xfId="21" applyFont="1" applyAlignment="1">
      <alignment horizontal="right" vertical="top"/>
    </xf>
    <xf numFmtId="166" fontId="83" fillId="0" borderId="0" xfId="21" applyFont="1">
      <alignment vertical="top"/>
    </xf>
    <xf numFmtId="166" fontId="83" fillId="0" borderId="0" xfId="1" applyFont="1">
      <alignment vertical="top"/>
    </xf>
    <xf numFmtId="172" fontId="83" fillId="0" borderId="0" xfId="1" applyNumberFormat="1" applyFont="1">
      <alignment vertical="top"/>
    </xf>
    <xf numFmtId="174" fontId="32" fillId="0" borderId="0" xfId="33" applyFont="1">
      <alignment vertical="top"/>
    </xf>
    <xf numFmtId="169" fontId="15" fillId="0" borderId="0" xfId="1" applyNumberFormat="1" applyFont="1">
      <alignment vertical="top"/>
    </xf>
    <xf numFmtId="172" fontId="32" fillId="0" borderId="0" xfId="21" applyNumberFormat="1" applyFont="1">
      <alignment vertical="top"/>
    </xf>
    <xf numFmtId="180" fontId="15" fillId="0" borderId="0" xfId="21" applyNumberFormat="1" applyFont="1">
      <alignment vertical="top"/>
    </xf>
    <xf numFmtId="166" fontId="83" fillId="18" borderId="0" xfId="21" applyFont="1" applyFill="1">
      <alignment vertical="top"/>
    </xf>
    <xf numFmtId="169" fontId="83" fillId="0" borderId="0" xfId="21" applyNumberFormat="1" applyFont="1">
      <alignment vertical="top"/>
    </xf>
    <xf numFmtId="169" fontId="32" fillId="0" borderId="0" xfId="21" applyNumberFormat="1" applyFont="1" applyFill="1">
      <alignment vertical="top"/>
    </xf>
    <xf numFmtId="180" fontId="83" fillId="0" borderId="0" xfId="21" applyNumberFormat="1" applyFont="1" applyFill="1">
      <alignment vertical="top"/>
    </xf>
    <xf numFmtId="166" fontId="87" fillId="0" borderId="0" xfId="21" applyFont="1" applyFill="1">
      <alignment vertical="top"/>
    </xf>
    <xf numFmtId="166" fontId="88" fillId="0" borderId="0" xfId="21" applyFont="1" applyFill="1">
      <alignment vertical="top"/>
    </xf>
    <xf numFmtId="166" fontId="83" fillId="0" borderId="0" xfId="21" applyFont="1" applyFill="1" applyAlignment="1">
      <alignment horizontal="right" vertical="top"/>
    </xf>
    <xf numFmtId="166" fontId="83" fillId="0" borderId="0" xfId="21" applyFont="1" applyFill="1">
      <alignment vertical="top"/>
    </xf>
    <xf numFmtId="169" fontId="32" fillId="0" borderId="0" xfId="21" applyNumberFormat="1" applyFont="1">
      <alignment vertical="top"/>
    </xf>
    <xf numFmtId="180" fontId="83" fillId="0" borderId="0" xfId="21" applyNumberFormat="1" applyFont="1">
      <alignment vertical="top"/>
    </xf>
    <xf numFmtId="166" fontId="15" fillId="0" borderId="46" xfId="21" applyFont="1" applyFill="1" applyBorder="1">
      <alignment vertical="top"/>
    </xf>
    <xf numFmtId="180" fontId="15" fillId="0" borderId="46" xfId="21" applyNumberFormat="1" applyFont="1" applyFill="1" applyBorder="1">
      <alignment vertical="top"/>
    </xf>
    <xf numFmtId="166" fontId="15" fillId="10" borderId="0" xfId="21" applyFont="1" applyFill="1">
      <alignment vertical="top"/>
    </xf>
    <xf numFmtId="166" fontId="17" fillId="0" borderId="0" xfId="21" applyFont="1" applyFill="1" applyAlignment="1">
      <alignment horizontal="center" vertical="top"/>
    </xf>
    <xf numFmtId="169" fontId="15" fillId="0" borderId="46" xfId="21" applyNumberFormat="1" applyFont="1" applyFill="1" applyBorder="1">
      <alignment vertical="top"/>
    </xf>
    <xf numFmtId="166" fontId="15" fillId="0" borderId="0" xfId="21" applyFont="1" applyFill="1" applyBorder="1">
      <alignment vertical="top"/>
    </xf>
    <xf numFmtId="169" fontId="15" fillId="0" borderId="0" xfId="21" applyNumberFormat="1" applyFont="1" applyFill="1" applyBorder="1">
      <alignment vertical="top"/>
    </xf>
    <xf numFmtId="169" fontId="83" fillId="0" borderId="0" xfId="21" applyNumberFormat="1" applyFont="1" applyFill="1">
      <alignment vertical="top"/>
    </xf>
    <xf numFmtId="180" fontId="17" fillId="0" borderId="0" xfId="21" applyNumberFormat="1" applyFont="1" applyFill="1">
      <alignment vertical="top"/>
    </xf>
    <xf numFmtId="180" fontId="28" fillId="0" borderId="0" xfId="21" applyNumberFormat="1" applyFont="1" applyFill="1">
      <alignment vertical="top"/>
    </xf>
    <xf numFmtId="180" fontId="15" fillId="0" borderId="0" xfId="21" applyNumberFormat="1" applyFont="1" applyFill="1" applyAlignment="1">
      <alignment horizontal="right" vertical="top"/>
    </xf>
    <xf numFmtId="180" fontId="74" fillId="0" borderId="0" xfId="21" applyNumberFormat="1" applyFont="1" applyFill="1">
      <alignment vertical="top"/>
    </xf>
    <xf numFmtId="180" fontId="33" fillId="0" borderId="0" xfId="21" applyNumberFormat="1" applyFont="1" applyFill="1">
      <alignment vertical="top"/>
    </xf>
    <xf numFmtId="180" fontId="32" fillId="0" borderId="0" xfId="21" applyNumberFormat="1" applyFont="1" applyFill="1" applyAlignment="1">
      <alignment horizontal="right" vertical="top"/>
    </xf>
    <xf numFmtId="1" fontId="32" fillId="0" borderId="0" xfId="21" applyNumberFormat="1" applyFont="1" applyFill="1">
      <alignment vertical="top"/>
    </xf>
    <xf numFmtId="180" fontId="87" fillId="0" borderId="0" xfId="21" applyNumberFormat="1" applyFont="1" applyFill="1">
      <alignment vertical="top"/>
    </xf>
    <xf numFmtId="180" fontId="88" fillId="0" borderId="0" xfId="21" applyNumberFormat="1" applyFont="1" applyFill="1">
      <alignment vertical="top"/>
    </xf>
    <xf numFmtId="180" fontId="83" fillId="0" borderId="0" xfId="21" applyNumberFormat="1" applyFont="1" applyFill="1" applyAlignment="1">
      <alignment horizontal="right" vertical="top"/>
    </xf>
    <xf numFmtId="166" fontId="28" fillId="0" borderId="0" xfId="0" applyFont="1" applyAlignment="1">
      <alignment horizontal="left" vertical="top"/>
    </xf>
    <xf numFmtId="166" fontId="60" fillId="28" borderId="0" xfId="0" applyFont="1" applyFill="1" applyAlignment="1">
      <alignment horizontal="left" vertical="center" wrapText="1"/>
    </xf>
    <xf numFmtId="166" fontId="60" fillId="28" borderId="0" xfId="0" applyFont="1" applyFill="1" applyAlignment="1">
      <alignment horizontal="center" vertical="center" wrapText="1"/>
    </xf>
    <xf numFmtId="166" fontId="61" fillId="24" borderId="0" xfId="0" applyFont="1" applyFill="1" applyAlignment="1">
      <alignment horizontal="center" vertical="center" wrapText="1"/>
    </xf>
    <xf numFmtId="166" fontId="60" fillId="18" borderId="0" xfId="0" applyFont="1" applyFill="1" applyAlignment="1">
      <alignment horizontal="left" vertical="center" wrapText="1"/>
    </xf>
    <xf numFmtId="166" fontId="61" fillId="28" borderId="0" xfId="0" applyFont="1" applyFill="1" applyAlignment="1">
      <alignment vertical="center"/>
    </xf>
    <xf numFmtId="166" fontId="90" fillId="28" borderId="21" xfId="0" applyFont="1" applyFill="1" applyBorder="1" applyAlignment="1">
      <alignment horizontal="center" vertical="center" wrapText="1"/>
    </xf>
    <xf numFmtId="166" fontId="90" fillId="18" borderId="0" xfId="0" applyFont="1" applyFill="1" applyAlignment="1">
      <alignment horizontal="center" vertical="center" wrapText="1"/>
    </xf>
    <xf numFmtId="182" fontId="89" fillId="29" borderId="28" xfId="0" applyNumberFormat="1" applyFont="1" applyFill="1" applyBorder="1" applyAlignment="1" applyProtection="1">
      <alignment horizontal="center" vertical="center"/>
      <protection locked="0"/>
    </xf>
    <xf numFmtId="182" fontId="89" fillId="29" borderId="28" xfId="0" applyNumberFormat="1" applyFont="1" applyFill="1" applyBorder="1" applyAlignment="1" applyProtection="1">
      <alignment horizontal="center" vertical="center" wrapText="1"/>
      <protection locked="0"/>
    </xf>
    <xf numFmtId="166" fontId="90" fillId="28" borderId="30" xfId="0" applyFont="1" applyFill="1" applyBorder="1" applyAlignment="1">
      <alignment horizontal="center" vertical="center"/>
    </xf>
    <xf numFmtId="166" fontId="90" fillId="18" borderId="0" xfId="0" applyFont="1" applyFill="1" applyAlignment="1">
      <alignment horizontal="center" vertical="center"/>
    </xf>
    <xf numFmtId="182" fontId="61" fillId="24" borderId="0" xfId="50" applyNumberFormat="1" applyFont="1" applyFill="1" applyAlignment="1">
      <alignment horizontal="center" vertical="center" wrapText="1"/>
    </xf>
    <xf numFmtId="179" fontId="61" fillId="23" borderId="76" xfId="55" applyNumberFormat="1" applyFont="1" applyFill="1" applyBorder="1" applyAlignment="1">
      <alignment horizontal="center" vertical="center" wrapText="1"/>
    </xf>
    <xf numFmtId="179" fontId="61" fillId="23" borderId="77" xfId="55" applyNumberFormat="1" applyFont="1" applyFill="1" applyBorder="1" applyAlignment="1">
      <alignment horizontal="center" vertical="center" wrapText="1"/>
    </xf>
    <xf numFmtId="179" fontId="68" fillId="23" borderId="76" xfId="0" applyNumberFormat="1" applyFont="1" applyFill="1" applyBorder="1" applyAlignment="1">
      <alignment horizontal="center" vertical="center" wrapText="1"/>
    </xf>
    <xf numFmtId="166" fontId="68" fillId="0" borderId="0" xfId="0" applyFont="1" applyAlignment="1">
      <alignment horizontal="center" vertical="center" wrapText="1"/>
    </xf>
    <xf numFmtId="0" fontId="91" fillId="4" borderId="13" xfId="56" applyFont="1" applyFill="1" applyBorder="1" applyAlignment="1">
      <alignment vertical="center"/>
    </xf>
    <xf numFmtId="0" fontId="91" fillId="4" borderId="13" xfId="52" applyFont="1" applyFill="1" applyBorder="1" applyAlignment="1">
      <alignment vertical="center"/>
    </xf>
    <xf numFmtId="0" fontId="91" fillId="4" borderId="0" xfId="59" applyFont="1" applyFill="1" applyAlignment="1">
      <alignment vertical="center"/>
    </xf>
    <xf numFmtId="166" fontId="89" fillId="28" borderId="23" xfId="30" applyFont="1" applyFill="1" applyBorder="1" applyAlignment="1">
      <alignment horizontal="center" vertical="center"/>
    </xf>
    <xf numFmtId="0" fontId="1" fillId="0" borderId="0" xfId="58" applyFont="1"/>
    <xf numFmtId="0" fontId="93" fillId="19" borderId="50" xfId="47" applyFont="1" applyFill="1" applyBorder="1" applyAlignment="1">
      <alignment horizontal="center" vertical="center" wrapText="1"/>
    </xf>
    <xf numFmtId="166" fontId="11" fillId="0" borderId="0" xfId="60" applyFont="1">
      <alignment vertical="top"/>
    </xf>
    <xf numFmtId="0" fontId="93" fillId="0" borderId="0" xfId="47" applyFont="1" applyBorder="1" applyAlignment="1">
      <alignment horizontal="left" vertical="center" wrapText="1"/>
    </xf>
    <xf numFmtId="0" fontId="89" fillId="0" borderId="0" xfId="58" applyFont="1" applyAlignment="1">
      <alignment horizontal="center" vertical="center" wrapText="1"/>
    </xf>
    <xf numFmtId="0" fontId="94" fillId="0" borderId="0" xfId="59" applyFont="1" applyAlignment="1">
      <alignment vertical="center"/>
    </xf>
    <xf numFmtId="0" fontId="95" fillId="0" borderId="53" xfId="61" applyFont="1" applyBorder="1"/>
    <xf numFmtId="0" fontId="95" fillId="0" borderId="54" xfId="61" applyFont="1" applyBorder="1"/>
    <xf numFmtId="0" fontId="95" fillId="0" borderId="55" xfId="61" applyFont="1" applyBorder="1" applyAlignment="1">
      <alignment horizontal="center"/>
    </xf>
    <xf numFmtId="0" fontId="95" fillId="0" borderId="56" xfId="61" applyFont="1" applyBorder="1" applyAlignment="1">
      <alignment horizontal="center"/>
    </xf>
    <xf numFmtId="0" fontId="95" fillId="0" borderId="59" xfId="61" applyFont="1" applyBorder="1"/>
    <xf numFmtId="0" fontId="95" fillId="0" borderId="60" xfId="61" applyFont="1" applyBorder="1"/>
    <xf numFmtId="0" fontId="89" fillId="0" borderId="23" xfId="58" applyFont="1" applyBorder="1" applyAlignment="1">
      <alignment horizontal="center" vertical="center" wrapText="1"/>
    </xf>
    <xf numFmtId="0" fontId="95" fillId="0" borderId="64" xfId="61" applyFont="1" applyBorder="1"/>
    <xf numFmtId="0" fontId="95" fillId="0" borderId="65" xfId="61" applyFont="1" applyBorder="1"/>
    <xf numFmtId="0" fontId="95" fillId="0" borderId="69" xfId="61" applyFont="1" applyBorder="1"/>
    <xf numFmtId="0" fontId="95" fillId="0" borderId="70" xfId="61" applyFont="1" applyBorder="1"/>
    <xf numFmtId="0" fontId="89" fillId="0" borderId="71" xfId="58" applyFont="1" applyBorder="1" applyAlignment="1">
      <alignment horizontal="center" vertical="center" wrapText="1"/>
    </xf>
    <xf numFmtId="0" fontId="62" fillId="19" borderId="78" xfId="59" applyFont="1" applyFill="1" applyBorder="1" applyAlignment="1">
      <alignment horizontal="center" vertical="center"/>
    </xf>
    <xf numFmtId="166" fontId="68" fillId="0" borderId="44" xfId="60" applyFont="1" applyBorder="1">
      <alignment vertical="top"/>
    </xf>
    <xf numFmtId="166" fontId="89" fillId="28" borderId="83" xfId="30" applyFont="1" applyFill="1" applyBorder="1" applyAlignment="1">
      <alignment horizontal="left" vertical="center"/>
    </xf>
    <xf numFmtId="166" fontId="68" fillId="0" borderId="33" xfId="60" applyFont="1" applyBorder="1">
      <alignment vertical="top"/>
    </xf>
    <xf numFmtId="166" fontId="89" fillId="28" borderId="84" xfId="30" applyFont="1" applyFill="1" applyBorder="1" applyAlignment="1">
      <alignment horizontal="left" vertical="center"/>
    </xf>
    <xf numFmtId="166" fontId="89" fillId="28" borderId="31" xfId="30" applyFont="1" applyFill="1" applyBorder="1" applyAlignment="1">
      <alignment horizontal="center" vertical="center"/>
    </xf>
    <xf numFmtId="166" fontId="89" fillId="28" borderId="86" xfId="30" applyFont="1" applyFill="1" applyBorder="1" applyAlignment="1">
      <alignment horizontal="left" vertical="center"/>
    </xf>
    <xf numFmtId="166" fontId="89" fillId="28" borderId="41" xfId="30" applyFont="1" applyFill="1" applyBorder="1" applyAlignment="1">
      <alignment horizontal="center" vertical="center"/>
    </xf>
    <xf numFmtId="166" fontId="68" fillId="0" borderId="36" xfId="60" applyFont="1" applyBorder="1">
      <alignment vertical="top"/>
    </xf>
    <xf numFmtId="182" fontId="95" fillId="25" borderId="55" xfId="62" applyNumberFormat="1" applyFont="1" applyFill="1" applyBorder="1" applyAlignment="1">
      <alignment horizontal="right" vertical="center"/>
    </xf>
    <xf numFmtId="182" fontId="95" fillId="25" borderId="79" xfId="62" applyNumberFormat="1" applyFont="1" applyFill="1" applyBorder="1" applyAlignment="1">
      <alignment horizontal="right" vertical="center"/>
    </xf>
    <xf numFmtId="182" fontId="95" fillId="25" borderId="61" xfId="62" applyNumberFormat="1" applyFont="1" applyFill="1" applyBorder="1" applyAlignment="1">
      <alignment horizontal="right" vertical="center"/>
    </xf>
    <xf numFmtId="182" fontId="95" fillId="25" borderId="80" xfId="62" applyNumberFormat="1" applyFont="1" applyFill="1" applyBorder="1" applyAlignment="1">
      <alignment horizontal="right" vertical="center"/>
    </xf>
    <xf numFmtId="182" fontId="95" fillId="25" borderId="66" xfId="62" applyNumberFormat="1" applyFont="1" applyFill="1" applyBorder="1" applyAlignment="1">
      <alignment horizontal="right" vertical="center"/>
    </xf>
    <xf numFmtId="182" fontId="95" fillId="25" borderId="81" xfId="62" applyNumberFormat="1" applyFont="1" applyFill="1" applyBorder="1" applyAlignment="1">
      <alignment horizontal="right" vertical="center"/>
    </xf>
    <xf numFmtId="182" fontId="95" fillId="25" borderId="72" xfId="62" applyNumberFormat="1" applyFont="1" applyFill="1" applyBorder="1" applyAlignment="1">
      <alignment horizontal="right" vertical="center"/>
    </xf>
    <xf numFmtId="182" fontId="95" fillId="25" borderId="82" xfId="62" applyNumberFormat="1" applyFont="1" applyFill="1" applyBorder="1" applyAlignment="1">
      <alignment horizontal="right" vertical="center"/>
    </xf>
    <xf numFmtId="182" fontId="70" fillId="0" borderId="0" xfId="60" applyNumberFormat="1" applyFont="1">
      <alignment vertical="top"/>
    </xf>
    <xf numFmtId="182" fontId="95" fillId="25" borderId="57" xfId="62" applyNumberFormat="1" applyFont="1" applyFill="1" applyBorder="1" applyAlignment="1">
      <alignment horizontal="right" vertical="center"/>
    </xf>
    <xf numFmtId="182" fontId="95" fillId="25" borderId="62" xfId="62" applyNumberFormat="1" applyFont="1" applyFill="1" applyBorder="1" applyAlignment="1">
      <alignment horizontal="right" vertical="center"/>
    </xf>
    <xf numFmtId="182" fontId="95" fillId="25" borderId="67" xfId="62" applyNumberFormat="1" applyFont="1" applyFill="1" applyBorder="1" applyAlignment="1">
      <alignment horizontal="right" vertical="center"/>
    </xf>
    <xf numFmtId="182" fontId="95" fillId="25" borderId="73" xfId="62" applyNumberFormat="1" applyFont="1" applyFill="1" applyBorder="1" applyAlignment="1">
      <alignment horizontal="right" vertical="center"/>
    </xf>
    <xf numFmtId="0" fontId="62" fillId="0" borderId="58" xfId="61" applyFont="1" applyBorder="1" applyAlignment="1">
      <alignment horizontal="center"/>
    </xf>
    <xf numFmtId="0" fontId="62" fillId="0" borderId="63" xfId="61" applyFont="1" applyBorder="1" applyAlignment="1">
      <alignment horizontal="center"/>
    </xf>
    <xf numFmtId="0" fontId="62" fillId="0" borderId="68" xfId="61" applyFont="1" applyBorder="1" applyAlignment="1">
      <alignment horizontal="center"/>
    </xf>
    <xf numFmtId="0" fontId="62" fillId="0" borderId="74" xfId="61" applyFont="1" applyBorder="1" applyAlignment="1">
      <alignment horizontal="center"/>
    </xf>
    <xf numFmtId="166" fontId="62" fillId="28" borderId="21" xfId="30" applyFont="1" applyFill="1" applyBorder="1" applyAlignment="1">
      <alignment horizontal="center" vertical="center"/>
    </xf>
    <xf numFmtId="166" fontId="62" fillId="28" borderId="26" xfId="30" applyFont="1" applyFill="1" applyBorder="1" applyAlignment="1">
      <alignment horizontal="center" vertical="center"/>
    </xf>
    <xf numFmtId="166" fontId="62" fillId="28" borderId="30" xfId="30" applyFont="1" applyFill="1" applyBorder="1" applyAlignment="1">
      <alignment horizontal="center" vertical="center"/>
    </xf>
    <xf numFmtId="0" fontId="62" fillId="0" borderId="0" xfId="61" applyFont="1" applyAlignment="1">
      <alignment horizontal="center"/>
    </xf>
    <xf numFmtId="166" fontId="62" fillId="28" borderId="0" xfId="30" applyFont="1" applyFill="1" applyBorder="1" applyAlignment="1">
      <alignment horizontal="center" vertical="center"/>
    </xf>
    <xf numFmtId="0" fontId="93" fillId="18" borderId="0" xfId="47" applyFont="1" applyFill="1" applyBorder="1" applyAlignment="1">
      <alignment horizontal="center" vertical="center" wrapText="1"/>
    </xf>
    <xf numFmtId="0" fontId="51" fillId="19" borderId="50" xfId="49" applyFont="1" applyFill="1" applyBorder="1" applyAlignment="1">
      <alignment horizontal="center" vertical="center" wrapText="1"/>
    </xf>
    <xf numFmtId="0" fontId="1" fillId="0" borderId="0" xfId="48" applyFont="1"/>
    <xf numFmtId="0" fontId="1" fillId="18" borderId="0" xfId="49" applyFont="1" applyFill="1" applyAlignment="1">
      <alignment vertical="center"/>
    </xf>
    <xf numFmtId="166" fontId="1" fillId="18" borderId="0" xfId="51" applyFont="1" applyFill="1">
      <alignment vertical="top"/>
    </xf>
    <xf numFmtId="0" fontId="1" fillId="0" borderId="0" xfId="49" applyFont="1" applyAlignment="1">
      <alignment vertical="center"/>
    </xf>
    <xf numFmtId="166" fontId="1" fillId="0" borderId="0" xfId="51" applyFont="1" applyFill="1" applyBorder="1">
      <alignment vertical="top"/>
    </xf>
    <xf numFmtId="0" fontId="95" fillId="18" borderId="0" xfId="49" applyFont="1" applyFill="1" applyAlignment="1">
      <alignment vertical="center"/>
    </xf>
    <xf numFmtId="0" fontId="93" fillId="19" borderId="17" xfId="48" applyFont="1" applyFill="1" applyBorder="1" applyAlignment="1">
      <alignment horizontal="center" vertical="center" wrapText="1"/>
    </xf>
    <xf numFmtId="0" fontId="62" fillId="0" borderId="0" xfId="52" applyFont="1" applyAlignment="1">
      <alignment horizontal="center" vertical="center" wrapText="1"/>
    </xf>
    <xf numFmtId="166" fontId="95" fillId="0" borderId="0" xfId="51" applyFont="1" applyFill="1" applyBorder="1">
      <alignment vertical="top"/>
    </xf>
    <xf numFmtId="0" fontId="62" fillId="0" borderId="0" xfId="49" applyFont="1" applyAlignment="1">
      <alignment horizontal="center" vertical="center"/>
    </xf>
    <xf numFmtId="0" fontId="62" fillId="19" borderId="4" xfId="49" applyFont="1" applyFill="1" applyBorder="1" applyAlignment="1">
      <alignment horizontal="center" vertical="center" wrapText="1"/>
    </xf>
    <xf numFmtId="166" fontId="95" fillId="18" borderId="0" xfId="51" applyFont="1" applyFill="1">
      <alignment vertical="top"/>
    </xf>
    <xf numFmtId="0" fontId="93" fillId="18" borderId="44" xfId="48" applyFont="1" applyFill="1" applyBorder="1" applyAlignment="1">
      <alignment horizontal="center" vertical="center" wrapText="1"/>
    </xf>
    <xf numFmtId="0" fontId="95" fillId="0" borderId="0" xfId="49" applyFont="1" applyAlignment="1">
      <alignment vertical="center"/>
    </xf>
    <xf numFmtId="0" fontId="62" fillId="0" borderId="0" xfId="49" applyFont="1" applyAlignment="1">
      <alignment vertical="center"/>
    </xf>
    <xf numFmtId="0" fontId="95" fillId="0" borderId="6" xfId="49" applyFont="1" applyBorder="1" applyAlignment="1">
      <alignment horizontal="center" vertical="center"/>
    </xf>
    <xf numFmtId="0" fontId="95" fillId="0" borderId="0" xfId="53" applyFont="1" applyFill="1" applyBorder="1" applyAlignment="1">
      <alignment horizontal="center" vertical="center"/>
    </xf>
    <xf numFmtId="0" fontId="95" fillId="0" borderId="7" xfId="49" applyFont="1" applyBorder="1" applyAlignment="1">
      <alignment horizontal="center" vertical="center"/>
    </xf>
    <xf numFmtId="179" fontId="68" fillId="0" borderId="0" xfId="49" applyNumberFormat="1" applyFont="1" applyAlignment="1">
      <alignment horizontal="center" vertical="center"/>
    </xf>
    <xf numFmtId="179" fontId="95" fillId="0" borderId="0" xfId="49" applyNumberFormat="1" applyFont="1" applyAlignment="1">
      <alignment vertical="center"/>
    </xf>
    <xf numFmtId="0" fontId="95" fillId="0" borderId="8" xfId="49" applyFont="1" applyBorder="1" applyAlignment="1">
      <alignment horizontal="center" vertical="center"/>
    </xf>
    <xf numFmtId="0" fontId="95" fillId="0" borderId="9" xfId="49" applyFont="1" applyBorder="1" applyAlignment="1">
      <alignment horizontal="center" vertical="center"/>
    </xf>
    <xf numFmtId="0" fontId="95" fillId="0" borderId="11" xfId="49" applyFont="1" applyBorder="1" applyAlignment="1">
      <alignment horizontal="center" vertical="center"/>
    </xf>
    <xf numFmtId="178" fontId="95" fillId="18" borderId="0" xfId="49" applyNumberFormat="1" applyFont="1" applyFill="1" applyAlignment="1">
      <alignment vertical="center"/>
    </xf>
    <xf numFmtId="178" fontId="95" fillId="18" borderId="0" xfId="51" applyNumberFormat="1" applyFont="1" applyFill="1">
      <alignment vertical="top"/>
    </xf>
    <xf numFmtId="0" fontId="95" fillId="18" borderId="6" xfId="49" applyFont="1" applyFill="1" applyBorder="1" applyAlignment="1">
      <alignment horizontal="center" vertical="center"/>
    </xf>
    <xf numFmtId="0" fontId="95" fillId="18" borderId="7" xfId="49" applyFont="1" applyFill="1" applyBorder="1" applyAlignment="1">
      <alignment horizontal="center" vertical="center"/>
    </xf>
    <xf numFmtId="0" fontId="95" fillId="18" borderId="8" xfId="49" applyFont="1" applyFill="1" applyBorder="1" applyAlignment="1">
      <alignment horizontal="center" vertical="center"/>
    </xf>
    <xf numFmtId="0" fontId="95" fillId="18" borderId="9" xfId="49" applyFont="1" applyFill="1" applyBorder="1" applyAlignment="1">
      <alignment horizontal="center" vertical="center"/>
    </xf>
    <xf numFmtId="0" fontId="95" fillId="18" borderId="11" xfId="49" applyFont="1" applyFill="1" applyBorder="1" applyAlignment="1">
      <alignment horizontal="center" vertical="center"/>
    </xf>
    <xf numFmtId="0" fontId="95" fillId="0" borderId="5" xfId="49" applyFont="1" applyBorder="1" applyAlignment="1">
      <alignment horizontal="center" vertical="center"/>
    </xf>
    <xf numFmtId="0" fontId="69" fillId="18" borderId="0" xfId="49" applyFont="1" applyFill="1" applyAlignment="1">
      <alignment vertical="center"/>
    </xf>
    <xf numFmtId="0" fontId="95" fillId="0" borderId="10" xfId="49" applyFont="1" applyBorder="1" applyAlignment="1">
      <alignment horizontal="center" vertical="center"/>
    </xf>
    <xf numFmtId="170" fontId="95" fillId="18" borderId="0" xfId="54" applyFont="1" applyFill="1">
      <alignment vertical="top"/>
    </xf>
    <xf numFmtId="0" fontId="95" fillId="18" borderId="0" xfId="49" applyFont="1" applyFill="1" applyAlignment="1">
      <alignment horizontal="right" vertical="center"/>
    </xf>
    <xf numFmtId="0" fontId="95" fillId="26" borderId="5" xfId="49" applyFont="1" applyFill="1" applyBorder="1" applyAlignment="1">
      <alignment horizontal="center" vertical="center"/>
    </xf>
    <xf numFmtId="166" fontId="95" fillId="18" borderId="0" xfId="51" applyFont="1" applyFill="1" applyBorder="1">
      <alignment vertical="top"/>
    </xf>
    <xf numFmtId="0" fontId="95" fillId="20" borderId="0" xfId="53" applyFont="1" applyFill="1" applyBorder="1" applyAlignment="1">
      <alignment horizontal="center" vertical="center"/>
    </xf>
    <xf numFmtId="0" fontId="95" fillId="26" borderId="12" xfId="49" applyFont="1" applyFill="1" applyBorder="1" applyAlignment="1">
      <alignment horizontal="center" vertical="center"/>
    </xf>
    <xf numFmtId="0" fontId="30" fillId="0" borderId="0" xfId="53" applyFont="1" applyFill="1" applyBorder="1" applyAlignment="1">
      <alignment horizontal="center" vertical="center"/>
    </xf>
    <xf numFmtId="0" fontId="30" fillId="21" borderId="0" xfId="53" applyFont="1" applyBorder="1" applyAlignment="1">
      <alignment horizontal="center" vertical="center"/>
    </xf>
    <xf numFmtId="169" fontId="16" fillId="0" borderId="0" xfId="67" applyFont="1" applyFill="1">
      <alignment vertical="top"/>
    </xf>
    <xf numFmtId="182" fontId="97" fillId="33" borderId="31" xfId="25" applyNumberFormat="1" applyFont="1" applyFill="1" applyBorder="1" applyAlignment="1" applyProtection="1">
      <alignment horizontal="center" vertical="center"/>
      <protection locked="0"/>
    </xf>
    <xf numFmtId="182" fontId="97" fillId="33" borderId="85" xfId="25" applyNumberFormat="1" applyFont="1" applyFill="1" applyBorder="1" applyAlignment="1" applyProtection="1">
      <alignment horizontal="center" vertical="center"/>
      <protection locked="0"/>
    </xf>
    <xf numFmtId="182" fontId="97" fillId="33" borderId="23" xfId="25" applyNumberFormat="1" applyFont="1" applyFill="1" applyBorder="1" applyAlignment="1" applyProtection="1">
      <alignment horizontal="center" vertical="center"/>
      <protection locked="0"/>
    </xf>
    <xf numFmtId="182" fontId="97" fillId="33" borderId="24" xfId="25" applyNumberFormat="1" applyFont="1" applyFill="1" applyBorder="1" applyAlignment="1" applyProtection="1">
      <alignment horizontal="center" vertical="center"/>
      <protection locked="0"/>
    </xf>
    <xf numFmtId="182" fontId="97" fillId="33" borderId="41" xfId="25" applyNumberFormat="1" applyFont="1" applyFill="1" applyBorder="1" applyAlignment="1" applyProtection="1">
      <alignment horizontal="center" vertical="center"/>
      <protection locked="0"/>
    </xf>
    <xf numFmtId="182" fontId="97" fillId="33" borderId="43" xfId="25" applyNumberFormat="1" applyFont="1" applyFill="1" applyBorder="1" applyAlignment="1" applyProtection="1">
      <alignment horizontal="center" vertical="center"/>
      <protection locked="0"/>
    </xf>
    <xf numFmtId="166" fontId="62" fillId="19" borderId="17" xfId="23" applyFont="1" applyFill="1" applyBorder="1" applyAlignment="1" applyProtection="1">
      <alignment vertical="center"/>
      <protection locked="0"/>
    </xf>
    <xf numFmtId="166" fontId="95" fillId="18" borderId="0" xfId="23" applyFont="1" applyFill="1" applyAlignment="1" applyProtection="1">
      <alignment vertical="center"/>
      <protection locked="0"/>
    </xf>
    <xf numFmtId="166" fontId="95" fillId="18" borderId="0" xfId="51" applyFont="1" applyFill="1" applyProtection="1">
      <alignment vertical="top"/>
      <protection locked="0"/>
    </xf>
    <xf numFmtId="166" fontId="95" fillId="0" borderId="18" xfId="23" applyFont="1" applyBorder="1" applyAlignment="1" applyProtection="1">
      <alignment vertical="center"/>
      <protection locked="0"/>
    </xf>
    <xf numFmtId="166" fontId="95" fillId="0" borderId="19" xfId="23" applyFont="1" applyBorder="1" applyAlignment="1" applyProtection="1">
      <alignment horizontal="center" vertical="center"/>
      <protection locked="0"/>
    </xf>
    <xf numFmtId="1" fontId="95" fillId="34" borderId="19" xfId="23" applyNumberFormat="1" applyFont="1" applyFill="1" applyBorder="1" applyAlignment="1" applyProtection="1">
      <alignment vertical="center"/>
      <protection locked="0"/>
    </xf>
    <xf numFmtId="1" fontId="95" fillId="26" borderId="19" xfId="23" applyNumberFormat="1" applyFont="1" applyFill="1" applyBorder="1" applyAlignment="1" applyProtection="1">
      <alignment vertical="center"/>
      <protection locked="0"/>
    </xf>
    <xf numFmtId="1" fontId="95" fillId="26" borderId="20" xfId="23" applyNumberFormat="1" applyFont="1" applyFill="1" applyBorder="1" applyAlignment="1" applyProtection="1">
      <alignment vertical="center"/>
      <protection locked="0"/>
    </xf>
    <xf numFmtId="166" fontId="95" fillId="0" borderId="21" xfId="23" applyFont="1" applyBorder="1" applyAlignment="1" applyProtection="1">
      <alignment horizontal="center" vertical="center"/>
      <protection locked="0"/>
    </xf>
    <xf numFmtId="166" fontId="95" fillId="0" borderId="32" xfId="23" applyFont="1" applyBorder="1" applyAlignment="1" applyProtection="1">
      <alignment vertical="center"/>
      <protection locked="0"/>
    </xf>
    <xf numFmtId="166" fontId="95" fillId="0" borderId="23" xfId="23" applyFont="1" applyBorder="1" applyAlignment="1" applyProtection="1">
      <alignment horizontal="center" vertical="center"/>
      <protection locked="0"/>
    </xf>
    <xf numFmtId="178" fontId="95" fillId="0" borderId="23" xfId="23" applyNumberFormat="1" applyFont="1" applyBorder="1" applyAlignment="1" applyProtection="1">
      <alignment vertical="center"/>
      <protection locked="0"/>
    </xf>
    <xf numFmtId="178" fontId="95" fillId="25" borderId="23" xfId="23" applyNumberFormat="1" applyFont="1" applyFill="1" applyBorder="1" applyAlignment="1" applyProtection="1">
      <alignment vertical="center"/>
      <protection locked="0"/>
    </xf>
    <xf numFmtId="178" fontId="95" fillId="26" borderId="23" xfId="23" applyNumberFormat="1" applyFont="1" applyFill="1" applyBorder="1" applyAlignment="1" applyProtection="1">
      <alignment vertical="center"/>
      <protection locked="0"/>
    </xf>
    <xf numFmtId="178" fontId="95" fillId="26" borderId="24" xfId="23" applyNumberFormat="1" applyFont="1" applyFill="1" applyBorder="1" applyAlignment="1" applyProtection="1">
      <alignment vertical="center"/>
      <protection locked="0"/>
    </xf>
    <xf numFmtId="166" fontId="95" fillId="0" borderId="26" xfId="23" applyFont="1" applyBorder="1" applyAlignment="1" applyProtection="1">
      <alignment horizontal="center" vertical="center"/>
      <protection locked="0"/>
    </xf>
    <xf numFmtId="166" fontId="95" fillId="0" borderId="27" xfId="23" applyFont="1" applyBorder="1" applyAlignment="1" applyProtection="1">
      <alignment vertical="center"/>
      <protection locked="0"/>
    </xf>
    <xf numFmtId="166" fontId="95" fillId="0" borderId="28" xfId="23" applyFont="1" applyBorder="1" applyAlignment="1" applyProtection="1">
      <alignment horizontal="center" vertical="center"/>
      <protection locked="0"/>
    </xf>
    <xf numFmtId="178" fontId="95" fillId="0" borderId="28" xfId="23" applyNumberFormat="1" applyFont="1" applyBorder="1" applyAlignment="1" applyProtection="1">
      <alignment vertical="center"/>
      <protection locked="0"/>
    </xf>
    <xf numFmtId="178" fontId="95" fillId="25" borderId="28" xfId="23" applyNumberFormat="1" applyFont="1" applyFill="1" applyBorder="1" applyAlignment="1" applyProtection="1">
      <alignment vertical="center"/>
      <protection locked="0"/>
    </xf>
    <xf numFmtId="178" fontId="95" fillId="26" borderId="28" xfId="23" applyNumberFormat="1" applyFont="1" applyFill="1" applyBorder="1" applyAlignment="1" applyProtection="1">
      <alignment vertical="center"/>
      <protection locked="0"/>
    </xf>
    <xf numFmtId="178" fontId="95" fillId="26" borderId="29" xfId="23" applyNumberFormat="1" applyFont="1" applyFill="1" applyBorder="1" applyAlignment="1" applyProtection="1">
      <alignment vertical="center"/>
      <protection locked="0"/>
    </xf>
    <xf numFmtId="166" fontId="95" fillId="0" borderId="30" xfId="23" applyFont="1" applyBorder="1" applyAlignment="1" applyProtection="1">
      <alignment horizontal="center" vertical="center"/>
      <protection locked="0"/>
    </xf>
    <xf numFmtId="178" fontId="95" fillId="25" borderId="24" xfId="23" applyNumberFormat="1" applyFont="1" applyFill="1" applyBorder="1" applyAlignment="1" applyProtection="1">
      <alignment vertical="center"/>
      <protection locked="0"/>
    </xf>
    <xf numFmtId="178" fontId="95" fillId="25" borderId="29" xfId="23" applyNumberFormat="1" applyFont="1" applyFill="1" applyBorder="1" applyAlignment="1" applyProtection="1">
      <alignment vertical="center"/>
      <protection locked="0"/>
    </xf>
    <xf numFmtId="1" fontId="95" fillId="34" borderId="20" xfId="23" applyNumberFormat="1" applyFont="1" applyFill="1" applyBorder="1" applyAlignment="1" applyProtection="1">
      <alignment vertical="center"/>
      <protection locked="0"/>
    </xf>
    <xf numFmtId="166" fontId="68" fillId="0" borderId="18" xfId="23" applyFont="1" applyBorder="1" applyAlignment="1" applyProtection="1">
      <alignment vertical="center"/>
      <protection locked="0"/>
    </xf>
    <xf numFmtId="166" fontId="95" fillId="0" borderId="20" xfId="23" applyFont="1" applyBorder="1" applyAlignment="1" applyProtection="1">
      <alignment horizontal="center" vertical="center"/>
      <protection locked="0"/>
    </xf>
    <xf numFmtId="178" fontId="95" fillId="18" borderId="0" xfId="23" applyNumberFormat="1" applyFont="1" applyFill="1" applyAlignment="1" applyProtection="1">
      <alignment vertical="center"/>
      <protection locked="0"/>
    </xf>
    <xf numFmtId="10" fontId="95" fillId="25" borderId="18" xfId="23" applyNumberFormat="1" applyFont="1" applyFill="1" applyBorder="1" applyAlignment="1" applyProtection="1">
      <alignment vertical="center"/>
      <protection locked="0"/>
    </xf>
    <xf numFmtId="10" fontId="95" fillId="25" borderId="19" xfId="23" applyNumberFormat="1" applyFont="1" applyFill="1" applyBorder="1" applyAlignment="1" applyProtection="1">
      <alignment vertical="center"/>
      <protection locked="0"/>
    </xf>
    <xf numFmtId="10" fontId="95" fillId="25" borderId="20" xfId="23" applyNumberFormat="1" applyFont="1" applyFill="1" applyBorder="1" applyAlignment="1" applyProtection="1">
      <alignment vertical="center"/>
      <protection locked="0"/>
    </xf>
    <xf numFmtId="166" fontId="68" fillId="0" borderId="27" xfId="23" applyFont="1" applyBorder="1" applyAlignment="1" applyProtection="1">
      <alignment vertical="center"/>
      <protection locked="0"/>
    </xf>
    <xf numFmtId="166" fontId="95" fillId="0" borderId="29" xfId="23" applyFont="1" applyBorder="1" applyAlignment="1" applyProtection="1">
      <alignment horizontal="center" vertical="center"/>
      <protection locked="0"/>
    </xf>
    <xf numFmtId="10" fontId="95" fillId="25" borderId="27" xfId="23" applyNumberFormat="1" applyFont="1" applyFill="1" applyBorder="1" applyAlignment="1" applyProtection="1">
      <alignment vertical="center"/>
      <protection locked="0"/>
    </xf>
    <xf numFmtId="10" fontId="95" fillId="25" borderId="28" xfId="23" applyNumberFormat="1" applyFont="1" applyFill="1" applyBorder="1" applyAlignment="1" applyProtection="1">
      <alignment vertical="center"/>
      <protection locked="0"/>
    </xf>
    <xf numFmtId="10" fontId="95" fillId="25" borderId="29" xfId="23" applyNumberFormat="1" applyFont="1" applyFill="1" applyBorder="1" applyAlignment="1" applyProtection="1">
      <alignment vertical="center"/>
      <protection locked="0"/>
    </xf>
    <xf numFmtId="178" fontId="95" fillId="34" borderId="19" xfId="23" applyNumberFormat="1" applyFont="1" applyFill="1" applyBorder="1" applyAlignment="1" applyProtection="1">
      <alignment vertical="center"/>
      <protection locked="0"/>
    </xf>
    <xf numFmtId="178" fontId="95" fillId="34" borderId="19" xfId="23" applyNumberFormat="1" applyFont="1" applyFill="1" applyBorder="1" applyAlignment="1" applyProtection="1">
      <alignment horizontal="right" vertical="center"/>
      <protection locked="0"/>
    </xf>
    <xf numFmtId="178" fontId="95" fillId="34" borderId="20" xfId="23" applyNumberFormat="1" applyFont="1" applyFill="1" applyBorder="1" applyAlignment="1" applyProtection="1">
      <alignment horizontal="right" vertical="center"/>
      <protection locked="0"/>
    </xf>
    <xf numFmtId="178" fontId="95" fillId="34" borderId="28" xfId="23" applyNumberFormat="1" applyFont="1" applyFill="1" applyBorder="1" applyAlignment="1" applyProtection="1">
      <alignment vertical="center"/>
      <protection locked="0"/>
    </xf>
    <xf numFmtId="178" fontId="95" fillId="34" borderId="28" xfId="23" applyNumberFormat="1" applyFont="1" applyFill="1" applyBorder="1" applyAlignment="1" applyProtection="1">
      <alignment horizontal="right" vertical="center"/>
      <protection locked="0"/>
    </xf>
    <xf numFmtId="178" fontId="95" fillId="34" borderId="29" xfId="23" applyNumberFormat="1" applyFont="1" applyFill="1" applyBorder="1" applyAlignment="1" applyProtection="1">
      <alignment horizontal="right" vertical="center"/>
      <protection locked="0"/>
    </xf>
    <xf numFmtId="166" fontId="95" fillId="18" borderId="0" xfId="23" applyFont="1" applyFill="1" applyAlignment="1" applyProtection="1">
      <alignment horizontal="right" vertical="center"/>
      <protection locked="0"/>
    </xf>
    <xf numFmtId="10" fontId="95" fillId="34" borderId="18" xfId="54" applyNumberFormat="1" applyFont="1" applyFill="1" applyBorder="1" applyAlignment="1" applyProtection="1">
      <alignment vertical="center"/>
      <protection locked="0"/>
    </xf>
    <xf numFmtId="10" fontId="95" fillId="34" borderId="19" xfId="54" applyNumberFormat="1" applyFont="1" applyFill="1" applyBorder="1" applyAlignment="1" applyProtection="1">
      <alignment vertical="center"/>
      <protection locked="0"/>
    </xf>
    <xf numFmtId="10" fontId="95" fillId="34" borderId="19" xfId="54" applyNumberFormat="1" applyFont="1" applyFill="1" applyBorder="1" applyAlignment="1" applyProtection="1">
      <alignment horizontal="right" vertical="center"/>
      <protection locked="0"/>
    </xf>
    <xf numFmtId="10" fontId="95" fillId="34" borderId="20" xfId="54" applyNumberFormat="1" applyFont="1" applyFill="1" applyBorder="1" applyAlignment="1" applyProtection="1">
      <alignment horizontal="right" vertical="center"/>
      <protection locked="0"/>
    </xf>
    <xf numFmtId="166" fontId="95" fillId="0" borderId="24" xfId="23" applyFont="1" applyBorder="1" applyAlignment="1" applyProtection="1">
      <alignment horizontal="center" vertical="center"/>
      <protection locked="0"/>
    </xf>
    <xf numFmtId="10" fontId="95" fillId="34" borderId="32" xfId="54" applyNumberFormat="1" applyFont="1" applyFill="1" applyBorder="1" applyAlignment="1" applyProtection="1">
      <alignment vertical="center"/>
      <protection locked="0"/>
    </xf>
    <xf numFmtId="10" fontId="95" fillId="34" borderId="23" xfId="54" applyNumberFormat="1" applyFont="1" applyFill="1" applyBorder="1" applyAlignment="1" applyProtection="1">
      <alignment vertical="center"/>
      <protection locked="0"/>
    </xf>
    <xf numFmtId="10" fontId="95" fillId="34" borderId="23" xfId="54" applyNumberFormat="1" applyFont="1" applyFill="1" applyBorder="1" applyAlignment="1" applyProtection="1">
      <alignment horizontal="right" vertical="center"/>
      <protection locked="0"/>
    </xf>
    <xf numFmtId="10" fontId="95" fillId="34" borderId="24" xfId="54" applyNumberFormat="1" applyFont="1" applyFill="1" applyBorder="1" applyAlignment="1" applyProtection="1">
      <alignment horizontal="right" vertical="center"/>
      <protection locked="0"/>
    </xf>
    <xf numFmtId="166" fontId="95" fillId="0" borderId="37" xfId="23" applyFont="1" applyBorder="1" applyAlignment="1" applyProtection="1">
      <alignment vertical="center"/>
      <protection locked="0"/>
    </xf>
    <xf numFmtId="166" fontId="95" fillId="0" borderId="35" xfId="23" applyFont="1" applyBorder="1" applyAlignment="1" applyProtection="1">
      <alignment horizontal="center" vertical="center"/>
      <protection locked="0"/>
    </xf>
    <xf numFmtId="166" fontId="95" fillId="0" borderId="38" xfId="23" applyFont="1" applyBorder="1" applyAlignment="1" applyProtection="1">
      <alignment horizontal="center" vertical="center"/>
      <protection locked="0"/>
    </xf>
    <xf numFmtId="10" fontId="95" fillId="34" borderId="37" xfId="54" applyNumberFormat="1" applyFont="1" applyFill="1" applyBorder="1" applyAlignment="1" applyProtection="1">
      <alignment vertical="center"/>
      <protection locked="0"/>
    </xf>
    <xf numFmtId="10" fontId="95" fillId="34" borderId="35" xfId="54" applyNumberFormat="1" applyFont="1" applyFill="1" applyBorder="1" applyAlignment="1" applyProtection="1">
      <alignment vertical="center"/>
      <protection locked="0"/>
    </xf>
    <xf numFmtId="10" fontId="95" fillId="34" borderId="35" xfId="54" applyNumberFormat="1" applyFont="1" applyFill="1" applyBorder="1" applyAlignment="1" applyProtection="1">
      <alignment horizontal="right" vertical="center"/>
      <protection locked="0"/>
    </xf>
    <xf numFmtId="10" fontId="95" fillId="34" borderId="38" xfId="54" applyNumberFormat="1" applyFont="1" applyFill="1" applyBorder="1" applyAlignment="1" applyProtection="1">
      <alignment horizontal="right" vertical="center"/>
      <protection locked="0"/>
    </xf>
    <xf numFmtId="166" fontId="95" fillId="0" borderId="87" xfId="23" applyFont="1" applyBorder="1" applyAlignment="1" applyProtection="1">
      <alignment vertical="center"/>
      <protection locked="0"/>
    </xf>
    <xf numFmtId="166" fontId="95" fillId="0" borderId="88" xfId="23" applyFont="1" applyBorder="1" applyAlignment="1" applyProtection="1">
      <alignment horizontal="center" vertical="center"/>
      <protection locked="0"/>
    </xf>
    <xf numFmtId="166" fontId="95" fillId="0" borderId="89" xfId="23" applyFont="1" applyBorder="1" applyAlignment="1" applyProtection="1">
      <alignment horizontal="center" vertical="center"/>
      <protection locked="0"/>
    </xf>
    <xf numFmtId="10" fontId="95" fillId="34" borderId="87" xfId="54" applyNumberFormat="1" applyFont="1" applyFill="1" applyBorder="1" applyAlignment="1" applyProtection="1">
      <alignment vertical="center"/>
      <protection locked="0"/>
    </xf>
    <xf numFmtId="10" fontId="95" fillId="34" borderId="88" xfId="54" applyNumberFormat="1" applyFont="1" applyFill="1" applyBorder="1" applyAlignment="1" applyProtection="1">
      <alignment vertical="center"/>
      <protection locked="0"/>
    </xf>
    <xf numFmtId="10" fontId="95" fillId="34" borderId="88" xfId="54" applyNumberFormat="1" applyFont="1" applyFill="1" applyBorder="1" applyAlignment="1" applyProtection="1">
      <alignment horizontal="right" vertical="center"/>
      <protection locked="0"/>
    </xf>
    <xf numFmtId="10" fontId="95" fillId="34" borderId="89" xfId="54" applyNumberFormat="1" applyFont="1" applyFill="1" applyBorder="1" applyAlignment="1" applyProtection="1">
      <alignment horizontal="right" vertical="center"/>
      <protection locked="0"/>
    </xf>
    <xf numFmtId="166" fontId="95" fillId="26" borderId="18" xfId="23" applyFont="1" applyFill="1" applyBorder="1" applyAlignment="1" applyProtection="1">
      <alignment vertical="center"/>
      <protection locked="0"/>
    </xf>
    <xf numFmtId="166" fontId="95" fillId="26" borderId="19" xfId="23" applyFont="1" applyFill="1" applyBorder="1" applyAlignment="1" applyProtection="1">
      <alignment horizontal="center" vertical="center"/>
      <protection locked="0"/>
    </xf>
    <xf numFmtId="166" fontId="95" fillId="26" borderId="20" xfId="23" applyFont="1" applyFill="1" applyBorder="1" applyAlignment="1" applyProtection="1">
      <alignment horizontal="center" vertical="center"/>
      <protection locked="0"/>
    </xf>
    <xf numFmtId="10" fontId="95" fillId="26" borderId="18" xfId="23" applyNumberFormat="1" applyFont="1" applyFill="1" applyBorder="1" applyAlignment="1" applyProtection="1">
      <alignment vertical="center"/>
      <protection locked="0"/>
    </xf>
    <xf numFmtId="10" fontId="95" fillId="26" borderId="19" xfId="23" applyNumberFormat="1" applyFont="1" applyFill="1" applyBorder="1" applyAlignment="1" applyProtection="1">
      <alignment vertical="center"/>
      <protection locked="0"/>
    </xf>
    <xf numFmtId="10" fontId="95" fillId="26" borderId="20" xfId="23" applyNumberFormat="1" applyFont="1" applyFill="1" applyBorder="1" applyAlignment="1" applyProtection="1">
      <alignment vertical="center"/>
      <protection locked="0"/>
    </xf>
    <xf numFmtId="166" fontId="96" fillId="19" borderId="14" xfId="23" applyFont="1" applyFill="1" applyBorder="1" applyAlignment="1" applyProtection="1">
      <alignment vertical="center"/>
      <protection locked="0"/>
    </xf>
    <xf numFmtId="166" fontId="96" fillId="19" borderId="15" xfId="23" applyFont="1" applyFill="1" applyBorder="1" applyAlignment="1" applyProtection="1">
      <alignment horizontal="center" vertical="center"/>
      <protection locked="0"/>
    </xf>
    <xf numFmtId="166" fontId="96" fillId="19" borderId="16" xfId="23" applyFont="1" applyFill="1" applyBorder="1" applyAlignment="1" applyProtection="1">
      <alignment horizontal="center" vertical="center"/>
      <protection locked="0"/>
    </xf>
    <xf numFmtId="166" fontId="91" fillId="4" borderId="0" xfId="23" applyFont="1" applyFill="1" applyAlignment="1" applyProtection="1">
      <alignment vertical="center"/>
      <protection locked="0"/>
    </xf>
    <xf numFmtId="166" fontId="62" fillId="22" borderId="17" xfId="0" applyFont="1" applyFill="1" applyBorder="1" applyAlignment="1" applyProtection="1">
      <alignment horizontal="left" vertical="center" wrapText="1"/>
      <protection locked="0"/>
    </xf>
    <xf numFmtId="166" fontId="60" fillId="28" borderId="0" xfId="0" applyFont="1" applyFill="1" applyAlignment="1" applyProtection="1">
      <alignment horizontal="left" vertical="center" wrapText="1"/>
      <protection locked="0"/>
    </xf>
    <xf numFmtId="166" fontId="60" fillId="28" borderId="0" xfId="0" applyFont="1" applyFill="1" applyAlignment="1" applyProtection="1">
      <alignment horizontal="center" vertical="center" wrapText="1"/>
      <protection locked="0"/>
    </xf>
    <xf numFmtId="166" fontId="89" fillId="28" borderId="22" xfId="0" applyFont="1" applyFill="1" applyBorder="1" applyAlignment="1" applyProtection="1">
      <alignment horizontal="left" vertical="center" wrapText="1"/>
      <protection locked="0"/>
    </xf>
    <xf numFmtId="166" fontId="89" fillId="28" borderId="19" xfId="0" applyFont="1" applyFill="1" applyBorder="1" applyAlignment="1" applyProtection="1">
      <alignment horizontal="center" vertical="center" wrapText="1"/>
      <protection locked="0"/>
    </xf>
    <xf numFmtId="182" fontId="89" fillId="29" borderId="19" xfId="0" applyNumberFormat="1" applyFont="1" applyFill="1" applyBorder="1" applyAlignment="1" applyProtection="1">
      <alignment horizontal="center" vertical="center" wrapText="1"/>
      <protection locked="0"/>
    </xf>
    <xf numFmtId="182" fontId="89" fillId="30" borderId="20" xfId="0" applyNumberFormat="1" applyFont="1" applyFill="1" applyBorder="1" applyAlignment="1" applyProtection="1">
      <alignment horizontal="center" vertical="center" wrapText="1"/>
      <protection locked="0"/>
    </xf>
    <xf numFmtId="166" fontId="89" fillId="28" borderId="32" xfId="0" applyFont="1" applyFill="1" applyBorder="1" applyAlignment="1" applyProtection="1">
      <alignment horizontal="left" vertical="center" wrapText="1"/>
      <protection locked="0"/>
    </xf>
    <xf numFmtId="166" fontId="89" fillId="28" borderId="23" xfId="0" applyFont="1" applyFill="1" applyBorder="1" applyAlignment="1" applyProtection="1">
      <alignment horizontal="center" vertical="center" wrapText="1"/>
      <protection locked="0"/>
    </xf>
    <xf numFmtId="182" fontId="89" fillId="29" borderId="23" xfId="0" applyNumberFormat="1" applyFont="1" applyFill="1" applyBorder="1" applyAlignment="1" applyProtection="1">
      <alignment horizontal="center" vertical="center" wrapText="1"/>
      <protection locked="0"/>
    </xf>
    <xf numFmtId="182" fontId="89" fillId="30" borderId="24" xfId="0" applyNumberFormat="1" applyFont="1" applyFill="1" applyBorder="1" applyAlignment="1" applyProtection="1">
      <alignment horizontal="center" vertical="center" wrapText="1"/>
      <protection locked="0"/>
    </xf>
    <xf numFmtId="166" fontId="89" fillId="28" borderId="27" xfId="0" applyFont="1" applyFill="1" applyBorder="1" applyAlignment="1" applyProtection="1">
      <alignment horizontal="left" vertical="center" wrapText="1"/>
      <protection locked="0"/>
    </xf>
    <xf numFmtId="166" fontId="89" fillId="28" borderId="28" xfId="0" applyFont="1" applyFill="1" applyBorder="1" applyAlignment="1" applyProtection="1">
      <alignment horizontal="center" vertical="center" wrapText="1"/>
      <protection locked="0"/>
    </xf>
    <xf numFmtId="182" fontId="89" fillId="30" borderId="28" xfId="0" applyNumberFormat="1" applyFont="1" applyFill="1" applyBorder="1" applyAlignment="1" applyProtection="1">
      <alignment horizontal="center" vertical="center" wrapText="1"/>
      <protection locked="0"/>
    </xf>
    <xf numFmtId="182" fontId="89" fillId="30" borderId="29" xfId="0" applyNumberFormat="1" applyFont="1" applyFill="1" applyBorder="1" applyAlignment="1" applyProtection="1">
      <alignment horizontal="center" vertical="center" wrapText="1"/>
      <protection locked="0"/>
    </xf>
    <xf numFmtId="166" fontId="89" fillId="28" borderId="19" xfId="0" applyFont="1" applyFill="1" applyBorder="1" applyAlignment="1" applyProtection="1">
      <alignment horizontal="center" vertical="center"/>
      <protection locked="0"/>
    </xf>
    <xf numFmtId="166" fontId="61" fillId="31" borderId="19" xfId="0" applyFont="1" applyFill="1" applyBorder="1" applyAlignment="1" applyProtection="1">
      <alignment horizontal="center" vertical="center" wrapText="1"/>
      <protection locked="0"/>
    </xf>
    <xf numFmtId="166" fontId="89" fillId="28" borderId="23" xfId="0" applyFont="1" applyFill="1" applyBorder="1" applyAlignment="1" applyProtection="1">
      <alignment horizontal="center" vertical="center"/>
      <protection locked="0"/>
    </xf>
    <xf numFmtId="166" fontId="61" fillId="31" borderId="23" xfId="0" applyFont="1" applyFill="1" applyBorder="1" applyAlignment="1" applyProtection="1">
      <alignment horizontal="center" vertical="center" wrapText="1"/>
      <protection locked="0"/>
    </xf>
    <xf numFmtId="166" fontId="89" fillId="28" borderId="28" xfId="0" applyFont="1" applyFill="1" applyBorder="1" applyAlignment="1" applyProtection="1">
      <alignment horizontal="center" vertical="center"/>
      <protection locked="0"/>
    </xf>
    <xf numFmtId="166" fontId="68" fillId="18" borderId="22" xfId="0" applyFont="1" applyFill="1" applyBorder="1" applyAlignment="1" applyProtection="1">
      <alignment horizontal="left" vertical="center" wrapText="1"/>
      <protection locked="0"/>
    </xf>
    <xf numFmtId="166" fontId="68" fillId="18" borderId="27" xfId="0" applyFont="1" applyFill="1" applyBorder="1" applyAlignment="1" applyProtection="1">
      <alignment horizontal="left" vertical="center" wrapText="1"/>
      <protection locked="0"/>
    </xf>
    <xf numFmtId="182" fontId="89" fillId="30" borderId="19" xfId="0" applyNumberFormat="1" applyFont="1" applyFill="1" applyBorder="1" applyAlignment="1" applyProtection="1">
      <alignment horizontal="center" vertical="center" wrapText="1"/>
      <protection locked="0"/>
    </xf>
    <xf numFmtId="166" fontId="61" fillId="24" borderId="0" xfId="0" applyFont="1" applyFill="1" applyAlignment="1" applyProtection="1">
      <alignment horizontal="left" vertical="center" wrapText="1"/>
      <protection locked="0"/>
    </xf>
    <xf numFmtId="166" fontId="61" fillId="24" borderId="0" xfId="0" applyFont="1" applyFill="1" applyAlignment="1" applyProtection="1">
      <alignment horizontal="center" vertical="center" wrapText="1"/>
      <protection locked="0"/>
    </xf>
    <xf numFmtId="179" fontId="61" fillId="24" borderId="0" xfId="0" applyNumberFormat="1" applyFont="1" applyFill="1" applyAlignment="1" applyProtection="1">
      <alignment horizontal="center" vertical="center" wrapText="1"/>
      <protection locked="0"/>
    </xf>
    <xf numFmtId="179" fontId="60" fillId="28" borderId="0" xfId="0" applyNumberFormat="1" applyFont="1" applyFill="1" applyAlignment="1" applyProtection="1">
      <alignment horizontal="center" vertical="center" wrapText="1"/>
      <protection locked="0"/>
    </xf>
    <xf numFmtId="166" fontId="46" fillId="28" borderId="0" xfId="0" applyFont="1" applyFill="1" applyAlignment="1" applyProtection="1">
      <alignment vertical="center" wrapText="1"/>
      <protection locked="0"/>
    </xf>
    <xf numFmtId="166" fontId="46" fillId="28" borderId="0" xfId="0" applyFont="1" applyFill="1" applyAlignment="1" applyProtection="1">
      <alignment horizontal="center" vertical="center" wrapText="1"/>
      <protection locked="0"/>
    </xf>
    <xf numFmtId="182" fontId="89" fillId="32" borderId="19" xfId="0" applyNumberFormat="1" applyFont="1" applyFill="1" applyBorder="1" applyAlignment="1" applyProtection="1">
      <alignment horizontal="center" vertical="center" wrapText="1"/>
      <protection locked="0"/>
    </xf>
    <xf numFmtId="179" fontId="61" fillId="31" borderId="19" xfId="0" applyNumberFormat="1" applyFont="1" applyFill="1" applyBorder="1" applyAlignment="1" applyProtection="1">
      <alignment horizontal="right" vertical="center"/>
      <protection locked="0"/>
    </xf>
    <xf numFmtId="179" fontId="61" fillId="31" borderId="19" xfId="0" applyNumberFormat="1" applyFont="1" applyFill="1" applyBorder="1" applyAlignment="1" applyProtection="1">
      <alignment horizontal="center" vertical="center"/>
      <protection locked="0"/>
    </xf>
    <xf numFmtId="182" fontId="89" fillId="32" borderId="23" xfId="0" applyNumberFormat="1" applyFont="1" applyFill="1" applyBorder="1" applyAlignment="1" applyProtection="1">
      <alignment horizontal="center" vertical="center" wrapText="1"/>
      <protection locked="0"/>
    </xf>
    <xf numFmtId="179" fontId="61" fillId="31" borderId="23" xfId="0" applyNumberFormat="1" applyFont="1" applyFill="1" applyBorder="1" applyAlignment="1" applyProtection="1">
      <alignment horizontal="center" vertical="center" wrapText="1"/>
      <protection locked="0"/>
    </xf>
    <xf numFmtId="179" fontId="61" fillId="31" borderId="23" xfId="0" applyNumberFormat="1" applyFont="1" applyFill="1" applyBorder="1" applyAlignment="1" applyProtection="1">
      <alignment horizontal="right" vertical="center"/>
      <protection locked="0"/>
    </xf>
    <xf numFmtId="179" fontId="61" fillId="31" borderId="23" xfId="0" applyNumberFormat="1" applyFont="1" applyFill="1" applyBorder="1" applyAlignment="1" applyProtection="1">
      <alignment horizontal="center" vertical="center"/>
      <protection locked="0"/>
    </xf>
    <xf numFmtId="182" fontId="89" fillId="32" borderId="28" xfId="0" applyNumberFormat="1" applyFont="1" applyFill="1" applyBorder="1" applyAlignment="1" applyProtection="1">
      <alignment horizontal="center" vertical="center" wrapText="1"/>
      <protection locked="0"/>
    </xf>
    <xf numFmtId="179" fontId="61" fillId="31" borderId="28" xfId="0" applyNumberFormat="1" applyFont="1" applyFill="1" applyBorder="1" applyAlignment="1" applyProtection="1">
      <alignment horizontal="right" vertical="center"/>
      <protection locked="0"/>
    </xf>
    <xf numFmtId="179" fontId="61" fillId="31" borderId="28" xfId="0" applyNumberFormat="1" applyFont="1" applyFill="1" applyBorder="1" applyAlignment="1" applyProtection="1">
      <alignment horizontal="center" vertical="center"/>
      <protection locked="0"/>
    </xf>
    <xf numFmtId="166" fontId="62" fillId="19" borderId="19" xfId="0" applyFont="1" applyFill="1" applyBorder="1" applyAlignment="1" applyProtection="1">
      <alignment horizontal="center" vertical="center" wrapText="1"/>
      <protection locked="0"/>
    </xf>
    <xf numFmtId="166" fontId="62" fillId="22" borderId="19" xfId="0" applyFont="1" applyFill="1" applyBorder="1" applyAlignment="1" applyProtection="1">
      <alignment horizontal="center" vertical="center" wrapText="1"/>
      <protection locked="0"/>
    </xf>
    <xf numFmtId="166" fontId="62" fillId="19" borderId="20" xfId="0" applyFont="1" applyFill="1" applyBorder="1" applyAlignment="1" applyProtection="1">
      <alignment horizontal="center" vertical="center" wrapText="1"/>
      <protection locked="0"/>
    </xf>
    <xf numFmtId="166" fontId="62" fillId="19" borderId="40" xfId="0" applyFont="1" applyFill="1" applyBorder="1" applyAlignment="1" applyProtection="1">
      <alignment horizontal="center" vertical="center" wrapText="1"/>
      <protection locked="0"/>
    </xf>
    <xf numFmtId="166" fontId="62" fillId="19" borderId="29" xfId="0" applyFont="1" applyFill="1" applyBorder="1" applyAlignment="1" applyProtection="1">
      <alignment horizontal="center" vertical="center" wrapText="1"/>
      <protection locked="0"/>
    </xf>
    <xf numFmtId="166" fontId="61" fillId="28" borderId="0" xfId="0" applyFont="1" applyFill="1" applyAlignment="1" applyProtection="1">
      <alignment horizontal="center" vertical="center"/>
      <protection locked="0"/>
    </xf>
    <xf numFmtId="182" fontId="89" fillId="31" borderId="23" xfId="0" applyNumberFormat="1" applyFont="1" applyFill="1" applyBorder="1" applyAlignment="1" applyProtection="1">
      <alignment horizontal="center" vertical="center" wrapText="1"/>
      <protection locked="0"/>
    </xf>
    <xf numFmtId="166" fontId="61" fillId="29" borderId="23" xfId="0" applyFont="1" applyFill="1" applyBorder="1" applyAlignment="1" applyProtection="1">
      <alignment horizontal="center" vertical="center" wrapText="1"/>
      <protection locked="0"/>
    </xf>
    <xf numFmtId="166" fontId="61" fillId="31" borderId="28" xfId="0" applyFont="1" applyFill="1" applyBorder="1" applyAlignment="1" applyProtection="1">
      <alignment horizontal="center" vertical="center" wrapText="1"/>
      <protection locked="0"/>
    </xf>
    <xf numFmtId="166" fontId="61" fillId="31" borderId="19" xfId="0" applyFont="1" applyFill="1" applyBorder="1" applyAlignment="1" applyProtection="1">
      <alignment horizontal="right" vertical="center"/>
      <protection locked="0"/>
    </xf>
    <xf numFmtId="166" fontId="61" fillId="31" borderId="19" xfId="0" applyFont="1" applyFill="1" applyBorder="1" applyAlignment="1" applyProtection="1">
      <alignment horizontal="center" vertical="center"/>
      <protection locked="0"/>
    </xf>
    <xf numFmtId="166" fontId="61" fillId="31" borderId="23" xfId="0" applyFont="1" applyFill="1" applyBorder="1" applyAlignment="1" applyProtection="1">
      <alignment horizontal="right" vertical="center"/>
      <protection locked="0"/>
    </xf>
    <xf numFmtId="166" fontId="61" fillId="31" borderId="23" xfId="0" applyFont="1" applyFill="1" applyBorder="1" applyAlignment="1" applyProtection="1">
      <alignment horizontal="center" vertical="center"/>
      <protection locked="0"/>
    </xf>
    <xf numFmtId="166" fontId="61" fillId="31" borderId="28" xfId="0" applyFont="1" applyFill="1" applyBorder="1" applyAlignment="1" applyProtection="1">
      <alignment horizontal="right" vertical="center"/>
      <protection locked="0"/>
    </xf>
    <xf numFmtId="166" fontId="61" fillId="31" borderId="28" xfId="0" applyFont="1" applyFill="1" applyBorder="1" applyAlignment="1" applyProtection="1">
      <alignment horizontal="center" vertical="center"/>
      <protection locked="0"/>
    </xf>
    <xf numFmtId="179" fontId="61" fillId="29" borderId="23" xfId="0" applyNumberFormat="1" applyFont="1" applyFill="1" applyBorder="1" applyAlignment="1" applyProtection="1">
      <alignment horizontal="center" vertical="center" wrapText="1"/>
      <protection locked="0"/>
    </xf>
    <xf numFmtId="166" fontId="90" fillId="28" borderId="21" xfId="0" applyFont="1" applyFill="1" applyBorder="1" applyAlignment="1" applyProtection="1">
      <alignment horizontal="center" vertical="center" wrapText="1"/>
      <protection locked="0"/>
    </xf>
    <xf numFmtId="166" fontId="90" fillId="28" borderId="26" xfId="0" applyFont="1" applyFill="1" applyBorder="1" applyAlignment="1" applyProtection="1">
      <alignment horizontal="center" vertical="center" wrapText="1"/>
      <protection locked="0"/>
    </xf>
    <xf numFmtId="166" fontId="90" fillId="28" borderId="30" xfId="0" applyFont="1" applyFill="1" applyBorder="1" applyAlignment="1" applyProtection="1">
      <alignment horizontal="center" vertical="center" wrapText="1"/>
      <protection locked="0"/>
    </xf>
    <xf numFmtId="181" fontId="15" fillId="0" borderId="0" xfId="21" applyNumberFormat="1" applyFont="1">
      <alignment vertical="top"/>
    </xf>
    <xf numFmtId="43" fontId="83" fillId="0" borderId="0" xfId="45" applyFont="1" applyAlignment="1">
      <alignment vertical="top"/>
    </xf>
    <xf numFmtId="183" fontId="15" fillId="0" borderId="0" xfId="43" applyNumberFormat="1" applyFont="1" applyFill="1" applyAlignment="1">
      <alignment horizontal="left" vertical="top"/>
    </xf>
    <xf numFmtId="0" fontId="56" fillId="0" borderId="0" xfId="46" applyFont="1" applyBorder="1" applyAlignment="1">
      <alignment horizontal="left" vertical="center" wrapText="1"/>
    </xf>
    <xf numFmtId="0" fontId="91" fillId="4" borderId="13" xfId="52" applyFont="1" applyFill="1" applyBorder="1" applyAlignment="1">
      <alignment horizontal="left" vertical="center"/>
    </xf>
    <xf numFmtId="0" fontId="91" fillId="4" borderId="0" xfId="52" applyFont="1" applyFill="1" applyAlignment="1">
      <alignment horizontal="left" vertical="center"/>
    </xf>
    <xf numFmtId="0" fontId="91" fillId="4" borderId="13" xfId="56" applyFont="1" applyFill="1" applyBorder="1" applyAlignment="1">
      <alignment horizontal="left" vertical="center"/>
    </xf>
    <xf numFmtId="0" fontId="91" fillId="4" borderId="0" xfId="56" applyFont="1" applyFill="1" applyAlignment="1">
      <alignment horizontal="left" vertical="center"/>
    </xf>
    <xf numFmtId="0" fontId="66" fillId="0" borderId="44" xfId="55" applyFont="1" applyBorder="1" applyAlignment="1">
      <alignment vertical="center"/>
    </xf>
    <xf numFmtId="166" fontId="62" fillId="19" borderId="90" xfId="0" applyFont="1" applyFill="1" applyBorder="1" applyAlignment="1" applyProtection="1">
      <alignment horizontal="center" vertical="center" wrapText="1"/>
      <protection locked="0"/>
    </xf>
    <xf numFmtId="166" fontId="62" fillId="19" borderId="42" xfId="0" applyFont="1" applyFill="1" applyBorder="1" applyAlignment="1" applyProtection="1">
      <alignment horizontal="center" vertical="center" wrapText="1"/>
      <protection locked="0"/>
    </xf>
    <xf numFmtId="166" fontId="62" fillId="19" borderId="31" xfId="0" applyFont="1" applyFill="1" applyBorder="1" applyAlignment="1" applyProtection="1">
      <alignment horizontal="center" vertical="center" wrapText="1"/>
      <protection locked="0"/>
    </xf>
    <xf numFmtId="166" fontId="62" fillId="19" borderId="41" xfId="0" applyFont="1" applyFill="1" applyBorder="1" applyAlignment="1" applyProtection="1">
      <alignment horizontal="center" vertical="center" wrapText="1"/>
      <protection locked="0"/>
    </xf>
    <xf numFmtId="0" fontId="92" fillId="0" borderId="0" xfId="46" applyFont="1" applyFill="1" applyBorder="1" applyAlignment="1">
      <alignment horizontal="left" vertical="center" wrapText="1"/>
    </xf>
    <xf numFmtId="0" fontId="62" fillId="19" borderId="47" xfId="59" applyFont="1" applyFill="1" applyBorder="1" applyAlignment="1">
      <alignment horizontal="left" vertical="center"/>
    </xf>
    <xf numFmtId="0" fontId="62" fillId="19" borderId="48" xfId="59" applyFont="1" applyFill="1" applyBorder="1" applyAlignment="1">
      <alignment horizontal="left" vertical="center"/>
    </xf>
    <xf numFmtId="0" fontId="93" fillId="19" borderId="51" xfId="47" applyFont="1" applyFill="1" applyBorder="1" applyAlignment="1">
      <alignment horizontal="left" vertical="center" wrapText="1"/>
    </xf>
    <xf numFmtId="0" fontId="93" fillId="19" borderId="52" xfId="47" applyFont="1" applyFill="1" applyBorder="1" applyAlignment="1">
      <alignment horizontal="left" vertical="center" wrapText="1"/>
    </xf>
  </cellXfs>
  <cellStyles count="69">
    <cellStyle name="Calcs" xfId="1" xr:uid="{00000000-0005-0000-0000-000000000000}"/>
    <cellStyle name="Calcs%" xfId="2" xr:uid="{00000000-0005-0000-0000-000001000000}"/>
    <cellStyle name="CalcsCurrency" xfId="3" xr:uid="{00000000-0005-0000-0000-000002000000}"/>
    <cellStyle name="CalcsDate" xfId="4" xr:uid="{00000000-0005-0000-0000-000003000000}"/>
    <cellStyle name="Comma" xfId="45" builtinId="3"/>
    <cellStyle name="Comma 2" xfId="5" xr:uid="{00000000-0005-0000-0000-000004000000}"/>
    <cellStyle name="Comma 3" xfId="6" xr:uid="{00000000-0005-0000-0000-000005000000}"/>
    <cellStyle name="Comma 4" xfId="7" xr:uid="{00000000-0005-0000-0000-000006000000}"/>
    <cellStyle name="DateLong" xfId="8" xr:uid="{00000000-0005-0000-0000-000007000000}"/>
    <cellStyle name="DateLong 2" xfId="9" xr:uid="{00000000-0005-0000-0000-000008000000}"/>
    <cellStyle name="DateLong 3" xfId="65" xr:uid="{57B92998-F802-45DE-9F2F-7E6F5588CDA1}"/>
    <cellStyle name="DateShort" xfId="10" xr:uid="{00000000-0005-0000-0000-000009000000}"/>
    <cellStyle name="DateShort 2" xfId="11" xr:uid="{00000000-0005-0000-0000-00000A000000}"/>
    <cellStyle name="DateShort 3" xfId="64" xr:uid="{037C6FD4-99EC-4150-A370-AB1563835D62}"/>
    <cellStyle name="Factor" xfId="12" xr:uid="{00000000-0005-0000-0000-00000B000000}"/>
    <cellStyle name="Factor 2" xfId="13" xr:uid="{00000000-0005-0000-0000-00000C000000}"/>
    <cellStyle name="Factor 3" xfId="14" xr:uid="{00000000-0005-0000-0000-00000D000000}"/>
    <cellStyle name="Factor 4" xfId="67" xr:uid="{F5D022DE-0013-4F4F-A95B-7B1A60CAB00F}"/>
    <cellStyle name="Heading 1" xfId="46" builtinId="16"/>
    <cellStyle name="Heading 2" xfId="47" builtinId="17"/>
    <cellStyle name="Hyperlink" xfId="15" builtinId="8"/>
    <cellStyle name="Hyperlink 2" xfId="16" xr:uid="{00000000-0005-0000-0000-000011000000}"/>
    <cellStyle name="Input%" xfId="17" xr:uid="{00000000-0005-0000-0000-000012000000}"/>
    <cellStyle name="InputCurrency" xfId="18" xr:uid="{00000000-0005-0000-0000-000013000000}"/>
    <cellStyle name="InputDate" xfId="19" xr:uid="{00000000-0005-0000-0000-000014000000}"/>
    <cellStyle name="InputStyle" xfId="20" xr:uid="{00000000-0005-0000-0000-000015000000}"/>
    <cellStyle name="Normal" xfId="0" builtinId="0" customBuiltin="1"/>
    <cellStyle name="Normal 10" xfId="57" xr:uid="{547CEE7A-FB07-44F1-A437-86546C44EEC1}"/>
    <cellStyle name="Normal 11" xfId="58" xr:uid="{CC7D5862-116F-4257-A817-DBBE70154E19}"/>
    <cellStyle name="Normal 12" xfId="63" xr:uid="{CCE8B90B-A7B9-4C07-977C-3399EDFA007B}"/>
    <cellStyle name="Normal 2" xfId="21" xr:uid="{00000000-0005-0000-0000-000017000000}"/>
    <cellStyle name="Normal 2 2" xfId="22" xr:uid="{00000000-0005-0000-0000-000018000000}"/>
    <cellStyle name="Normal 2 3 2" xfId="50" xr:uid="{B8F07CAB-CCCD-4CAA-925F-2EF47C066275}"/>
    <cellStyle name="Normal 2 3 2 2" xfId="55" xr:uid="{2751ADA4-D3DB-4D89-A902-785E52C56110}"/>
    <cellStyle name="Normal 2 4 2" xfId="51" xr:uid="{786DFA41-47FC-4A0E-91B8-3874A45436CD}"/>
    <cellStyle name="Normal 2 5" xfId="60" xr:uid="{316AE637-3727-488E-B878-72750937C0B4}"/>
    <cellStyle name="Normal 3" xfId="23" xr:uid="{00000000-0005-0000-0000-000019000000}"/>
    <cellStyle name="Normal 3 2" xfId="24" xr:uid="{00000000-0005-0000-0000-00001A000000}"/>
    <cellStyle name="Normal 3 2 2" xfId="25" xr:uid="{00000000-0005-0000-0000-00001B000000}"/>
    <cellStyle name="Normal 3 2 2 2" xfId="52" xr:uid="{FF9DA198-5050-4FC2-817F-BC5845DADE5A}"/>
    <cellStyle name="Normal 3 2 2 2 2" xfId="56" xr:uid="{4A2FA644-E41C-46F9-9560-23B41995FFC4}"/>
    <cellStyle name="Normal 3 2 2 3" xfId="62" xr:uid="{9D202EF6-AD5E-4811-9D45-CA3477294C42}"/>
    <cellStyle name="Normal 3 3" xfId="49" xr:uid="{06B010D0-580F-4AF9-B771-E70C36E822F7}"/>
    <cellStyle name="Normal 3 4" xfId="59" xr:uid="{1CA2C2AF-49F2-4FD8-B251-A9C990CFDD68}"/>
    <cellStyle name="Normal 4" xfId="26" xr:uid="{00000000-0005-0000-0000-00001C000000}"/>
    <cellStyle name="Normal 5" xfId="27" xr:uid="{00000000-0005-0000-0000-00001D000000}"/>
    <cellStyle name="Normal 6" xfId="28" xr:uid="{00000000-0005-0000-0000-00001E000000}"/>
    <cellStyle name="Normal 7" xfId="29" xr:uid="{00000000-0005-0000-0000-00001F000000}"/>
    <cellStyle name="Normal 7 2" xfId="30" xr:uid="{00000000-0005-0000-0000-000020000000}"/>
    <cellStyle name="Normal 7 2 2" xfId="31" xr:uid="{00000000-0005-0000-0000-000021000000}"/>
    <cellStyle name="Normal 7 2 3" xfId="61" xr:uid="{1D59A499-013B-499A-819E-E9A1A8D3D6C1}"/>
    <cellStyle name="Normal 8" xfId="32" xr:uid="{00000000-0005-0000-0000-000022000000}"/>
    <cellStyle name="Normal 9" xfId="48" xr:uid="{B5FA0C76-326B-49DF-8876-8651CEFE5B2C}"/>
    <cellStyle name="Percent" xfId="33" builtinId="5" customBuiltin="1"/>
    <cellStyle name="Percent 2" xfId="34" xr:uid="{00000000-0005-0000-0000-000024000000}"/>
    <cellStyle name="Percent 2 4" xfId="54" xr:uid="{34880D89-A2B8-4B80-AD33-1867045CD889}"/>
    <cellStyle name="Percent 3" xfId="35" xr:uid="{00000000-0005-0000-0000-000025000000}"/>
    <cellStyle name="Percent 4" xfId="36" xr:uid="{00000000-0005-0000-0000-000026000000}"/>
    <cellStyle name="Percent 5" xfId="37" xr:uid="{00000000-0005-0000-0000-000027000000}"/>
    <cellStyle name="Percent 6" xfId="66" xr:uid="{E4B6F3B7-885A-4E95-8C6A-66F507B66D9A}"/>
    <cellStyle name="Result" xfId="38" xr:uid="{00000000-0005-0000-0000-000028000000}"/>
    <cellStyle name="Result%" xfId="39" xr:uid="{00000000-0005-0000-0000-000029000000}"/>
    <cellStyle name="ResultCurrency" xfId="40" xr:uid="{00000000-0005-0000-0000-00002A000000}"/>
    <cellStyle name="ResultDate" xfId="41" xr:uid="{00000000-0005-0000-0000-00002B000000}"/>
    <cellStyle name="Validation error" xfId="53" xr:uid="{E86F774C-8833-4F51-A323-A5BD3EFDAD9E}"/>
    <cellStyle name="Warning Text 2" xfId="42" xr:uid="{00000000-0005-0000-0000-00002C000000}"/>
    <cellStyle name="Year" xfId="43" xr:uid="{00000000-0005-0000-0000-00002D000000}"/>
    <cellStyle name="Year 2" xfId="44" xr:uid="{00000000-0005-0000-0000-00002E000000}"/>
    <cellStyle name="Year 3" xfId="68" xr:uid="{023A9117-89D1-4ADA-BB1A-52D14D107942}"/>
  </cellStyles>
  <dxfs count="109">
    <dxf>
      <font>
        <color theme="0"/>
      </font>
      <fill>
        <patternFill>
          <bgColor theme="0"/>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patternType="none">
          <bgColor indexed="65"/>
        </patternFill>
      </fill>
    </dxf>
    <dxf>
      <fill>
        <patternFill>
          <bgColor indexed="22"/>
        </patternFill>
      </fill>
    </dxf>
    <dxf>
      <fill>
        <patternFill>
          <bgColor rgb="FFD740A2"/>
        </patternFill>
      </fill>
    </dxf>
    <dxf>
      <fill>
        <patternFill>
          <bgColor rgb="FFD740A2"/>
        </patternFill>
      </fill>
    </dxf>
  </dxfs>
  <tableStyles count="0" defaultTableStyle="TableStyleMedium2" defaultPivotStyle="PivotStyleLight16"/>
  <colors>
    <mruColors>
      <color rgb="FF0071CE"/>
      <color rgb="FF98C561"/>
      <color rgb="FFDCECF5"/>
      <color rgb="FF0078C9"/>
      <color rgb="FF808080"/>
      <color rgb="FFD9D9D9"/>
      <color rgb="FF84C8FF"/>
      <color rgb="FFFFF0D0"/>
      <color rgb="FFCCCCCE"/>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26670</xdr:colOff>
      <xdr:row>12</xdr:row>
      <xdr:rowOff>9525</xdr:rowOff>
    </xdr:from>
    <xdr:to>
      <xdr:col>8</xdr:col>
      <xdr:colOff>557720</xdr:colOff>
      <xdr:row>52</xdr:row>
      <xdr:rowOff>22860</xdr:rowOff>
    </xdr:to>
    <xdr:sp macro="" textlink="">
      <xdr:nvSpPr>
        <xdr:cNvPr id="3" name="TextBox 2">
          <a:extLst>
            <a:ext uri="{FF2B5EF4-FFF2-40B4-BE49-F238E27FC236}">
              <a16:creationId xmlns:a16="http://schemas.microsoft.com/office/drawing/2014/main" id="{00000000-0008-0000-0000-000002000000}"/>
            </a:ext>
          </a:extLst>
        </xdr:cNvPr>
        <xdr:cNvSpPr txBox="1"/>
      </xdr:nvSpPr>
      <xdr:spPr>
        <a:xfrm>
          <a:off x="696843" y="2445385"/>
          <a:ext cx="9342196" cy="5899785"/>
        </a:xfrm>
        <a:prstGeom prst="rect">
          <a:avLst/>
        </a:prstGeom>
        <a:noFill/>
        <a:ln>
          <a:noFill/>
        </a:ln>
      </xdr:spPr>
      <xdr:txBody>
        <a:bodyPr lIns="27432" tIns="22860" rIns="0" bIns="0" rtlCol="0"/>
        <a:lstStyle/>
        <a:p>
          <a:pPr algn="l"/>
          <a:r>
            <a:rPr lang="en-US" sz="1000" b="1">
              <a:latin typeface="+mn-lt"/>
            </a:rPr>
            <a:t>Summary of the model:</a:t>
          </a:r>
          <a:endParaRPr lang="en-US"/>
        </a:p>
        <a:p>
          <a:pPr marL="0" indent="0" algn="l"/>
          <a:r>
            <a:rPr lang="en-US" sz="1000">
              <a:latin typeface="+mn-lt"/>
              <a:ea typeface="+mn-ea"/>
              <a:cs typeface="+mn-cs"/>
            </a:rPr>
            <a:t>We use two feeder models to take the outputs from the 2019-20 blind year and PR19 reconciliations and convert them into the correct price base for use in the PR24 financial model.</a:t>
          </a:r>
        </a:p>
        <a:p>
          <a:pPr marL="0" indent="0" algn="l"/>
          <a:endParaRPr lang="en-US" sz="1000">
            <a:latin typeface="+mn-lt"/>
            <a:ea typeface="+mn-ea"/>
            <a:cs typeface="+mn-cs"/>
          </a:endParaRPr>
        </a:p>
        <a:p>
          <a:pPr marL="0" indent="0" algn="l"/>
          <a:r>
            <a:rPr lang="en-US" sz="1000">
              <a:latin typeface="+mn-lt"/>
              <a:ea typeface="+mn-ea"/>
              <a:cs typeface="+mn-cs"/>
            </a:rPr>
            <a:t>The revenue adjustments model directs the revenue adjustments to the right price controls in the financial model and distinguish which reconciliation revenue adjustments will be eligible for a tax uplift and those that will not be eligible for a tax uplift in the financial model. The revenue adjustments model will also include functionality to profile the revenue adjustments from the reconciliations to apply them either in the first year or spread over a number of years in the new price control period (preserving the net present value of the payment due).</a:t>
          </a:r>
        </a:p>
        <a:p>
          <a:pPr marL="0" indent="0" algn="l"/>
          <a:endParaRPr lang="en-US" sz="1000">
            <a:latin typeface="+mn-lt"/>
            <a:ea typeface="+mn-ea"/>
            <a:cs typeface="+mn-cs"/>
          </a:endParaRPr>
        </a:p>
        <a:p>
          <a:pPr marL="0" indent="0" algn="l"/>
          <a:r>
            <a:rPr lang="en-US" sz="1000">
              <a:latin typeface="+mn-lt"/>
              <a:ea typeface="+mn-ea"/>
              <a:cs typeface="+mn-cs"/>
            </a:rPr>
            <a:t>We set out further details of our expectations on business plan tables for past performance in Appendix 13 – Data and Modelling. We also expect companies to publish their populated PR19 reconciliation models.</a:t>
          </a:r>
        </a:p>
        <a:p>
          <a:pPr marL="0" indent="0" algn="l"/>
          <a:endParaRPr lang="en-US" sz="1000">
            <a:latin typeface="+mn-lt"/>
            <a:ea typeface="+mn-ea"/>
            <a:cs typeface="+mn-cs"/>
          </a:endParaRPr>
        </a:p>
        <a:p>
          <a:pPr algn="l"/>
          <a:r>
            <a:rPr lang="en-US" sz="1000" b="1">
              <a:latin typeface="+mn-lt"/>
            </a:rPr>
            <a:t>Quality assurance: </a:t>
          </a:r>
          <a:endParaRPr lang="en-US" sz="1000">
            <a:latin typeface="+mn-lt"/>
          </a:endParaRPr>
        </a:p>
        <a:p>
          <a:pPr algn="l"/>
          <a:r>
            <a:rPr lang="en-US" sz="1000">
              <a:latin typeface="+mn-lt"/>
            </a:rPr>
            <a:t>  </a:t>
          </a:r>
          <a:endParaRPr lang="en-US" sz="1000" b="1">
            <a:solidFill>
              <a:srgbClr val="000000"/>
            </a:solidFill>
            <a:latin typeface="+mn-lt"/>
          </a:endParaRPr>
        </a:p>
        <a:p>
          <a:pPr algn="l"/>
          <a:r>
            <a:rPr lang="en-US" sz="1000" b="1">
              <a:solidFill>
                <a:srgbClr val="000000"/>
              </a:solidFill>
              <a:latin typeface="+mn-lt"/>
            </a:rPr>
            <a:t>Disclaimer:</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a:latin typeface="+mn-lt"/>
              <a:ea typeface="+mn-ea"/>
              <a:cs typeface="+mn-cs"/>
            </a:rPr>
            <a:t>Data shown in BP</a:t>
          </a:r>
          <a:r>
            <a:rPr lang="en-US" sz="1000" baseline="0">
              <a:latin typeface="+mn-lt"/>
              <a:ea typeface="+mn-ea"/>
              <a:cs typeface="+mn-cs"/>
            </a:rPr>
            <a:t> T</a:t>
          </a:r>
          <a:r>
            <a:rPr lang="en-US" sz="1000">
              <a:latin typeface="+mn-lt"/>
              <a:ea typeface="+mn-ea"/>
              <a:cs typeface="+mn-cs"/>
            </a:rPr>
            <a:t>ables PD1, PD11 and PD12 is included for illustrative purposes only.</a:t>
          </a:r>
        </a:p>
        <a:p>
          <a:pPr algn="l"/>
          <a:endParaRPr lang="en-US" sz="1000">
            <a:latin typeface="+mn-lt"/>
            <a:ea typeface="+mn-ea"/>
            <a:cs typeface="+mn-cs"/>
          </a:endParaRPr>
        </a:p>
        <a:p>
          <a:pPr algn="l"/>
          <a:r>
            <a:rPr lang="en-US" sz="1000" b="1">
              <a:solidFill>
                <a:srgbClr val="000000"/>
              </a:solidFill>
              <a:latin typeface="+mn-lt"/>
            </a:rPr>
            <a:t>Known limitations of the </a:t>
          </a:r>
          <a:r>
            <a:rPr lang="en-US" sz="1000" b="1">
              <a:solidFill>
                <a:sysClr val="windowText" lastClr="000000"/>
              </a:solidFill>
              <a:latin typeface="+mn-lt"/>
            </a:rPr>
            <a:t>m</a:t>
          </a:r>
          <a:r>
            <a:rPr lang="en-US" sz="1000" b="1">
              <a:solidFill>
                <a:srgbClr val="000000"/>
              </a:solidFill>
              <a:latin typeface="+mn-lt"/>
            </a:rPr>
            <a:t>odel:</a:t>
          </a:r>
        </a:p>
        <a:p>
          <a:r>
            <a:rPr lang="en-US" sz="1000" b="0" strike="noStrike" baseline="0">
              <a:solidFill>
                <a:sysClr val="windowText" lastClr="000000"/>
              </a:solidFill>
              <a:latin typeface="+mn-lt"/>
              <a:ea typeface="+mn-ea"/>
              <a:cs typeface="+mn-cs"/>
            </a:rPr>
            <a:t>n/a</a:t>
          </a:r>
        </a:p>
        <a:p>
          <a:pPr algn="l"/>
          <a:endParaRPr lang="en-US" sz="1000">
            <a:solidFill>
              <a:srgbClr val="000000"/>
            </a:solidFill>
            <a:latin typeface="+mn-lt"/>
          </a:endParaRPr>
        </a:p>
        <a:p>
          <a:pPr algn="l"/>
          <a:r>
            <a:rPr lang="en-US" sz="1000" b="1">
              <a:solidFill>
                <a:srgbClr val="000000"/>
              </a:solidFill>
              <a:latin typeface="+mn-lt"/>
            </a:rPr>
            <a:t>Changes since previous published model:</a:t>
          </a:r>
        </a:p>
        <a:p>
          <a:pPr algn="l"/>
          <a:r>
            <a:rPr lang="en-US" sz="1000" b="0">
              <a:solidFill>
                <a:sysClr val="windowText" lastClr="000000"/>
              </a:solidFill>
              <a:latin typeface="+mn-lt"/>
            </a:rPr>
            <a:t>Profiling</a:t>
          </a:r>
          <a:r>
            <a:rPr lang="en-US" sz="1000" b="0" baseline="0">
              <a:solidFill>
                <a:sysClr val="windowText" lastClr="000000"/>
              </a:solidFill>
              <a:latin typeface="+mn-lt"/>
            </a:rPr>
            <a:t> functionality - include discount rate and profile selectors to InpS, add profiling calculations on Profiling and align profiled output items with BP table RR6</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Format input cell on InpS for cost reconciliation bioresources (BP table.line PD12.27)</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Include inputs for bioresources forecasting accuracy incentive penalty (BP table.line PD12)</a:t>
          </a:r>
          <a:endParaRPr lang="en-US" sz="1000" b="0" baseline="0">
            <a:solidFill>
              <a:srgbClr val="FF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Remove inputs for Innovation and competition fund (formerly BP table.line PD12.31) in line with decision to remove the reconciliation from the scope of PR24 past delivery</a:t>
          </a:r>
        </a:p>
        <a:p>
          <a:pPr marL="0" indent="0" algn="l"/>
          <a:r>
            <a:rPr lang="en-US" sz="1000" b="0" baseline="0">
              <a:solidFill>
                <a:sysClr val="windowText" lastClr="000000"/>
              </a:solidFill>
              <a:latin typeface="+mn-lt"/>
              <a:ea typeface="+mn-ea"/>
              <a:cs typeface="+mn-cs"/>
            </a:rPr>
            <a:t>Include inputs for IPD2023 deferred payments that are carried forward to IPD2024 and apply in 2025-26 in full</a:t>
          </a:r>
          <a:endParaRPr lang="en-US" sz="1000" b="0" baseline="0">
            <a:solidFill>
              <a:srgbClr val="FF0000"/>
            </a:solidFill>
            <a:latin typeface="+mn-lt"/>
            <a:ea typeface="+mn-ea"/>
            <a:cs typeface="+mn-cs"/>
          </a:endParaRPr>
        </a:p>
        <a:p>
          <a:pPr marL="0" indent="0" algn="l"/>
          <a:r>
            <a:rPr lang="en-US" sz="1000" b="0" baseline="0">
              <a:solidFill>
                <a:sysClr val="windowText" lastClr="000000"/>
              </a:solidFill>
              <a:latin typeface="+mn-lt"/>
              <a:ea typeface="+mn-ea"/>
              <a:cs typeface="+mn-cs"/>
            </a:rPr>
            <a:t>Include inputs In-period PC payments (year4, 2023-24) and apply in 2025-26 in full</a:t>
          </a:r>
          <a:endParaRPr lang="en-US" sz="1000" b="0" baseline="0">
            <a:solidFill>
              <a:srgbClr val="FF0000"/>
            </a:solidFill>
            <a:latin typeface="+mn-lt"/>
            <a:ea typeface="+mn-ea"/>
            <a:cs typeface="+mn-cs"/>
          </a:endParaRPr>
        </a:p>
        <a:p>
          <a:pPr marL="0" indent="0" algn="l"/>
          <a:r>
            <a:rPr lang="en-US" sz="1000" b="0" baseline="0">
              <a:solidFill>
                <a:sysClr val="windowText" lastClr="000000"/>
              </a:solidFill>
              <a:latin typeface="+mn-lt"/>
              <a:ea typeface="+mn-ea"/>
              <a:cs typeface="+mn-cs"/>
            </a:rPr>
            <a:t>Include inputs in-period PC payments (year 5, 2024-25) and apply in 2026-27 in full</a:t>
          </a:r>
          <a:endParaRPr lang="en-US" sz="1000" b="0" baseline="0">
            <a:solidFill>
              <a:srgbClr val="FF0000"/>
            </a:solidFill>
            <a:latin typeface="+mn-lt"/>
            <a:ea typeface="+mn-ea"/>
            <a:cs typeface="+mn-cs"/>
          </a:endParaRPr>
        </a:p>
        <a:p>
          <a:r>
            <a:rPr lang="en-US" sz="1000" b="0" baseline="0">
              <a:solidFill>
                <a:sysClr val="windowText" lastClr="000000"/>
              </a:solidFill>
              <a:latin typeface="+mn-lt"/>
              <a:ea typeface="+mn-ea"/>
              <a:cs typeface="+mn-cs"/>
            </a:rPr>
            <a:t>Tax switches pre-populated (Please provide rationale if switches are adjusted from populated values)</a:t>
          </a:r>
        </a:p>
        <a:p>
          <a:r>
            <a:rPr lang="en-US" sz="1000" b="0" baseline="0">
              <a:solidFill>
                <a:sysClr val="windowText" lastClr="000000"/>
              </a:solidFill>
              <a:latin typeface="+mn-lt"/>
              <a:ea typeface="+mn-ea"/>
              <a:cs typeface="+mn-cs"/>
            </a:rPr>
            <a:t>Inflation indices updated to reflect ONS 19 April 2023 release</a:t>
          </a:r>
        </a:p>
        <a:p>
          <a:pPr marL="0" marR="0" lvl="0" indent="0" defTabSz="91440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latin typeface="+mn-lt"/>
              <a:ea typeface="+mn-ea"/>
              <a:cs typeface="+mn-cs"/>
            </a:rPr>
            <a:t>Contents list updated</a:t>
          </a:r>
          <a:r>
            <a:rPr lang="en-US" sz="1000" b="0" baseline="0">
              <a:solidFill>
                <a:srgbClr val="FF0000"/>
              </a:solidFill>
              <a:latin typeface="+mn-lt"/>
              <a:ea typeface="+mn-ea"/>
              <a:cs typeface="+mn-cs"/>
            </a:rPr>
            <a:t> </a:t>
          </a:r>
        </a:p>
      </xdr:txBody>
    </xdr:sp>
    <xdr:clientData/>
  </xdr:twoCellAnchor>
  <xdr:twoCellAnchor editAs="oneCell">
    <xdr:from>
      <xdr:col>6</xdr:col>
      <xdr:colOff>514351</xdr:colOff>
      <xdr:row>1</xdr:row>
      <xdr:rowOff>9524</xdr:rowOff>
    </xdr:from>
    <xdr:to>
      <xdr:col>9</xdr:col>
      <xdr:colOff>514351</xdr:colOff>
      <xdr:row>5</xdr:row>
      <xdr:rowOff>108647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8655324" y="400684"/>
          <a:ext cx="2010519" cy="92144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leem.malik\AppData\Local\Microsoft\Windows\INetCache\Content.Outlook\6TC9VZQP\PR19IPD01_ODI-performance-model-v1.6%20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WN~1.HAR\AppData\Local\Temp\MicrosoftEdgeDownloads\85325565-00c4-4d2c-aa63-9f13c51b38a0\PR24_BP_table_guidance_V3-02-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Financialmodelling\Shared%20Documents\General\Revenue%20engine%20modelling\6.31%20MUT%20RJ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ilda.romano\AppData\Local\Microsoft\Windows\INetCache\Content.Outlook\DKJEE2G3\APR%202022%20Master%20Template%20(post%20update%20for%20TMS%20queries)_0704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Validation"/>
      <sheetName val="ODI data sheets&gt;&gt;"/>
      <sheetName val="App1"/>
      <sheetName val="App1b"/>
      <sheetName val="PC lists"/>
      <sheetName val="App1 change log"/>
      <sheetName val="App1b change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F5" t="str">
            <v>Select company</v>
          </cell>
        </row>
      </sheetData>
      <sheetData sheetId="20"/>
      <sheetData sheetId="21"/>
      <sheetData sheetId="22"/>
      <sheetData sheetId="23"/>
      <sheetData sheetId="24"/>
      <sheetData sheetId="25"/>
      <sheetData sheetId="26">
        <row r="5">
          <cell r="J5" t="str">
            <v/>
          </cell>
        </row>
      </sheetData>
      <sheetData sheetId="27"/>
      <sheetData sheetId="28">
        <row r="7">
          <cell r="F7">
            <v>0</v>
          </cell>
        </row>
      </sheetData>
      <sheetData sheetId="29"/>
      <sheetData sheetId="30">
        <row r="5">
          <cell r="P5" t="str">
            <v>2020-21</v>
          </cell>
          <cell r="Q5">
            <v>87</v>
          </cell>
          <cell r="R5">
            <v>82</v>
          </cell>
          <cell r="S5">
            <v>41</v>
          </cell>
          <cell r="T5">
            <v>77</v>
          </cell>
          <cell r="U5">
            <v>72</v>
          </cell>
          <cell r="V5">
            <v>92</v>
          </cell>
          <cell r="W5">
            <v>67</v>
          </cell>
          <cell r="X5">
            <v>62</v>
          </cell>
        </row>
        <row r="6">
          <cell r="P6" t="str">
            <v>2021-22</v>
          </cell>
          <cell r="Q6">
            <v>88</v>
          </cell>
          <cell r="R6">
            <v>83</v>
          </cell>
          <cell r="S6">
            <v>42</v>
          </cell>
          <cell r="T6">
            <v>78</v>
          </cell>
          <cell r="U6">
            <v>73</v>
          </cell>
          <cell r="V6">
            <v>93</v>
          </cell>
          <cell r="W6">
            <v>68</v>
          </cell>
          <cell r="X6">
            <v>63</v>
          </cell>
        </row>
        <row r="7">
          <cell r="P7" t="str">
            <v>2022-23</v>
          </cell>
          <cell r="Q7">
            <v>89</v>
          </cell>
          <cell r="R7">
            <v>84</v>
          </cell>
          <cell r="S7">
            <v>43</v>
          </cell>
          <cell r="T7">
            <v>79</v>
          </cell>
          <cell r="U7">
            <v>74</v>
          </cell>
          <cell r="V7">
            <v>94</v>
          </cell>
          <cell r="W7">
            <v>69</v>
          </cell>
          <cell r="X7">
            <v>64</v>
          </cell>
        </row>
        <row r="8">
          <cell r="P8" t="str">
            <v>2023-24</v>
          </cell>
          <cell r="Q8">
            <v>90</v>
          </cell>
          <cell r="R8">
            <v>85</v>
          </cell>
          <cell r="S8">
            <v>44</v>
          </cell>
          <cell r="T8">
            <v>80</v>
          </cell>
          <cell r="U8">
            <v>75</v>
          </cell>
          <cell r="V8">
            <v>95</v>
          </cell>
          <cell r="W8">
            <v>70</v>
          </cell>
          <cell r="X8">
            <v>65</v>
          </cell>
        </row>
        <row r="9">
          <cell r="P9" t="str">
            <v>2024-25</v>
          </cell>
          <cell r="Q9">
            <v>91</v>
          </cell>
          <cell r="R9">
            <v>86</v>
          </cell>
          <cell r="S9">
            <v>45</v>
          </cell>
          <cell r="T9">
            <v>81</v>
          </cell>
          <cell r="U9">
            <v>76</v>
          </cell>
          <cell r="V9">
            <v>96</v>
          </cell>
          <cell r="W9">
            <v>71</v>
          </cell>
          <cell r="X9">
            <v>66</v>
          </cell>
        </row>
      </sheetData>
      <sheetData sheetId="31"/>
      <sheetData sheetId="32">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I7"/>
          <cell r="J7">
            <v>1</v>
          </cell>
          <cell r="K7"/>
          <cell r="L7"/>
          <cell r="M7"/>
          <cell r="N7"/>
          <cell r="O7"/>
          <cell r="P7"/>
          <cell r="Q7">
            <v>1</v>
          </cell>
          <cell r="R7" t="str">
            <v>Out &amp; under</v>
          </cell>
          <cell r="S7" t="str">
            <v xml:space="preserve">Revenue </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cell r="AA7"/>
          <cell r="AB7"/>
          <cell r="AC7"/>
          <cell r="AD7"/>
          <cell r="AE7"/>
          <cell r="AF7"/>
          <cell r="AG7"/>
          <cell r="AH7"/>
          <cell r="AI7"/>
          <cell r="AJ7"/>
          <cell r="AK7"/>
          <cell r="AL7"/>
          <cell r="AM7"/>
          <cell r="AN7"/>
          <cell r="AO7"/>
          <cell r="AP7"/>
          <cell r="AQ7">
            <v>4.5138888888888893E-3</v>
          </cell>
          <cell r="AR7">
            <v>4.2592592592592595E-3</v>
          </cell>
          <cell r="AS7">
            <v>3.9930555555555561E-3</v>
          </cell>
          <cell r="AT7">
            <v>3.7384259259259263E-3</v>
          </cell>
          <cell r="AU7">
            <v>3.472222222222222E-3</v>
          </cell>
          <cell r="AV7"/>
          <cell r="AW7"/>
          <cell r="AX7"/>
          <cell r="AY7"/>
          <cell r="AZ7"/>
          <cell r="BA7"/>
          <cell r="BB7"/>
          <cell r="BC7"/>
          <cell r="BD7"/>
          <cell r="BE7"/>
          <cell r="BF7"/>
          <cell r="BG7"/>
          <cell r="BH7"/>
          <cell r="BI7"/>
          <cell r="BJ7"/>
          <cell r="BK7"/>
          <cell r="BL7" t="str">
            <v>Yes</v>
          </cell>
          <cell r="BM7" t="str">
            <v>Yes</v>
          </cell>
          <cell r="BN7" t="str">
            <v>Yes</v>
          </cell>
          <cell r="BO7" t="str">
            <v>Yes</v>
          </cell>
          <cell r="BP7" t="str">
            <v>Yes</v>
          </cell>
          <cell r="BQ7">
            <v>0</v>
          </cell>
          <cell r="BR7">
            <v>0</v>
          </cell>
          <cell r="BS7">
            <v>0</v>
          </cell>
          <cell r="BT7">
            <v>0</v>
          </cell>
          <cell r="BU7">
            <v>0</v>
          </cell>
          <cell r="BV7">
            <v>1.5798611111111114E-2</v>
          </cell>
          <cell r="BW7">
            <v>1.5798611111111114E-2</v>
          </cell>
          <cell r="BX7">
            <v>1.5798611111111114E-2</v>
          </cell>
          <cell r="BY7">
            <v>1.5798611111111114E-2</v>
          </cell>
          <cell r="BZ7">
            <v>1.5798611111111114E-2</v>
          </cell>
          <cell r="CA7">
            <v>0</v>
          </cell>
          <cell r="CB7">
            <v>0</v>
          </cell>
          <cell r="CC7">
            <v>0</v>
          </cell>
          <cell r="CD7">
            <v>0</v>
          </cell>
          <cell r="CE7">
            <v>0</v>
          </cell>
          <cell r="CF7">
            <v>0</v>
          </cell>
          <cell r="CG7">
            <v>0</v>
          </cell>
          <cell r="CH7">
            <v>0</v>
          </cell>
          <cell r="CI7">
            <v>0</v>
          </cell>
          <cell r="CJ7">
            <v>0</v>
          </cell>
          <cell r="CK7">
            <v>2.4305555555555556E-3</v>
          </cell>
          <cell r="CL7">
            <v>2.3263888888888891E-3</v>
          </cell>
          <cell r="CM7">
            <v>2.2106481481481491E-3</v>
          </cell>
          <cell r="CN7">
            <v>2.1064814814814817E-3</v>
          </cell>
          <cell r="CO7">
            <v>2.0138888888888888E-3</v>
          </cell>
          <cell r="CP7">
            <v>0</v>
          </cell>
          <cell r="CQ7">
            <v>0</v>
          </cell>
          <cell r="CR7">
            <v>0</v>
          </cell>
          <cell r="CS7">
            <v>0</v>
          </cell>
          <cell r="CT7">
            <v>0</v>
          </cell>
          <cell r="CU7">
            <v>-0.52500000000000002</v>
          </cell>
          <cell r="CV7" t="str">
            <v/>
          </cell>
          <cell r="CW7" t="str">
            <v/>
          </cell>
          <cell r="CX7" t="str">
            <v/>
          </cell>
          <cell r="CY7">
            <v>0.52500000000000002</v>
          </cell>
          <cell r="CZ7" t="str">
            <v/>
          </cell>
          <cell r="DA7" t="str">
            <v/>
          </cell>
          <cell r="DB7" t="str">
            <v/>
          </cell>
          <cell r="DC7" t="str">
            <v>No</v>
          </cell>
          <cell r="DD7">
            <v>1</v>
          </cell>
          <cell r="DE7"/>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I8"/>
          <cell r="J8">
            <v>1</v>
          </cell>
          <cell r="K8"/>
          <cell r="L8"/>
          <cell r="M8"/>
          <cell r="N8"/>
          <cell r="O8"/>
          <cell r="P8"/>
          <cell r="Q8">
            <v>1</v>
          </cell>
          <cell r="R8" t="str">
            <v>Out &amp; under</v>
          </cell>
          <cell r="S8" t="str">
            <v xml:space="preserve">Revenue </v>
          </cell>
          <cell r="T8" t="str">
            <v>In-period</v>
          </cell>
          <cell r="U8" t="str">
            <v>Leakage</v>
          </cell>
          <cell r="V8" t="str">
            <v>nr</v>
          </cell>
          <cell r="W8" t="str">
            <v>Leakage in ML/d, three-year-average</v>
          </cell>
          <cell r="X8">
            <v>1</v>
          </cell>
          <cell r="Y8" t="str">
            <v>Down</v>
          </cell>
          <cell r="Z8" t="str">
            <v>Leakage</v>
          </cell>
          <cell r="AA8"/>
          <cell r="AB8"/>
          <cell r="AC8"/>
          <cell r="AD8"/>
          <cell r="AE8"/>
          <cell r="AF8"/>
          <cell r="AG8"/>
          <cell r="AH8"/>
          <cell r="AI8"/>
          <cell r="AJ8"/>
          <cell r="AK8"/>
          <cell r="AL8"/>
          <cell r="AM8"/>
          <cell r="AN8"/>
          <cell r="AO8"/>
          <cell r="AP8"/>
          <cell r="AQ8">
            <v>175.3</v>
          </cell>
          <cell r="AR8">
            <v>160.19999999999999</v>
          </cell>
          <cell r="AS8">
            <v>155</v>
          </cell>
          <cell r="AT8">
            <v>149.6</v>
          </cell>
          <cell r="AU8">
            <v>144.19999999999999</v>
          </cell>
          <cell r="AV8"/>
          <cell r="AW8"/>
          <cell r="AX8"/>
          <cell r="AY8"/>
          <cell r="AZ8"/>
          <cell r="BA8"/>
          <cell r="BB8"/>
          <cell r="BC8"/>
          <cell r="BD8"/>
          <cell r="BE8"/>
          <cell r="BF8"/>
          <cell r="BG8"/>
          <cell r="BH8"/>
          <cell r="BI8"/>
          <cell r="BJ8"/>
          <cell r="BK8"/>
          <cell r="BL8" t="str">
            <v>Yes</v>
          </cell>
          <cell r="BM8" t="str">
            <v>Yes</v>
          </cell>
          <cell r="BN8" t="str">
            <v>Yes</v>
          </cell>
          <cell r="BO8" t="str">
            <v>Yes</v>
          </cell>
          <cell r="BP8" t="str">
            <v>Yes</v>
          </cell>
          <cell r="BQ8" t="str">
            <v/>
          </cell>
          <cell r="BR8" t="str">
            <v/>
          </cell>
          <cell r="BS8" t="str">
            <v/>
          </cell>
          <cell r="BT8" t="str">
            <v/>
          </cell>
          <cell r="BU8" t="str">
            <v/>
          </cell>
          <cell r="BV8">
            <v>189.2</v>
          </cell>
          <cell r="BW8">
            <v>189.2</v>
          </cell>
          <cell r="BX8">
            <v>189.2</v>
          </cell>
          <cell r="BY8">
            <v>189.2</v>
          </cell>
          <cell r="BZ8">
            <v>189.2</v>
          </cell>
          <cell r="CA8" t="str">
            <v/>
          </cell>
          <cell r="CB8" t="str">
            <v/>
          </cell>
          <cell r="CC8" t="str">
            <v/>
          </cell>
          <cell r="CD8" t="str">
            <v/>
          </cell>
          <cell r="CE8" t="str">
            <v/>
          </cell>
          <cell r="CF8" t="str">
            <v/>
          </cell>
          <cell r="CG8" t="str">
            <v/>
          </cell>
          <cell r="CH8" t="str">
            <v/>
          </cell>
          <cell r="CI8" t="str">
            <v/>
          </cell>
          <cell r="CJ8" t="str">
            <v/>
          </cell>
          <cell r="CK8">
            <v>169.8</v>
          </cell>
          <cell r="CL8">
            <v>155.30000000000001</v>
          </cell>
          <cell r="CM8">
            <v>150.4</v>
          </cell>
          <cell r="CN8">
            <v>145.30000000000001</v>
          </cell>
          <cell r="CO8">
            <v>140.1</v>
          </cell>
          <cell r="CP8" t="str">
            <v/>
          </cell>
          <cell r="CQ8" t="str">
            <v/>
          </cell>
          <cell r="CR8" t="str">
            <v/>
          </cell>
          <cell r="CS8" t="str">
            <v/>
          </cell>
          <cell r="CT8" t="str">
            <v/>
          </cell>
          <cell r="CU8">
            <v>-0.16</v>
          </cell>
          <cell r="CV8" t="str">
            <v/>
          </cell>
          <cell r="CW8" t="str">
            <v/>
          </cell>
          <cell r="CX8" t="str">
            <v/>
          </cell>
          <cell r="CY8">
            <v>0.13300000000000001</v>
          </cell>
          <cell r="CZ8" t="str">
            <v/>
          </cell>
          <cell r="DA8" t="str">
            <v/>
          </cell>
          <cell r="DB8" t="str">
            <v/>
          </cell>
          <cell r="DC8" t="str">
            <v>No</v>
          </cell>
          <cell r="DD8">
            <v>1</v>
          </cell>
          <cell r="DE8"/>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K9"/>
          <cell r="L9"/>
          <cell r="M9"/>
          <cell r="N9"/>
          <cell r="O9"/>
          <cell r="P9"/>
          <cell r="Q9">
            <v>1</v>
          </cell>
          <cell r="R9" t="str">
            <v>Out &amp; under</v>
          </cell>
          <cell r="S9" t="str">
            <v xml:space="preserve">Revenue </v>
          </cell>
          <cell r="T9" t="str">
            <v>End of period</v>
          </cell>
          <cell r="U9" t="str">
            <v>Sustainability/innovation</v>
          </cell>
          <cell r="V9" t="str">
            <v>nr</v>
          </cell>
          <cell r="W9" t="str">
            <v>Litres per head per day (l/h/d), three-year-average</v>
          </cell>
          <cell r="X9">
            <v>1</v>
          </cell>
          <cell r="Y9" t="str">
            <v>Down</v>
          </cell>
          <cell r="Z9" t="str">
            <v>Per capita consumption</v>
          </cell>
          <cell r="AA9"/>
          <cell r="AB9"/>
          <cell r="AC9"/>
          <cell r="AD9"/>
          <cell r="AE9"/>
          <cell r="AF9"/>
          <cell r="AG9"/>
          <cell r="AH9"/>
          <cell r="AI9"/>
          <cell r="AJ9"/>
          <cell r="AK9"/>
          <cell r="AL9"/>
          <cell r="AM9"/>
          <cell r="AN9"/>
          <cell r="AO9"/>
          <cell r="AP9"/>
          <cell r="AQ9">
            <v>149</v>
          </cell>
          <cell r="AR9">
            <v>144.19999999999999</v>
          </cell>
          <cell r="AS9">
            <v>140.5</v>
          </cell>
          <cell r="AT9">
            <v>136.4</v>
          </cell>
          <cell r="AU9">
            <v>132.69999999999999</v>
          </cell>
          <cell r="AV9"/>
          <cell r="AW9"/>
          <cell r="AX9"/>
          <cell r="AY9"/>
          <cell r="AZ9"/>
          <cell r="BA9"/>
          <cell r="BB9"/>
          <cell r="BC9"/>
          <cell r="BD9"/>
          <cell r="BE9"/>
          <cell r="BF9"/>
          <cell r="BG9"/>
          <cell r="BH9"/>
          <cell r="BI9"/>
          <cell r="BJ9"/>
          <cell r="BK9"/>
          <cell r="BL9" t="str">
            <v>Yes</v>
          </cell>
          <cell r="BM9" t="str">
            <v>Yes</v>
          </cell>
          <cell r="BN9" t="str">
            <v>Yes</v>
          </cell>
          <cell r="BO9" t="str">
            <v>Yes</v>
          </cell>
          <cell r="BP9" t="str">
            <v>Yes</v>
          </cell>
          <cell r="BQ9" t="str">
            <v/>
          </cell>
          <cell r="BR9" t="str">
            <v/>
          </cell>
          <cell r="BS9" t="str">
            <v/>
          </cell>
          <cell r="BT9" t="str">
            <v/>
          </cell>
          <cell r="BU9" t="str">
            <v/>
          </cell>
          <cell r="BV9">
            <v>163.9</v>
          </cell>
          <cell r="BW9">
            <v>163.9</v>
          </cell>
          <cell r="BX9">
            <v>163.9</v>
          </cell>
          <cell r="BY9">
            <v>163.9</v>
          </cell>
          <cell r="BZ9">
            <v>163.9</v>
          </cell>
          <cell r="CA9" t="str">
            <v/>
          </cell>
          <cell r="CB9" t="str">
            <v/>
          </cell>
          <cell r="CC9" t="str">
            <v/>
          </cell>
          <cell r="CD9" t="str">
            <v/>
          </cell>
          <cell r="CE9" t="str">
            <v/>
          </cell>
          <cell r="CF9" t="str">
            <v/>
          </cell>
          <cell r="CG9" t="str">
            <v/>
          </cell>
          <cell r="CH9" t="str">
            <v/>
          </cell>
          <cell r="CI9" t="str">
            <v/>
          </cell>
          <cell r="CJ9" t="str">
            <v/>
          </cell>
          <cell r="CK9">
            <v>145.9</v>
          </cell>
          <cell r="CL9">
            <v>141.19999999999999</v>
          </cell>
          <cell r="CM9">
            <v>137.5</v>
          </cell>
          <cell r="CN9">
            <v>133.4</v>
          </cell>
          <cell r="CO9">
            <v>129.69999999999999</v>
          </cell>
          <cell r="CP9" t="str">
            <v/>
          </cell>
          <cell r="CQ9" t="str">
            <v/>
          </cell>
          <cell r="CR9" t="str">
            <v/>
          </cell>
          <cell r="CS9" t="str">
            <v/>
          </cell>
          <cell r="CT9" t="str">
            <v/>
          </cell>
          <cell r="CU9">
            <v>-0.28899999999999998</v>
          </cell>
          <cell r="CV9" t="str">
            <v/>
          </cell>
          <cell r="CW9" t="str">
            <v/>
          </cell>
          <cell r="CX9" t="str">
            <v/>
          </cell>
          <cell r="CY9">
            <v>0.27300000000000002</v>
          </cell>
          <cell r="CZ9" t="str">
            <v/>
          </cell>
          <cell r="DA9" t="str">
            <v/>
          </cell>
          <cell r="DB9" t="str">
            <v/>
          </cell>
          <cell r="DC9" t="str">
            <v>No</v>
          </cell>
          <cell r="DD9">
            <v>1</v>
          </cell>
          <cell r="DE9"/>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I10"/>
          <cell r="J10">
            <v>1</v>
          </cell>
          <cell r="K10"/>
          <cell r="L10"/>
          <cell r="M10"/>
          <cell r="N10"/>
          <cell r="O10"/>
          <cell r="P10"/>
          <cell r="Q10">
            <v>1</v>
          </cell>
          <cell r="R10" t="str">
            <v>NFI</v>
          </cell>
          <cell r="S10"/>
          <cell r="T10"/>
          <cell r="U10" t="str">
            <v>Resilience</v>
          </cell>
          <cell r="V10" t="str">
            <v>%</v>
          </cell>
          <cell r="W10" t="str">
            <v>% of population at risk 1:200</v>
          </cell>
          <cell r="X10">
            <v>1</v>
          </cell>
          <cell r="Y10" t="str">
            <v>Down</v>
          </cell>
          <cell r="Z10" t="str">
            <v>Risk of severe restrictions in a drought</v>
          </cell>
          <cell r="AA10"/>
          <cell r="AB10"/>
          <cell r="AC10"/>
          <cell r="AD10"/>
          <cell r="AE10"/>
          <cell r="AF10"/>
          <cell r="AG10"/>
          <cell r="AH10"/>
          <cell r="AI10"/>
          <cell r="AJ10"/>
          <cell r="AK10"/>
          <cell r="AL10"/>
          <cell r="AM10"/>
          <cell r="AN10"/>
          <cell r="AO10"/>
          <cell r="AP10"/>
          <cell r="AQ10">
            <v>0</v>
          </cell>
          <cell r="AR10">
            <v>0</v>
          </cell>
          <cell r="AS10">
            <v>0</v>
          </cell>
          <cell r="AT10">
            <v>0</v>
          </cell>
          <cell r="AU10">
            <v>0</v>
          </cell>
          <cell r="AV10"/>
          <cell r="AW10"/>
          <cell r="AX10"/>
          <cell r="AY10"/>
          <cell r="AZ10"/>
          <cell r="BA10"/>
          <cell r="BB10"/>
          <cell r="BC10"/>
          <cell r="BD10"/>
          <cell r="BE10"/>
          <cell r="BF10"/>
          <cell r="BG10"/>
          <cell r="BH10"/>
          <cell r="BI10"/>
          <cell r="BJ10"/>
          <cell r="BK10"/>
          <cell r="BL10"/>
          <cell r="BM10"/>
          <cell r="BN10"/>
          <cell r="BO10"/>
          <cell r="BP10"/>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cell r="DD10">
            <v>1</v>
          </cell>
          <cell r="DE10"/>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I11"/>
          <cell r="J11">
            <v>1</v>
          </cell>
          <cell r="K11"/>
          <cell r="L11"/>
          <cell r="M11"/>
          <cell r="N11"/>
          <cell r="O11"/>
          <cell r="P11"/>
          <cell r="Q11">
            <v>1</v>
          </cell>
          <cell r="R11" t="str">
            <v>Under</v>
          </cell>
          <cell r="S11" t="str">
            <v xml:space="preserve">Revenue </v>
          </cell>
          <cell r="T11" t="str">
            <v>In-period</v>
          </cell>
          <cell r="U11" t="str">
            <v>Water outage</v>
          </cell>
          <cell r="V11" t="str">
            <v>%</v>
          </cell>
          <cell r="W11" t="str">
            <v>Lost capacity as % of total company maximum production capacity.</v>
          </cell>
          <cell r="X11">
            <v>2</v>
          </cell>
          <cell r="Y11" t="str">
            <v>Down</v>
          </cell>
          <cell r="Z11" t="str">
            <v>Unplanned outage</v>
          </cell>
          <cell r="AA11"/>
          <cell r="AB11"/>
          <cell r="AC11"/>
          <cell r="AD11"/>
          <cell r="AE11"/>
          <cell r="AF11"/>
          <cell r="AG11"/>
          <cell r="AH11"/>
          <cell r="AI11"/>
          <cell r="AJ11"/>
          <cell r="AK11"/>
          <cell r="AL11"/>
          <cell r="AM11"/>
          <cell r="AN11"/>
          <cell r="AO11"/>
          <cell r="AP11"/>
          <cell r="AQ11">
            <v>2.34</v>
          </cell>
          <cell r="AR11">
            <v>2.34</v>
          </cell>
          <cell r="AS11">
            <v>2.34</v>
          </cell>
          <cell r="AT11">
            <v>2.34</v>
          </cell>
          <cell r="AU11">
            <v>2.34</v>
          </cell>
          <cell r="AV11"/>
          <cell r="AW11"/>
          <cell r="AX11"/>
          <cell r="AY11"/>
          <cell r="AZ11"/>
          <cell r="BA11"/>
          <cell r="BB11"/>
          <cell r="BC11"/>
          <cell r="BD11"/>
          <cell r="BE11"/>
          <cell r="BF11"/>
          <cell r="BG11"/>
          <cell r="BH11"/>
          <cell r="BI11"/>
          <cell r="BJ11"/>
          <cell r="BK11"/>
          <cell r="BL11" t="str">
            <v>Yes</v>
          </cell>
          <cell r="BM11" t="str">
            <v>Yes</v>
          </cell>
          <cell r="BN11" t="str">
            <v>Yes</v>
          </cell>
          <cell r="BO11" t="str">
            <v>Yes</v>
          </cell>
          <cell r="BP11" t="str">
            <v>Yes</v>
          </cell>
          <cell r="BQ11" t="str">
            <v/>
          </cell>
          <cell r="BR11" t="str">
            <v/>
          </cell>
          <cell r="BS11" t="str">
            <v/>
          </cell>
          <cell r="BT11" t="str">
            <v/>
          </cell>
          <cell r="BU11" t="str">
            <v/>
          </cell>
          <cell r="BV11">
            <v>4.68</v>
          </cell>
          <cell r="BW11">
            <v>4.68</v>
          </cell>
          <cell r="BX11">
            <v>4.68</v>
          </cell>
          <cell r="BY11">
            <v>4.68</v>
          </cell>
          <cell r="BZ11">
            <v>4.68</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v>-1.3080000000000001</v>
          </cell>
          <cell r="CV11" t="str">
            <v/>
          </cell>
          <cell r="CW11" t="str">
            <v/>
          </cell>
          <cell r="CX11" t="str">
            <v/>
          </cell>
          <cell r="CY11" t="str">
            <v/>
          </cell>
          <cell r="CZ11" t="str">
            <v/>
          </cell>
          <cell r="DA11" t="str">
            <v/>
          </cell>
          <cell r="DB11" t="str">
            <v/>
          </cell>
          <cell r="DC11" t="str">
            <v>No</v>
          </cell>
          <cell r="DD11">
            <v>1</v>
          </cell>
          <cell r="DE11"/>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I12"/>
          <cell r="J12">
            <v>1</v>
          </cell>
          <cell r="K12"/>
          <cell r="L12"/>
          <cell r="M12"/>
          <cell r="N12"/>
          <cell r="O12"/>
          <cell r="P12"/>
          <cell r="Q12">
            <v>1</v>
          </cell>
          <cell r="R12" t="str">
            <v>Under</v>
          </cell>
          <cell r="S12" t="str">
            <v xml:space="preserve">Revenue </v>
          </cell>
          <cell r="T12" t="str">
            <v>In-period</v>
          </cell>
          <cell r="U12" t="str">
            <v>Asset/equipment failure</v>
          </cell>
          <cell r="V12" t="str">
            <v>nr</v>
          </cell>
          <cell r="W12" t="str">
            <v>No. of burst mains per 1,000 km of pipe (per year)</v>
          </cell>
          <cell r="X12">
            <v>1</v>
          </cell>
          <cell r="Y12" t="str">
            <v>Down</v>
          </cell>
          <cell r="Z12" t="str">
            <v>Mains repairs</v>
          </cell>
          <cell r="AA12"/>
          <cell r="AB12"/>
          <cell r="AC12"/>
          <cell r="AD12"/>
          <cell r="AE12"/>
          <cell r="AF12"/>
          <cell r="AG12"/>
          <cell r="AH12"/>
          <cell r="AI12"/>
          <cell r="AJ12"/>
          <cell r="AK12"/>
          <cell r="AL12"/>
          <cell r="AM12"/>
          <cell r="AN12"/>
          <cell r="AO12"/>
          <cell r="AP12"/>
          <cell r="AQ12">
            <v>150.69999999999999</v>
          </cell>
          <cell r="AR12">
            <v>148.6</v>
          </cell>
          <cell r="AS12">
            <v>146.5</v>
          </cell>
          <cell r="AT12">
            <v>144.4</v>
          </cell>
          <cell r="AU12">
            <v>142.30000000000001</v>
          </cell>
          <cell r="AV12"/>
          <cell r="AW12"/>
          <cell r="AX12"/>
          <cell r="AY12"/>
          <cell r="AZ12"/>
          <cell r="BA12"/>
          <cell r="BB12"/>
          <cell r="BC12"/>
          <cell r="BD12"/>
          <cell r="BE12"/>
          <cell r="BF12"/>
          <cell r="BG12"/>
          <cell r="BH12"/>
          <cell r="BI12"/>
          <cell r="BJ12"/>
          <cell r="BK12"/>
          <cell r="BL12" t="str">
            <v>Yes</v>
          </cell>
          <cell r="BM12" t="str">
            <v>Yes</v>
          </cell>
          <cell r="BN12" t="str">
            <v>Yes</v>
          </cell>
          <cell r="BO12" t="str">
            <v>Yes</v>
          </cell>
          <cell r="BP12" t="str">
            <v>Yes</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v>-0.113</v>
          </cell>
          <cell r="CV12" t="str">
            <v/>
          </cell>
          <cell r="CW12" t="str">
            <v/>
          </cell>
          <cell r="CX12" t="str">
            <v/>
          </cell>
          <cell r="CY12">
            <v>0</v>
          </cell>
          <cell r="CZ12" t="str">
            <v/>
          </cell>
          <cell r="DA12" t="str">
            <v/>
          </cell>
          <cell r="DB12" t="str">
            <v/>
          </cell>
          <cell r="DC12" t="str">
            <v>No</v>
          </cell>
          <cell r="DD12">
            <v>1</v>
          </cell>
          <cell r="DE12"/>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I13"/>
          <cell r="J13">
            <v>1</v>
          </cell>
          <cell r="K13"/>
          <cell r="L13"/>
          <cell r="M13"/>
          <cell r="N13"/>
          <cell r="O13"/>
          <cell r="P13"/>
          <cell r="Q13">
            <v>1</v>
          </cell>
          <cell r="R13" t="str">
            <v>Under</v>
          </cell>
          <cell r="S13" t="str">
            <v xml:space="preserve">Revenue </v>
          </cell>
          <cell r="T13" t="str">
            <v>In-period</v>
          </cell>
          <cell r="U13" t="str">
            <v>Water quality compliance</v>
          </cell>
          <cell r="V13" t="str">
            <v>score</v>
          </cell>
          <cell r="W13" t="str">
            <v>Score</v>
          </cell>
          <cell r="X13">
            <v>2</v>
          </cell>
          <cell r="Y13" t="str">
            <v>Down</v>
          </cell>
          <cell r="Z13" t="str">
            <v>Water quality compliance (CRI)</v>
          </cell>
          <cell r="AA13"/>
          <cell r="AB13"/>
          <cell r="AC13"/>
          <cell r="AD13"/>
          <cell r="AE13"/>
          <cell r="AF13"/>
          <cell r="AG13"/>
          <cell r="AH13"/>
          <cell r="AI13"/>
          <cell r="AJ13"/>
          <cell r="AK13"/>
          <cell r="AL13"/>
          <cell r="AM13"/>
          <cell r="AN13"/>
          <cell r="AO13"/>
          <cell r="AP13"/>
          <cell r="AQ13">
            <v>0</v>
          </cell>
          <cell r="AR13">
            <v>0</v>
          </cell>
          <cell r="AS13">
            <v>0</v>
          </cell>
          <cell r="AT13">
            <v>0</v>
          </cell>
          <cell r="AU13">
            <v>0</v>
          </cell>
          <cell r="AV13"/>
          <cell r="AW13"/>
          <cell r="AX13"/>
          <cell r="AY13"/>
          <cell r="AZ13"/>
          <cell r="BA13"/>
          <cell r="BB13"/>
          <cell r="BC13"/>
          <cell r="BD13"/>
          <cell r="BE13"/>
          <cell r="BF13"/>
          <cell r="BG13"/>
          <cell r="BH13"/>
          <cell r="BI13"/>
          <cell r="BJ13"/>
          <cell r="BK13"/>
          <cell r="BL13" t="str">
            <v>Yes</v>
          </cell>
          <cell r="BM13" t="str">
            <v>Yes</v>
          </cell>
          <cell r="BN13" t="str">
            <v>Yes</v>
          </cell>
          <cell r="BO13" t="str">
            <v>Yes</v>
          </cell>
          <cell r="BP13" t="str">
            <v>Yes</v>
          </cell>
          <cell r="BQ13" t="str">
            <v/>
          </cell>
          <cell r="BR13" t="str">
            <v/>
          </cell>
          <cell r="BS13" t="str">
            <v/>
          </cell>
          <cell r="BT13" t="str">
            <v/>
          </cell>
          <cell r="BU13" t="str">
            <v/>
          </cell>
          <cell r="BV13">
            <v>9.5</v>
          </cell>
          <cell r="BW13">
            <v>9.5</v>
          </cell>
          <cell r="BX13">
            <v>9.5</v>
          </cell>
          <cell r="BY13">
            <v>9.5</v>
          </cell>
          <cell r="BZ13">
            <v>9.5</v>
          </cell>
          <cell r="CA13">
            <v>2</v>
          </cell>
          <cell r="CB13">
            <v>2</v>
          </cell>
          <cell r="CC13">
            <v>2</v>
          </cell>
          <cell r="CD13">
            <v>2</v>
          </cell>
          <cell r="CE13">
            <v>2</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v>-0.84899999999999998</v>
          </cell>
          <cell r="CV13" t="str">
            <v/>
          </cell>
          <cell r="CW13" t="str">
            <v/>
          </cell>
          <cell r="CX13" t="str">
            <v/>
          </cell>
          <cell r="CY13">
            <v>0</v>
          </cell>
          <cell r="CZ13" t="str">
            <v/>
          </cell>
          <cell r="DA13" t="str">
            <v/>
          </cell>
          <cell r="DB13" t="str">
            <v/>
          </cell>
          <cell r="DC13"/>
          <cell r="DD13">
            <v>1</v>
          </cell>
          <cell r="DE13"/>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I14"/>
          <cell r="J14"/>
          <cell r="K14"/>
          <cell r="L14"/>
          <cell r="M14">
            <v>1</v>
          </cell>
          <cell r="N14"/>
          <cell r="O14"/>
          <cell r="P14"/>
          <cell r="Q14">
            <v>1</v>
          </cell>
          <cell r="R14" t="str">
            <v>Out &amp; under</v>
          </cell>
          <cell r="S14" t="str">
            <v xml:space="preserve">Revenue </v>
          </cell>
          <cell r="T14" t="str">
            <v>In-period</v>
          </cell>
          <cell r="U14" t="str">
            <v>Customer measure of experience (C-MeX)</v>
          </cell>
          <cell r="V14" t="str">
            <v>score</v>
          </cell>
          <cell r="W14" t="str">
            <v>Score</v>
          </cell>
          <cell r="X14">
            <v>2</v>
          </cell>
          <cell r="Y14" t="str">
            <v>Up</v>
          </cell>
          <cell r="Z14" t="str">
            <v>C-MeX: Customer measure of experience</v>
          </cell>
          <cell r="AA14"/>
          <cell r="AB14"/>
          <cell r="AC14"/>
          <cell r="AD14"/>
          <cell r="AE14"/>
          <cell r="AF14"/>
          <cell r="AG14"/>
          <cell r="AH14"/>
          <cell r="AI14"/>
          <cell r="AJ14"/>
          <cell r="AK14"/>
          <cell r="AL14"/>
          <cell r="AM14"/>
          <cell r="AN14"/>
          <cell r="AO14"/>
          <cell r="AP14"/>
          <cell r="AQ14" t="str">
            <v>TBC</v>
          </cell>
          <cell r="AR14" t="str">
            <v>TBC</v>
          </cell>
          <cell r="AS14" t="str">
            <v>TBC</v>
          </cell>
          <cell r="AT14" t="str">
            <v>TBC</v>
          </cell>
          <cell r="AU14" t="str">
            <v>TBC</v>
          </cell>
          <cell r="AV14"/>
          <cell r="AW14"/>
          <cell r="AX14"/>
          <cell r="AY14"/>
          <cell r="AZ14"/>
          <cell r="BA14"/>
          <cell r="BB14"/>
          <cell r="BC14"/>
          <cell r="BD14"/>
          <cell r="BE14"/>
          <cell r="BF14"/>
          <cell r="BG14"/>
          <cell r="BH14"/>
          <cell r="BI14"/>
          <cell r="BJ14"/>
          <cell r="BK14"/>
          <cell r="BL14" t="str">
            <v>Yes</v>
          </cell>
          <cell r="BM14" t="str">
            <v>Yes</v>
          </cell>
          <cell r="BN14" t="str">
            <v>Yes</v>
          </cell>
          <cell r="BO14" t="str">
            <v>Yes</v>
          </cell>
          <cell r="BP14" t="str">
            <v>Yes</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cell r="DD14">
            <v>1</v>
          </cell>
          <cell r="DE14"/>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I15"/>
          <cell r="J15">
            <v>1</v>
          </cell>
          <cell r="K15"/>
          <cell r="L15"/>
          <cell r="M15"/>
          <cell r="N15"/>
          <cell r="O15"/>
          <cell r="P15"/>
          <cell r="Q15">
            <v>1</v>
          </cell>
          <cell r="R15" t="str">
            <v>Out &amp; under</v>
          </cell>
          <cell r="S15" t="str">
            <v xml:space="preserve">Revenue </v>
          </cell>
          <cell r="T15" t="str">
            <v>In-period</v>
          </cell>
          <cell r="U15" t="str">
            <v>Developer services measure of experience (D-MeX)</v>
          </cell>
          <cell r="V15" t="str">
            <v>score</v>
          </cell>
          <cell r="W15" t="str">
            <v>Score</v>
          </cell>
          <cell r="X15">
            <v>2</v>
          </cell>
          <cell r="Y15" t="str">
            <v>Up</v>
          </cell>
          <cell r="Z15" t="str">
            <v>D-MeX: Developer services measure of experience</v>
          </cell>
          <cell r="AA15"/>
          <cell r="AB15"/>
          <cell r="AC15"/>
          <cell r="AD15"/>
          <cell r="AE15"/>
          <cell r="AF15"/>
          <cell r="AG15"/>
          <cell r="AH15"/>
          <cell r="AI15"/>
          <cell r="AJ15"/>
          <cell r="AK15"/>
          <cell r="AL15"/>
          <cell r="AM15"/>
          <cell r="AN15"/>
          <cell r="AO15"/>
          <cell r="AP15"/>
          <cell r="AQ15" t="str">
            <v>TBC</v>
          </cell>
          <cell r="AR15" t="str">
            <v>TBC</v>
          </cell>
          <cell r="AS15" t="str">
            <v>TBC</v>
          </cell>
          <cell r="AT15" t="str">
            <v>TBC</v>
          </cell>
          <cell r="AU15" t="str">
            <v>TBC</v>
          </cell>
          <cell r="AV15"/>
          <cell r="AW15"/>
          <cell r="AX15"/>
          <cell r="AY15"/>
          <cell r="AZ15"/>
          <cell r="BA15"/>
          <cell r="BB15"/>
          <cell r="BC15"/>
          <cell r="BD15"/>
          <cell r="BE15"/>
          <cell r="BF15"/>
          <cell r="BG15"/>
          <cell r="BH15"/>
          <cell r="BI15"/>
          <cell r="BJ15"/>
          <cell r="BK15"/>
          <cell r="BL15" t="str">
            <v>Yes</v>
          </cell>
          <cell r="BM15" t="str">
            <v>Yes</v>
          </cell>
          <cell r="BN15" t="str">
            <v>Yes</v>
          </cell>
          <cell r="BO15" t="str">
            <v>Yes</v>
          </cell>
          <cell r="BP15" t="str">
            <v>Yes</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cell r="DD15">
            <v>1</v>
          </cell>
          <cell r="DE15"/>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I16"/>
          <cell r="J16">
            <v>1</v>
          </cell>
          <cell r="K16"/>
          <cell r="L16"/>
          <cell r="M16"/>
          <cell r="N16"/>
          <cell r="O16"/>
          <cell r="P16"/>
          <cell r="Q16">
            <v>1</v>
          </cell>
          <cell r="R16" t="str">
            <v>NFI</v>
          </cell>
          <cell r="S16"/>
          <cell r="T16"/>
          <cell r="U16" t="str">
            <v>Resilience</v>
          </cell>
          <cell r="V16" t="str">
            <v>nr</v>
          </cell>
          <cell r="W16" t="str">
            <v>Hours per property per year</v>
          </cell>
          <cell r="X16">
            <v>0</v>
          </cell>
          <cell r="Y16" t="str">
            <v>Down</v>
          </cell>
          <cell r="Z16"/>
          <cell r="AA16"/>
          <cell r="AB16"/>
          <cell r="AC16"/>
          <cell r="AD16"/>
          <cell r="AE16"/>
          <cell r="AF16"/>
          <cell r="AG16"/>
          <cell r="AH16"/>
          <cell r="AI16"/>
          <cell r="AJ16"/>
          <cell r="AK16"/>
          <cell r="AL16"/>
          <cell r="AM16"/>
          <cell r="AN16"/>
          <cell r="AO16"/>
          <cell r="AP16"/>
          <cell r="AQ16">
            <v>0.5</v>
          </cell>
          <cell r="AR16">
            <v>0.45833333333333331</v>
          </cell>
          <cell r="AS16">
            <v>0.41666666666666669</v>
          </cell>
          <cell r="AT16">
            <v>0.375</v>
          </cell>
          <cell r="AU16">
            <v>0.36249999999999999</v>
          </cell>
          <cell r="AV16"/>
          <cell r="AW16"/>
          <cell r="AX16"/>
          <cell r="AY16"/>
          <cell r="AZ16"/>
          <cell r="BA16"/>
          <cell r="BB16"/>
          <cell r="BC16"/>
          <cell r="BD16"/>
          <cell r="BE16"/>
          <cell r="BF16"/>
          <cell r="BG16"/>
          <cell r="BH16"/>
          <cell r="BI16"/>
          <cell r="BJ16"/>
          <cell r="BK16"/>
          <cell r="BL16"/>
          <cell r="BM16"/>
          <cell r="BN16"/>
          <cell r="BO16"/>
          <cell r="BP16"/>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C16"/>
          <cell r="DD16">
            <v>1</v>
          </cell>
          <cell r="DE16"/>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I17"/>
          <cell r="J17"/>
          <cell r="K17"/>
          <cell r="L17"/>
          <cell r="M17">
            <v>1</v>
          </cell>
          <cell r="N17"/>
          <cell r="O17"/>
          <cell r="P17"/>
          <cell r="Q17">
            <v>1</v>
          </cell>
          <cell r="R17" t="str">
            <v>NFI</v>
          </cell>
          <cell r="S17"/>
          <cell r="T17"/>
          <cell r="U17" t="str">
            <v>Customer service/satisfaction (exc. billing etc.)</v>
          </cell>
          <cell r="V17" t="str">
            <v>%</v>
          </cell>
          <cell r="W17" t="str">
            <v>% customers satisfied</v>
          </cell>
          <cell r="X17">
            <v>0</v>
          </cell>
          <cell r="Y17" t="str">
            <v>Up</v>
          </cell>
          <cell r="Z17"/>
          <cell r="AA17"/>
          <cell r="AB17"/>
          <cell r="AC17"/>
          <cell r="AD17"/>
          <cell r="AE17"/>
          <cell r="AF17"/>
          <cell r="AG17"/>
          <cell r="AH17"/>
          <cell r="AI17"/>
          <cell r="AJ17"/>
          <cell r="AK17"/>
          <cell r="AL17"/>
          <cell r="AM17"/>
          <cell r="AN17"/>
          <cell r="AO17"/>
          <cell r="AP17"/>
          <cell r="AQ17">
            <v>90</v>
          </cell>
          <cell r="AR17">
            <v>90</v>
          </cell>
          <cell r="AS17">
            <v>90</v>
          </cell>
          <cell r="AT17">
            <v>90</v>
          </cell>
          <cell r="AU17">
            <v>90</v>
          </cell>
          <cell r="AV17"/>
          <cell r="AW17"/>
          <cell r="AX17"/>
          <cell r="AY17"/>
          <cell r="AZ17"/>
          <cell r="BA17"/>
          <cell r="BB17"/>
          <cell r="BC17"/>
          <cell r="BD17"/>
          <cell r="BE17"/>
          <cell r="BF17"/>
          <cell r="BG17"/>
          <cell r="BH17"/>
          <cell r="BI17"/>
          <cell r="BJ17"/>
          <cell r="BK17"/>
          <cell r="BL17"/>
          <cell r="BM17"/>
          <cell r="BN17"/>
          <cell r="BO17"/>
          <cell r="BP17"/>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cell r="DD17">
            <v>1</v>
          </cell>
          <cell r="DE17"/>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I18"/>
          <cell r="J18"/>
          <cell r="K18"/>
          <cell r="L18"/>
          <cell r="M18">
            <v>1</v>
          </cell>
          <cell r="N18"/>
          <cell r="O18"/>
          <cell r="P18"/>
          <cell r="Q18">
            <v>1</v>
          </cell>
          <cell r="R18" t="str">
            <v>NFI</v>
          </cell>
          <cell r="S18"/>
          <cell r="T18"/>
          <cell r="U18" t="str">
            <v>Customer service/satisfaction (exc. billing etc.)</v>
          </cell>
          <cell r="V18" t="str">
            <v>%</v>
          </cell>
          <cell r="W18" t="str">
            <v>% customers satisfied</v>
          </cell>
          <cell r="X18">
            <v>0</v>
          </cell>
          <cell r="Y18" t="str">
            <v>Up</v>
          </cell>
          <cell r="Z18"/>
          <cell r="AA18"/>
          <cell r="AB18"/>
          <cell r="AC18"/>
          <cell r="AD18"/>
          <cell r="AE18"/>
          <cell r="AF18"/>
          <cell r="AG18"/>
          <cell r="AH18"/>
          <cell r="AI18"/>
          <cell r="AJ18"/>
          <cell r="AK18"/>
          <cell r="AL18"/>
          <cell r="AM18"/>
          <cell r="AN18"/>
          <cell r="AO18"/>
          <cell r="AP18"/>
          <cell r="AQ18">
            <v>90</v>
          </cell>
          <cell r="AR18">
            <v>90</v>
          </cell>
          <cell r="AS18">
            <v>90</v>
          </cell>
          <cell r="AT18">
            <v>90</v>
          </cell>
          <cell r="AU18">
            <v>90</v>
          </cell>
          <cell r="AV18"/>
          <cell r="AW18"/>
          <cell r="AX18"/>
          <cell r="AY18"/>
          <cell r="AZ18"/>
          <cell r="BA18"/>
          <cell r="BB18"/>
          <cell r="BC18"/>
          <cell r="BD18"/>
          <cell r="BE18"/>
          <cell r="BF18"/>
          <cell r="BG18"/>
          <cell r="BH18"/>
          <cell r="BI18"/>
          <cell r="BJ18"/>
          <cell r="BK18"/>
          <cell r="BL18"/>
          <cell r="BM18"/>
          <cell r="BN18"/>
          <cell r="BO18"/>
          <cell r="BP18"/>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cell r="DD18">
            <v>1</v>
          </cell>
          <cell r="DE18"/>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J19"/>
          <cell r="K19"/>
          <cell r="L19"/>
          <cell r="M19"/>
          <cell r="N19"/>
          <cell r="O19"/>
          <cell r="P19"/>
          <cell r="Q19">
            <v>1</v>
          </cell>
          <cell r="R19" t="str">
            <v>Out</v>
          </cell>
          <cell r="S19" t="str">
            <v xml:space="preserve">Revenue </v>
          </cell>
          <cell r="T19" t="str">
            <v>In-period</v>
          </cell>
          <cell r="U19" t="str">
            <v>Sustainability/innovation</v>
          </cell>
          <cell r="V19" t="str">
            <v>nr</v>
          </cell>
          <cell r="W19" t="str">
            <v>Number of projects units completed</v>
          </cell>
          <cell r="X19">
            <v>0</v>
          </cell>
          <cell r="Y19" t="str">
            <v>Up</v>
          </cell>
          <cell r="Z19"/>
          <cell r="AA19"/>
          <cell r="AB19"/>
          <cell r="AC19"/>
          <cell r="AD19"/>
          <cell r="AE19"/>
          <cell r="AF19"/>
          <cell r="AG19"/>
          <cell r="AH19"/>
          <cell r="AI19"/>
          <cell r="AJ19"/>
          <cell r="AK19"/>
          <cell r="AL19"/>
          <cell r="AM19"/>
          <cell r="AN19"/>
          <cell r="AO19"/>
          <cell r="AP19"/>
          <cell r="AQ19">
            <v>0</v>
          </cell>
          <cell r="AR19">
            <v>0</v>
          </cell>
          <cell r="AS19">
            <v>0</v>
          </cell>
          <cell r="AT19">
            <v>0</v>
          </cell>
          <cell r="AU19">
            <v>0</v>
          </cell>
          <cell r="AV19"/>
          <cell r="AW19"/>
          <cell r="AX19"/>
          <cell r="AY19"/>
          <cell r="AZ19"/>
          <cell r="BA19"/>
          <cell r="BB19"/>
          <cell r="BC19"/>
          <cell r="BD19"/>
          <cell r="BE19"/>
          <cell r="BF19"/>
          <cell r="BG19"/>
          <cell r="BH19"/>
          <cell r="BI19"/>
          <cell r="BJ19"/>
          <cell r="BK19"/>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C19"/>
          <cell r="DD19">
            <v>1</v>
          </cell>
          <cell r="DE19"/>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I20"/>
          <cell r="J20"/>
          <cell r="K20"/>
          <cell r="L20"/>
          <cell r="M20">
            <v>1</v>
          </cell>
          <cell r="N20"/>
          <cell r="O20"/>
          <cell r="P20"/>
          <cell r="Q20">
            <v>1</v>
          </cell>
          <cell r="R20" t="str">
            <v>Out &amp; under</v>
          </cell>
          <cell r="S20" t="str">
            <v xml:space="preserve">Revenue </v>
          </cell>
          <cell r="T20" t="str">
            <v>In-period</v>
          </cell>
          <cell r="U20" t="str">
            <v>Metering</v>
          </cell>
          <cell r="V20" t="str">
            <v>%</v>
          </cell>
          <cell r="W20" t="str">
            <v>Voids as % of total billed residential properties</v>
          </cell>
          <cell r="X20">
            <v>2</v>
          </cell>
          <cell r="Y20" t="str">
            <v>Down</v>
          </cell>
          <cell r="Z20"/>
          <cell r="AA20"/>
          <cell r="AB20"/>
          <cell r="AC20"/>
          <cell r="AD20"/>
          <cell r="AE20"/>
          <cell r="AF20"/>
          <cell r="AG20"/>
          <cell r="AH20"/>
          <cell r="AI20"/>
          <cell r="AJ20"/>
          <cell r="AK20"/>
          <cell r="AL20"/>
          <cell r="AM20"/>
          <cell r="AN20"/>
          <cell r="AO20"/>
          <cell r="AP20"/>
          <cell r="AQ20">
            <v>2.39</v>
          </cell>
          <cell r="AR20">
            <v>2.27</v>
          </cell>
          <cell r="AS20">
            <v>2.2200000000000002</v>
          </cell>
          <cell r="AT20">
            <v>2.16</v>
          </cell>
          <cell r="AU20">
            <v>2.1</v>
          </cell>
          <cell r="AV20"/>
          <cell r="AW20"/>
          <cell r="AX20"/>
          <cell r="AY20"/>
          <cell r="AZ20"/>
          <cell r="BA20"/>
          <cell r="BB20"/>
          <cell r="BC20"/>
          <cell r="BD20"/>
          <cell r="BE20"/>
          <cell r="BF20"/>
          <cell r="BG20"/>
          <cell r="BH20"/>
          <cell r="BI20"/>
          <cell r="BJ20"/>
          <cell r="BK20"/>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C20"/>
          <cell r="DD20">
            <v>1</v>
          </cell>
          <cell r="DE20"/>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J21"/>
          <cell r="K21"/>
          <cell r="L21"/>
          <cell r="M21"/>
          <cell r="N21"/>
          <cell r="O21"/>
          <cell r="P21"/>
          <cell r="Q21">
            <v>1</v>
          </cell>
          <cell r="R21" t="str">
            <v>Out &amp; under</v>
          </cell>
          <cell r="S21" t="str">
            <v xml:space="preserve">Revenue </v>
          </cell>
          <cell r="T21" t="str">
            <v>In-period</v>
          </cell>
          <cell r="U21" t="str">
            <v>Catchment management</v>
          </cell>
          <cell r="V21" t="str">
            <v>nr</v>
          </cell>
          <cell r="W21" t="str">
            <v>Number of morphological schemes completed</v>
          </cell>
          <cell r="X21">
            <v>0</v>
          </cell>
          <cell r="Y21" t="str">
            <v>Up</v>
          </cell>
          <cell r="Z21"/>
          <cell r="AA21"/>
          <cell r="AB21"/>
          <cell r="AC21"/>
          <cell r="AD21"/>
          <cell r="AE21"/>
          <cell r="AF21"/>
          <cell r="AG21"/>
          <cell r="AH21"/>
          <cell r="AI21"/>
          <cell r="AJ21"/>
          <cell r="AK21"/>
          <cell r="AL21"/>
          <cell r="AM21"/>
          <cell r="AN21"/>
          <cell r="AO21"/>
          <cell r="AP21"/>
          <cell r="AQ21">
            <v>7</v>
          </cell>
          <cell r="AR21">
            <v>14</v>
          </cell>
          <cell r="AS21">
            <v>21</v>
          </cell>
          <cell r="AT21">
            <v>28</v>
          </cell>
          <cell r="AU21">
            <v>36</v>
          </cell>
          <cell r="AV21"/>
          <cell r="AW21"/>
          <cell r="AX21"/>
          <cell r="AY21"/>
          <cell r="AZ21"/>
          <cell r="BA21"/>
          <cell r="BB21"/>
          <cell r="BC21"/>
          <cell r="BD21"/>
          <cell r="BE21"/>
          <cell r="BF21"/>
          <cell r="BG21"/>
          <cell r="BH21"/>
          <cell r="BI21"/>
          <cell r="BJ21"/>
          <cell r="BK21"/>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cell r="DE21"/>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J22"/>
          <cell r="K22"/>
          <cell r="L22"/>
          <cell r="M22"/>
          <cell r="N22"/>
          <cell r="O22"/>
          <cell r="P22"/>
          <cell r="Q22">
            <v>1</v>
          </cell>
          <cell r="R22" t="str">
            <v>Under</v>
          </cell>
          <cell r="S22" t="str">
            <v xml:space="preserve">Revenue </v>
          </cell>
          <cell r="T22" t="str">
            <v>In-period</v>
          </cell>
          <cell r="U22" t="str">
            <v>Sustainability/innovation</v>
          </cell>
          <cell r="V22" t="str">
            <v>nr</v>
          </cell>
          <cell r="W22" t="str">
            <v>Cumulative Ml/d reduction over AMP</v>
          </cell>
          <cell r="X22">
            <v>2</v>
          </cell>
          <cell r="Y22" t="str">
            <v>Up</v>
          </cell>
          <cell r="Z22"/>
          <cell r="AA22"/>
          <cell r="AB22"/>
          <cell r="AC22"/>
          <cell r="AD22"/>
          <cell r="AE22"/>
          <cell r="AF22"/>
          <cell r="AG22"/>
          <cell r="AH22"/>
          <cell r="AI22"/>
          <cell r="AJ22"/>
          <cell r="AK22"/>
          <cell r="AL22"/>
          <cell r="AM22"/>
          <cell r="AN22"/>
          <cell r="AO22"/>
          <cell r="AP22"/>
          <cell r="AQ22">
            <v>0</v>
          </cell>
          <cell r="AR22">
            <v>0</v>
          </cell>
          <cell r="AS22">
            <v>0</v>
          </cell>
          <cell r="AT22">
            <v>0</v>
          </cell>
          <cell r="AU22">
            <v>27.33</v>
          </cell>
          <cell r="AV22"/>
          <cell r="AW22"/>
          <cell r="AX22"/>
          <cell r="AY22"/>
          <cell r="AZ22"/>
          <cell r="BA22"/>
          <cell r="BB22"/>
          <cell r="BC22"/>
          <cell r="BD22"/>
          <cell r="BE22"/>
          <cell r="BF22"/>
          <cell r="BG22"/>
          <cell r="BH22"/>
          <cell r="BI22"/>
          <cell r="BJ22"/>
          <cell r="BK22"/>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C22"/>
          <cell r="DD22">
            <v>1</v>
          </cell>
          <cell r="DE22"/>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J23"/>
          <cell r="K23"/>
          <cell r="L23"/>
          <cell r="M23"/>
          <cell r="N23"/>
          <cell r="O23"/>
          <cell r="P23"/>
          <cell r="Q23">
            <v>1</v>
          </cell>
          <cell r="R23" t="str">
            <v>Out &amp; under</v>
          </cell>
          <cell r="S23" t="str">
            <v xml:space="preserve">Revenue </v>
          </cell>
          <cell r="T23" t="str">
            <v>In-period</v>
          </cell>
          <cell r="U23" t="str">
            <v>Water resources/ abstraction</v>
          </cell>
          <cell r="V23" t="str">
            <v>nr</v>
          </cell>
          <cell r="W23" t="str">
            <v>Ml</v>
          </cell>
          <cell r="X23">
            <v>0</v>
          </cell>
          <cell r="Y23" t="str">
            <v>Down</v>
          </cell>
          <cell r="Z23"/>
          <cell r="AA23"/>
          <cell r="AB23"/>
          <cell r="AC23"/>
          <cell r="AD23"/>
          <cell r="AE23"/>
          <cell r="AF23"/>
          <cell r="AG23"/>
          <cell r="AH23"/>
          <cell r="AI23"/>
          <cell r="AJ23"/>
          <cell r="AK23"/>
          <cell r="AL23"/>
          <cell r="AM23"/>
          <cell r="AN23"/>
          <cell r="AO23"/>
          <cell r="AP23"/>
          <cell r="AQ23">
            <v>0</v>
          </cell>
          <cell r="AR23">
            <v>0</v>
          </cell>
          <cell r="AS23">
            <v>0</v>
          </cell>
          <cell r="AT23">
            <v>0</v>
          </cell>
          <cell r="AU23">
            <v>0</v>
          </cell>
          <cell r="AV23"/>
          <cell r="AW23"/>
          <cell r="AX23"/>
          <cell r="AY23"/>
          <cell r="AZ23"/>
          <cell r="BA23"/>
          <cell r="BB23"/>
          <cell r="BC23"/>
          <cell r="BD23"/>
          <cell r="BE23"/>
          <cell r="BF23"/>
          <cell r="BG23"/>
          <cell r="BH23"/>
          <cell r="BI23"/>
          <cell r="BJ23"/>
          <cell r="BK23"/>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C23"/>
          <cell r="DD23">
            <v>1</v>
          </cell>
          <cell r="DE23"/>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I24"/>
          <cell r="J24">
            <v>1</v>
          </cell>
          <cell r="K24"/>
          <cell r="L24"/>
          <cell r="M24"/>
          <cell r="N24"/>
          <cell r="O24"/>
          <cell r="P24"/>
          <cell r="Q24">
            <v>1</v>
          </cell>
          <cell r="R24" t="str">
            <v>Under</v>
          </cell>
          <cell r="S24" t="str">
            <v xml:space="preserve">Revenue </v>
          </cell>
          <cell r="T24" t="str">
            <v>In-period</v>
          </cell>
          <cell r="U24" t="str">
            <v>Water pressure</v>
          </cell>
          <cell r="V24" t="str">
            <v>nr</v>
          </cell>
          <cell r="W24" t="str">
            <v>DG2 properties per 10,000 connections</v>
          </cell>
          <cell r="X24">
            <v>3</v>
          </cell>
          <cell r="Y24" t="str">
            <v>Down</v>
          </cell>
          <cell r="Z24" t="str">
            <v>Low pressure</v>
          </cell>
          <cell r="AA24"/>
          <cell r="AB24"/>
          <cell r="AC24"/>
          <cell r="AD24"/>
          <cell r="AE24"/>
          <cell r="AF24"/>
          <cell r="AG24"/>
          <cell r="AH24"/>
          <cell r="AI24"/>
          <cell r="AJ24"/>
          <cell r="AK24"/>
          <cell r="AL24"/>
          <cell r="AM24"/>
          <cell r="AN24"/>
          <cell r="AO24"/>
          <cell r="AP24"/>
          <cell r="AQ24">
            <v>1.645</v>
          </cell>
          <cell r="AR24">
            <v>1.5129999999999999</v>
          </cell>
          <cell r="AS24">
            <v>1.381</v>
          </cell>
          <cell r="AT24">
            <v>1.25</v>
          </cell>
          <cell r="AU24">
            <v>1.1180000000000001</v>
          </cell>
          <cell r="AV24"/>
          <cell r="AW24"/>
          <cell r="AX24"/>
          <cell r="AY24"/>
          <cell r="AZ24"/>
          <cell r="BA24"/>
          <cell r="BB24"/>
          <cell r="BC24"/>
          <cell r="BD24"/>
          <cell r="BE24"/>
          <cell r="BF24"/>
          <cell r="BG24"/>
          <cell r="BH24"/>
          <cell r="BI24"/>
          <cell r="BJ24"/>
          <cell r="BK24"/>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cell r="DE24"/>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I25"/>
          <cell r="J25"/>
          <cell r="K25"/>
          <cell r="L25"/>
          <cell r="M25">
            <v>1</v>
          </cell>
          <cell r="N25"/>
          <cell r="O25"/>
          <cell r="P25"/>
          <cell r="Q25">
            <v>1</v>
          </cell>
          <cell r="R25" t="str">
            <v>Under</v>
          </cell>
          <cell r="S25" t="str">
            <v xml:space="preserve">Revenue </v>
          </cell>
          <cell r="T25" t="str">
            <v>In-period</v>
          </cell>
          <cell r="U25" t="str">
            <v>Metering</v>
          </cell>
          <cell r="V25" t="str">
            <v>nr</v>
          </cell>
          <cell r="W25" t="str">
            <v>Total gaps identified</v>
          </cell>
          <cell r="X25">
            <v>0</v>
          </cell>
          <cell r="Y25" t="str">
            <v>Up</v>
          </cell>
          <cell r="Z25"/>
          <cell r="AA25"/>
          <cell r="AB25"/>
          <cell r="AC25"/>
          <cell r="AD25"/>
          <cell r="AE25"/>
          <cell r="AF25"/>
          <cell r="AG25"/>
          <cell r="AH25"/>
          <cell r="AI25"/>
          <cell r="AJ25"/>
          <cell r="AK25"/>
          <cell r="AL25"/>
          <cell r="AM25"/>
          <cell r="AN25"/>
          <cell r="AO25"/>
          <cell r="AP25"/>
          <cell r="AQ25">
            <v>50</v>
          </cell>
          <cell r="AR25">
            <v>50</v>
          </cell>
          <cell r="AS25">
            <v>50</v>
          </cell>
          <cell r="AT25">
            <v>50</v>
          </cell>
          <cell r="AU25">
            <v>50</v>
          </cell>
          <cell r="AV25"/>
          <cell r="AW25"/>
          <cell r="AX25"/>
          <cell r="AY25"/>
          <cell r="AZ25"/>
          <cell r="BA25"/>
          <cell r="BB25"/>
          <cell r="BC25"/>
          <cell r="BD25"/>
          <cell r="BE25"/>
          <cell r="BF25"/>
          <cell r="BG25"/>
          <cell r="BH25"/>
          <cell r="BI25"/>
          <cell r="BJ25"/>
          <cell r="BK25"/>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C25"/>
          <cell r="DD25">
            <v>1</v>
          </cell>
          <cell r="DE25"/>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I26"/>
          <cell r="J26">
            <v>1</v>
          </cell>
          <cell r="K26"/>
          <cell r="L26"/>
          <cell r="M26"/>
          <cell r="N26"/>
          <cell r="O26"/>
          <cell r="P26"/>
          <cell r="Q26">
            <v>1</v>
          </cell>
          <cell r="R26" t="str">
            <v>Out &amp; under</v>
          </cell>
          <cell r="S26" t="str">
            <v xml:space="preserve">Revenue </v>
          </cell>
          <cell r="T26" t="str">
            <v>In-period</v>
          </cell>
          <cell r="U26" t="str">
            <v>Resilience</v>
          </cell>
          <cell r="V26" t="str">
            <v>nr</v>
          </cell>
          <cell r="W26" t="str">
            <v>No. of properties</v>
          </cell>
          <cell r="X26">
            <v>0</v>
          </cell>
          <cell r="Y26" t="str">
            <v>Down</v>
          </cell>
          <cell r="Z26"/>
          <cell r="AA26"/>
          <cell r="AB26"/>
          <cell r="AC26"/>
          <cell r="AD26"/>
          <cell r="AE26"/>
          <cell r="AF26"/>
          <cell r="AG26"/>
          <cell r="AH26"/>
          <cell r="AI26"/>
          <cell r="AJ26"/>
          <cell r="AK26"/>
          <cell r="AL26"/>
          <cell r="AM26"/>
          <cell r="AN26"/>
          <cell r="AO26"/>
          <cell r="AP26"/>
          <cell r="AQ26">
            <v>320</v>
          </cell>
          <cell r="AR26">
            <v>320</v>
          </cell>
          <cell r="AS26">
            <v>320</v>
          </cell>
          <cell r="AT26">
            <v>320</v>
          </cell>
          <cell r="AU26">
            <v>320</v>
          </cell>
          <cell r="AV26"/>
          <cell r="AW26"/>
          <cell r="AX26"/>
          <cell r="AY26"/>
          <cell r="AZ26"/>
          <cell r="BA26"/>
          <cell r="BB26"/>
          <cell r="BC26"/>
          <cell r="BD26"/>
          <cell r="BE26"/>
          <cell r="BF26"/>
          <cell r="BG26"/>
          <cell r="BH26"/>
          <cell r="BI26"/>
          <cell r="BJ26"/>
          <cell r="BK26"/>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C26"/>
          <cell r="DD26">
            <v>1</v>
          </cell>
          <cell r="DE26"/>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I27"/>
          <cell r="J27">
            <v>1</v>
          </cell>
          <cell r="K27"/>
          <cell r="L27"/>
          <cell r="M27"/>
          <cell r="N27"/>
          <cell r="O27"/>
          <cell r="P27"/>
          <cell r="Q27">
            <v>1</v>
          </cell>
          <cell r="R27" t="str">
            <v>Under</v>
          </cell>
          <cell r="S27" t="str">
            <v xml:space="preserve">Revenue </v>
          </cell>
          <cell r="T27" t="str">
            <v>In-period</v>
          </cell>
          <cell r="U27" t="str">
            <v>Asset health</v>
          </cell>
          <cell r="V27" t="str">
            <v>nr</v>
          </cell>
          <cell r="W27" t="str">
            <v>Discolouration contacts per 1,000 customers</v>
          </cell>
          <cell r="X27">
            <v>2</v>
          </cell>
          <cell r="Y27" t="str">
            <v>Down</v>
          </cell>
          <cell r="Z27" t="str">
            <v>Customer contacts about water quality</v>
          </cell>
          <cell r="AA27"/>
          <cell r="AB27"/>
          <cell r="AC27"/>
          <cell r="AD27"/>
          <cell r="AE27"/>
          <cell r="AF27"/>
          <cell r="AG27"/>
          <cell r="AH27"/>
          <cell r="AI27"/>
          <cell r="AJ27"/>
          <cell r="AK27"/>
          <cell r="AL27"/>
          <cell r="AM27"/>
          <cell r="AN27"/>
          <cell r="AO27"/>
          <cell r="AP27"/>
          <cell r="AQ27">
            <v>0.67</v>
          </cell>
          <cell r="AR27">
            <v>0.67</v>
          </cell>
          <cell r="AS27">
            <v>0.67</v>
          </cell>
          <cell r="AT27">
            <v>0.67</v>
          </cell>
          <cell r="AU27">
            <v>0.67</v>
          </cell>
          <cell r="AV27"/>
          <cell r="AW27"/>
          <cell r="AX27"/>
          <cell r="AY27"/>
          <cell r="AZ27"/>
          <cell r="BA27"/>
          <cell r="BB27"/>
          <cell r="BC27"/>
          <cell r="BD27"/>
          <cell r="BE27"/>
          <cell r="BF27"/>
          <cell r="BG27"/>
          <cell r="BH27"/>
          <cell r="BI27"/>
          <cell r="BJ27"/>
          <cell r="BK27"/>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C27"/>
          <cell r="DD27">
            <v>1</v>
          </cell>
          <cell r="DE27"/>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I28"/>
          <cell r="J28"/>
          <cell r="K28"/>
          <cell r="L28"/>
          <cell r="M28">
            <v>1</v>
          </cell>
          <cell r="N28"/>
          <cell r="O28"/>
          <cell r="P28"/>
          <cell r="Q28">
            <v>1</v>
          </cell>
          <cell r="R28" t="str">
            <v>NFI</v>
          </cell>
          <cell r="S28"/>
          <cell r="T28"/>
          <cell r="U28" t="str">
            <v>Customer service/satisfaction (exc. billing etc.)</v>
          </cell>
          <cell r="V28" t="str">
            <v>%</v>
          </cell>
          <cell r="W28" t="str">
            <v>% of customers on PSR</v>
          </cell>
          <cell r="X28">
            <v>1</v>
          </cell>
          <cell r="Y28" t="str">
            <v>Up</v>
          </cell>
          <cell r="Z28" t="str">
            <v>Priority services for customers in vulnerable circumstances</v>
          </cell>
          <cell r="AA28"/>
          <cell r="AB28"/>
          <cell r="AC28"/>
          <cell r="AD28"/>
          <cell r="AE28"/>
          <cell r="AF28"/>
          <cell r="AG28"/>
          <cell r="AH28"/>
          <cell r="AI28"/>
          <cell r="AJ28"/>
          <cell r="AK28"/>
          <cell r="AL28"/>
          <cell r="AM28"/>
          <cell r="AN28"/>
          <cell r="AO28"/>
          <cell r="AP28"/>
          <cell r="AQ28" t="str">
            <v>2.6 / 17.5 / 45</v>
          </cell>
          <cell r="AR28" t="str">
            <v>3.3 / 35 / 90</v>
          </cell>
          <cell r="AS28" t="str">
            <v>4.5 / 35 / 90</v>
          </cell>
          <cell r="AT28" t="str">
            <v>5.6 / 35 / 90</v>
          </cell>
          <cell r="AU28" t="str">
            <v>7.2 / 35 / 90</v>
          </cell>
          <cell r="AV28"/>
          <cell r="AW28"/>
          <cell r="AX28"/>
          <cell r="AY28"/>
          <cell r="AZ28"/>
          <cell r="BA28"/>
          <cell r="BB28"/>
          <cell r="BC28"/>
          <cell r="BD28"/>
          <cell r="BE28"/>
          <cell r="BF28"/>
          <cell r="BG28"/>
          <cell r="BH28"/>
          <cell r="BI28"/>
          <cell r="BJ28"/>
          <cell r="BK28"/>
          <cell r="BL28"/>
          <cell r="BM28"/>
          <cell r="BN28"/>
          <cell r="BO28"/>
          <cell r="BP28"/>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cell r="DD28">
            <v>1</v>
          </cell>
          <cell r="DE28"/>
        </row>
        <row r="29">
          <cell r="C29" t="str">
            <v>PR19AFW_R-N4</v>
          </cell>
          <cell r="D29" t="str">
            <v>Providing a great service that you value</v>
          </cell>
          <cell r="E29" t="str">
            <v>PR19 new</v>
          </cell>
          <cell r="F29" t="str">
            <v>R-N4</v>
          </cell>
          <cell r="G29" t="str">
            <v>BSI accreditation</v>
          </cell>
          <cell r="H29" t="str">
            <v>Maintenance of BSI certification</v>
          </cell>
          <cell r="I29"/>
          <cell r="J29"/>
          <cell r="K29"/>
          <cell r="L29"/>
          <cell r="M29">
            <v>1</v>
          </cell>
          <cell r="N29"/>
          <cell r="O29"/>
          <cell r="P29"/>
          <cell r="Q29">
            <v>1</v>
          </cell>
          <cell r="R29" t="str">
            <v>NFI</v>
          </cell>
          <cell r="S29"/>
          <cell r="T29"/>
          <cell r="U29" t="str">
            <v>Resilience</v>
          </cell>
          <cell r="V29" t="str">
            <v>text</v>
          </cell>
          <cell r="W29" t="str">
            <v>Pass/fail</v>
          </cell>
          <cell r="X29">
            <v>0</v>
          </cell>
          <cell r="Y29"/>
          <cell r="Z29"/>
          <cell r="AA29"/>
          <cell r="AB29"/>
          <cell r="AC29"/>
          <cell r="AD29"/>
          <cell r="AE29"/>
          <cell r="AF29"/>
          <cell r="AG29"/>
          <cell r="AH29"/>
          <cell r="AI29"/>
          <cell r="AJ29"/>
          <cell r="AK29"/>
          <cell r="AL29"/>
          <cell r="AM29"/>
          <cell r="AN29"/>
          <cell r="AO29"/>
          <cell r="AP29"/>
          <cell r="AQ29" t="str">
            <v>Maintained</v>
          </cell>
          <cell r="AR29" t="str">
            <v>Maintained</v>
          </cell>
          <cell r="AS29" t="str">
            <v>Maintained</v>
          </cell>
          <cell r="AT29" t="str">
            <v>Maintained</v>
          </cell>
          <cell r="AU29" t="str">
            <v>Maintained</v>
          </cell>
          <cell r="AV29"/>
          <cell r="AW29"/>
          <cell r="AX29"/>
          <cell r="AY29"/>
          <cell r="AZ29"/>
          <cell r="BA29"/>
          <cell r="BB29"/>
          <cell r="BC29"/>
          <cell r="BD29"/>
          <cell r="BE29"/>
          <cell r="BF29"/>
          <cell r="BG29"/>
          <cell r="BH29"/>
          <cell r="BI29"/>
          <cell r="BJ29"/>
          <cell r="BK29"/>
          <cell r="BL29"/>
          <cell r="BM29"/>
          <cell r="BN29"/>
          <cell r="BO29"/>
          <cell r="BP29"/>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cell r="DD29">
            <v>1</v>
          </cell>
          <cell r="DE29"/>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I30"/>
          <cell r="J30">
            <v>0.5</v>
          </cell>
          <cell r="K30"/>
          <cell r="L30"/>
          <cell r="M30">
            <v>0.5</v>
          </cell>
          <cell r="N30"/>
          <cell r="O30"/>
          <cell r="P30"/>
          <cell r="Q30">
            <v>1</v>
          </cell>
          <cell r="R30" t="str">
            <v>NFI</v>
          </cell>
          <cell r="S30"/>
          <cell r="T30"/>
          <cell r="U30" t="str">
            <v>Resilience</v>
          </cell>
          <cell r="V30" t="str">
            <v>nr</v>
          </cell>
          <cell r="W30" t="str">
            <v>Impact score</v>
          </cell>
          <cell r="X30">
            <v>0</v>
          </cell>
          <cell r="Y30" t="str">
            <v>Down</v>
          </cell>
          <cell r="Z30"/>
          <cell r="AA30"/>
          <cell r="AB30"/>
          <cell r="AC30"/>
          <cell r="AD30"/>
          <cell r="AE30"/>
          <cell r="AF30"/>
          <cell r="AG30"/>
          <cell r="AH30"/>
          <cell r="AI30"/>
          <cell r="AJ30"/>
          <cell r="AK30"/>
          <cell r="AL30"/>
          <cell r="AM30"/>
          <cell r="AN30"/>
          <cell r="AO30"/>
          <cell r="AP30"/>
          <cell r="AQ30">
            <v>1600</v>
          </cell>
          <cell r="AR30">
            <v>1500</v>
          </cell>
          <cell r="AS30">
            <v>1400</v>
          </cell>
          <cell r="AT30">
            <v>1300</v>
          </cell>
          <cell r="AU30">
            <v>1200</v>
          </cell>
          <cell r="AV30"/>
          <cell r="AW30"/>
          <cell r="AX30"/>
          <cell r="AY30"/>
          <cell r="AZ30"/>
          <cell r="BA30"/>
          <cell r="BB30"/>
          <cell r="BC30"/>
          <cell r="BD30"/>
          <cell r="BE30"/>
          <cell r="BF30"/>
          <cell r="BG30"/>
          <cell r="BH30"/>
          <cell r="BI30"/>
          <cell r="BJ30"/>
          <cell r="BK30"/>
          <cell r="BL30"/>
          <cell r="BM30"/>
          <cell r="BN30"/>
          <cell r="BO30"/>
          <cell r="BP30"/>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cell r="DD30">
            <v>1</v>
          </cell>
          <cell r="DE30"/>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I31"/>
          <cell r="J31"/>
          <cell r="K31"/>
          <cell r="L31"/>
          <cell r="M31">
            <v>1</v>
          </cell>
          <cell r="N31"/>
          <cell r="O31"/>
          <cell r="P31"/>
          <cell r="Q31">
            <v>1</v>
          </cell>
          <cell r="R31" t="str">
            <v>NFI</v>
          </cell>
          <cell r="S31"/>
          <cell r="T31"/>
          <cell r="U31" t="str">
            <v>Customer service/satisfaction (exc. billing etc.)</v>
          </cell>
          <cell r="V31" t="str">
            <v>%</v>
          </cell>
          <cell r="W31" t="str">
            <v>% customers satisfied</v>
          </cell>
          <cell r="X31">
            <v>0</v>
          </cell>
          <cell r="Y31" t="str">
            <v>Up</v>
          </cell>
          <cell r="Z31"/>
          <cell r="AA31"/>
          <cell r="AB31"/>
          <cell r="AC31"/>
          <cell r="AD31"/>
          <cell r="AE31"/>
          <cell r="AF31"/>
          <cell r="AG31"/>
          <cell r="AH31"/>
          <cell r="AI31"/>
          <cell r="AJ31"/>
          <cell r="AK31"/>
          <cell r="AL31"/>
          <cell r="AM31"/>
          <cell r="AN31"/>
          <cell r="AO31"/>
          <cell r="AP31"/>
          <cell r="AQ31">
            <v>90</v>
          </cell>
          <cell r="AR31">
            <v>90</v>
          </cell>
          <cell r="AS31">
            <v>90</v>
          </cell>
          <cell r="AT31">
            <v>90</v>
          </cell>
          <cell r="AU31">
            <v>90</v>
          </cell>
          <cell r="AV31"/>
          <cell r="AW31"/>
          <cell r="AX31"/>
          <cell r="AY31"/>
          <cell r="AZ31"/>
          <cell r="BA31"/>
          <cell r="BB31"/>
          <cell r="BC31"/>
          <cell r="BD31"/>
          <cell r="BE31"/>
          <cell r="BF31"/>
          <cell r="BG31"/>
          <cell r="BH31"/>
          <cell r="BI31"/>
          <cell r="BJ31"/>
          <cell r="BK31"/>
          <cell r="BL31"/>
          <cell r="BM31"/>
          <cell r="BN31"/>
          <cell r="BO31"/>
          <cell r="BP31"/>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cell r="DD31">
            <v>1</v>
          </cell>
          <cell r="DE31"/>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I32"/>
          <cell r="J32"/>
          <cell r="K32"/>
          <cell r="L32"/>
          <cell r="M32">
            <v>1</v>
          </cell>
          <cell r="N32"/>
          <cell r="O32"/>
          <cell r="P32"/>
          <cell r="Q32">
            <v>1</v>
          </cell>
          <cell r="R32" t="str">
            <v>NFI</v>
          </cell>
          <cell r="S32"/>
          <cell r="T32"/>
          <cell r="U32" t="str">
            <v>Customer service/satisfaction (exc. billing etc.)</v>
          </cell>
          <cell r="V32" t="str">
            <v>%</v>
          </cell>
          <cell r="W32" t="str">
            <v>% customers satisfied</v>
          </cell>
          <cell r="X32">
            <v>0</v>
          </cell>
          <cell r="Y32" t="str">
            <v>Up</v>
          </cell>
          <cell r="Z32"/>
          <cell r="AA32"/>
          <cell r="AB32"/>
          <cell r="AC32"/>
          <cell r="AD32"/>
          <cell r="AE32"/>
          <cell r="AF32"/>
          <cell r="AG32"/>
          <cell r="AH32"/>
          <cell r="AI32"/>
          <cell r="AJ32"/>
          <cell r="AK32"/>
          <cell r="AL32"/>
          <cell r="AM32"/>
          <cell r="AN32"/>
          <cell r="AO32"/>
          <cell r="AP32"/>
          <cell r="AQ32">
            <v>90</v>
          </cell>
          <cell r="AR32">
            <v>90</v>
          </cell>
          <cell r="AS32">
            <v>90</v>
          </cell>
          <cell r="AT32">
            <v>90</v>
          </cell>
          <cell r="AU32">
            <v>90</v>
          </cell>
          <cell r="AV32"/>
          <cell r="AW32"/>
          <cell r="AX32"/>
          <cell r="AY32"/>
          <cell r="AZ32"/>
          <cell r="BA32"/>
          <cell r="BB32"/>
          <cell r="BC32"/>
          <cell r="BD32"/>
          <cell r="BE32"/>
          <cell r="BF32"/>
          <cell r="BG32"/>
          <cell r="BH32"/>
          <cell r="BI32"/>
          <cell r="BJ32"/>
          <cell r="BK32"/>
          <cell r="BL32"/>
          <cell r="BM32"/>
          <cell r="BN32"/>
          <cell r="BO32"/>
          <cell r="BP32"/>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cell r="DD32">
            <v>1</v>
          </cell>
          <cell r="DE32"/>
        </row>
        <row r="33">
          <cell r="C33" t="str">
            <v>PR19AFW_R-N9</v>
          </cell>
          <cell r="D33" t="str">
            <v>Providing a great service that you value</v>
          </cell>
          <cell r="E33" t="str">
            <v>PR14 revision</v>
          </cell>
          <cell r="F33" t="str">
            <v>R-N9</v>
          </cell>
          <cell r="G33" t="str">
            <v>Value for Money Survey</v>
          </cell>
          <cell r="H33" t="str">
            <v>Value for Money Survey</v>
          </cell>
          <cell r="I33"/>
          <cell r="J33"/>
          <cell r="K33"/>
          <cell r="L33"/>
          <cell r="M33">
            <v>1</v>
          </cell>
          <cell r="N33"/>
          <cell r="O33"/>
          <cell r="P33"/>
          <cell r="Q33">
            <v>1</v>
          </cell>
          <cell r="R33" t="str">
            <v>NFI</v>
          </cell>
          <cell r="S33"/>
          <cell r="T33"/>
          <cell r="U33" t="str">
            <v>Affordability/vulnerability</v>
          </cell>
          <cell r="V33" t="str">
            <v>nr</v>
          </cell>
          <cell r="W33" t="str">
            <v>Score out of 10</v>
          </cell>
          <cell r="X33">
            <v>2</v>
          </cell>
          <cell r="Y33" t="str">
            <v>Up</v>
          </cell>
          <cell r="Z33"/>
          <cell r="AA33"/>
          <cell r="AB33"/>
          <cell r="AC33"/>
          <cell r="AD33"/>
          <cell r="AE33"/>
          <cell r="AF33"/>
          <cell r="AG33"/>
          <cell r="AH33"/>
          <cell r="AI33"/>
          <cell r="AJ33"/>
          <cell r="AK33"/>
          <cell r="AL33"/>
          <cell r="AM33"/>
          <cell r="AN33"/>
          <cell r="AO33"/>
          <cell r="AP33"/>
          <cell r="AQ33">
            <v>7.6</v>
          </cell>
          <cell r="AR33">
            <v>7.65</v>
          </cell>
          <cell r="AS33">
            <v>7.7</v>
          </cell>
          <cell r="AT33">
            <v>7.75</v>
          </cell>
          <cell r="AU33">
            <v>7.8</v>
          </cell>
          <cell r="AV33"/>
          <cell r="AW33"/>
          <cell r="AX33"/>
          <cell r="AY33"/>
          <cell r="AZ33"/>
          <cell r="BA33"/>
          <cell r="BB33"/>
          <cell r="BC33"/>
          <cell r="BD33"/>
          <cell r="BE33"/>
          <cell r="BF33"/>
          <cell r="BG33"/>
          <cell r="BH33"/>
          <cell r="BI33"/>
          <cell r="BJ33"/>
          <cell r="BK33"/>
          <cell r="BL33"/>
          <cell r="BM33"/>
          <cell r="BN33"/>
          <cell r="BO33"/>
          <cell r="BP33"/>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cell r="DD33">
            <v>1</v>
          </cell>
          <cell r="DE33"/>
        </row>
        <row r="34">
          <cell r="C34" t="str">
            <v>PR19AFW_NEP01</v>
          </cell>
          <cell r="D34"/>
          <cell r="E34"/>
          <cell r="F34" t="str">
            <v>NEP01</v>
          </cell>
          <cell r="G34" t="str">
            <v>WINEP Delivery</v>
          </cell>
          <cell r="H34"/>
          <cell r="I34"/>
          <cell r="J34"/>
          <cell r="K34"/>
          <cell r="L34"/>
          <cell r="M34"/>
          <cell r="N34"/>
          <cell r="O34"/>
          <cell r="P34"/>
          <cell r="Q34">
            <v>0</v>
          </cell>
          <cell r="R34" t="str">
            <v>NFI</v>
          </cell>
          <cell r="S34"/>
          <cell r="T34"/>
          <cell r="U34"/>
          <cell r="V34" t="str">
            <v>text</v>
          </cell>
          <cell r="W34" t="str">
            <v>WINEP requirements met or not met in each year</v>
          </cell>
          <cell r="X34">
            <v>0</v>
          </cell>
          <cell r="Y34"/>
          <cell r="Z34"/>
          <cell r="AA34"/>
          <cell r="AB34"/>
          <cell r="AC34"/>
          <cell r="AD34"/>
          <cell r="AE34"/>
          <cell r="AF34"/>
          <cell r="AG34"/>
          <cell r="AH34"/>
          <cell r="AI34"/>
          <cell r="AJ34"/>
          <cell r="AK34"/>
          <cell r="AL34"/>
          <cell r="AM34"/>
          <cell r="AN34"/>
          <cell r="AO34"/>
          <cell r="AP34"/>
          <cell r="AQ34" t="str">
            <v>Met</v>
          </cell>
          <cell r="AR34" t="str">
            <v>Met</v>
          </cell>
          <cell r="AS34" t="str">
            <v>Met</v>
          </cell>
          <cell r="AT34" t="str">
            <v>Met</v>
          </cell>
          <cell r="AU34" t="str">
            <v>Met</v>
          </cell>
          <cell r="AV34"/>
          <cell r="AW34"/>
          <cell r="AX34"/>
          <cell r="AY34"/>
          <cell r="AZ34"/>
          <cell r="BA34"/>
          <cell r="BB34"/>
          <cell r="BC34"/>
          <cell r="BD34"/>
          <cell r="BE34"/>
          <cell r="BF34"/>
          <cell r="BG34"/>
          <cell r="BH34"/>
          <cell r="BI34"/>
          <cell r="BJ34"/>
          <cell r="BK34"/>
          <cell r="BL34"/>
          <cell r="BM34"/>
          <cell r="BN34"/>
          <cell r="BO34"/>
          <cell r="BP34"/>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cell r="DD34"/>
          <cell r="DE34"/>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I35"/>
          <cell r="J35"/>
          <cell r="K35"/>
          <cell r="L35"/>
          <cell r="M35">
            <v>1</v>
          </cell>
          <cell r="N35"/>
          <cell r="O35"/>
          <cell r="P35"/>
          <cell r="Q35">
            <v>1</v>
          </cell>
          <cell r="R35" t="str">
            <v>Out &amp; under</v>
          </cell>
          <cell r="S35" t="str">
            <v xml:space="preserve">Revenue </v>
          </cell>
          <cell r="T35" t="str">
            <v>In-period</v>
          </cell>
          <cell r="U35" t="str">
            <v>Customer measure of experience (C-MeX)</v>
          </cell>
          <cell r="V35" t="str">
            <v>score</v>
          </cell>
          <cell r="W35" t="str">
            <v>C-MeX score</v>
          </cell>
          <cell r="X35">
            <v>2</v>
          </cell>
          <cell r="Y35" t="str">
            <v>Up</v>
          </cell>
          <cell r="Z35" t="str">
            <v>C-MeX: Customer measure of experience</v>
          </cell>
          <cell r="AA35"/>
          <cell r="AB35"/>
          <cell r="AC35"/>
          <cell r="AD35"/>
          <cell r="AE35"/>
          <cell r="AF35"/>
          <cell r="AG35"/>
          <cell r="AH35"/>
          <cell r="AI35"/>
          <cell r="AJ35"/>
          <cell r="AK35"/>
          <cell r="AL35"/>
          <cell r="AM35"/>
          <cell r="AN35"/>
          <cell r="AO35"/>
          <cell r="AP35"/>
          <cell r="AQ35" t="str">
            <v/>
          </cell>
          <cell r="AR35" t="str">
            <v/>
          </cell>
          <cell r="AS35" t="str">
            <v/>
          </cell>
          <cell r="AT35" t="str">
            <v/>
          </cell>
          <cell r="AU35" t="str">
            <v/>
          </cell>
          <cell r="AV35"/>
          <cell r="AW35"/>
          <cell r="AX35"/>
          <cell r="AY35"/>
          <cell r="AZ35"/>
          <cell r="BA35"/>
          <cell r="BB35"/>
          <cell r="BC35"/>
          <cell r="BD35"/>
          <cell r="BE35"/>
          <cell r="BF35"/>
          <cell r="BG35"/>
          <cell r="BH35"/>
          <cell r="BI35"/>
          <cell r="BJ35"/>
          <cell r="BK35"/>
          <cell r="BL35" t="str">
            <v>Yes</v>
          </cell>
          <cell r="BM35" t="str">
            <v>Yes</v>
          </cell>
          <cell r="BN35" t="str">
            <v>Yes</v>
          </cell>
          <cell r="BO35" t="str">
            <v>Yes</v>
          </cell>
          <cell r="BP35" t="str">
            <v>Yes</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No</v>
          </cell>
          <cell r="DD35">
            <v>1</v>
          </cell>
          <cell r="DE35"/>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I36"/>
          <cell r="J36">
            <v>0.56000000000000005</v>
          </cell>
          <cell r="K36">
            <v>0.44</v>
          </cell>
          <cell r="L36"/>
          <cell r="M36"/>
          <cell r="N36"/>
          <cell r="O36"/>
          <cell r="P36"/>
          <cell r="Q36">
            <v>1</v>
          </cell>
          <cell r="R36" t="str">
            <v>Out &amp; under</v>
          </cell>
          <cell r="S36" t="str">
            <v xml:space="preserve">Revenue </v>
          </cell>
          <cell r="T36" t="str">
            <v>In-period</v>
          </cell>
          <cell r="U36" t="str">
            <v>Developer services measure of experience (D-MeX)</v>
          </cell>
          <cell r="V36" t="str">
            <v>score</v>
          </cell>
          <cell r="W36" t="str">
            <v>D-MeX score</v>
          </cell>
          <cell r="X36">
            <v>2</v>
          </cell>
          <cell r="Y36" t="str">
            <v>Up</v>
          </cell>
          <cell r="Z36" t="str">
            <v>D-MeX: Developer services measure of experience</v>
          </cell>
          <cell r="AA36"/>
          <cell r="AB36"/>
          <cell r="AC36"/>
          <cell r="AD36"/>
          <cell r="AE36"/>
          <cell r="AF36"/>
          <cell r="AG36"/>
          <cell r="AH36"/>
          <cell r="AI36"/>
          <cell r="AJ36"/>
          <cell r="AK36"/>
          <cell r="AL36"/>
          <cell r="AM36"/>
          <cell r="AN36"/>
          <cell r="AO36"/>
          <cell r="AP36"/>
          <cell r="AQ36" t="str">
            <v/>
          </cell>
          <cell r="AR36" t="str">
            <v/>
          </cell>
          <cell r="AS36" t="str">
            <v/>
          </cell>
          <cell r="AT36" t="str">
            <v/>
          </cell>
          <cell r="AU36" t="str">
            <v/>
          </cell>
          <cell r="AV36"/>
          <cell r="AW36"/>
          <cell r="AX36"/>
          <cell r="AY36"/>
          <cell r="AZ36"/>
          <cell r="BA36"/>
          <cell r="BB36"/>
          <cell r="BC36"/>
          <cell r="BD36"/>
          <cell r="BE36"/>
          <cell r="BF36"/>
          <cell r="BG36"/>
          <cell r="BH36"/>
          <cell r="BI36"/>
          <cell r="BJ36"/>
          <cell r="BK36"/>
          <cell r="BL36" t="str">
            <v>Yes</v>
          </cell>
          <cell r="BM36" t="str">
            <v>Yes</v>
          </cell>
          <cell r="BN36" t="str">
            <v>Yes</v>
          </cell>
          <cell r="BO36" t="str">
            <v>Yes</v>
          </cell>
          <cell r="BP36" t="str">
            <v>Yes</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No</v>
          </cell>
          <cell r="DD36">
            <v>1</v>
          </cell>
          <cell r="DE36"/>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I37"/>
          <cell r="J37">
            <v>1</v>
          </cell>
          <cell r="K37"/>
          <cell r="L37"/>
          <cell r="M37"/>
          <cell r="N37"/>
          <cell r="O37"/>
          <cell r="P37"/>
          <cell r="Q37">
            <v>1</v>
          </cell>
          <cell r="R37" t="str">
            <v>Under</v>
          </cell>
          <cell r="S37" t="str">
            <v xml:space="preserve">Revenue </v>
          </cell>
          <cell r="T37" t="str">
            <v>In-period</v>
          </cell>
          <cell r="U37" t="str">
            <v>Water quality compliance</v>
          </cell>
          <cell r="V37" t="str">
            <v>score</v>
          </cell>
          <cell r="W37" t="str">
            <v>CRI score</v>
          </cell>
          <cell r="X37">
            <v>2</v>
          </cell>
          <cell r="Y37" t="str">
            <v>Down</v>
          </cell>
          <cell r="Z37" t="str">
            <v>Water quality compliance (CRI)</v>
          </cell>
          <cell r="AA37"/>
          <cell r="AB37"/>
          <cell r="AC37"/>
          <cell r="AD37"/>
          <cell r="AE37"/>
          <cell r="AF37"/>
          <cell r="AG37"/>
          <cell r="AH37"/>
          <cell r="AI37"/>
          <cell r="AJ37"/>
          <cell r="AK37"/>
          <cell r="AL37"/>
          <cell r="AM37"/>
          <cell r="AN37"/>
          <cell r="AO37"/>
          <cell r="AP37"/>
          <cell r="AQ37">
            <v>0</v>
          </cell>
          <cell r="AR37">
            <v>0</v>
          </cell>
          <cell r="AS37">
            <v>0</v>
          </cell>
          <cell r="AT37">
            <v>0</v>
          </cell>
          <cell r="AU37">
            <v>0</v>
          </cell>
          <cell r="AV37"/>
          <cell r="AW37"/>
          <cell r="AX37"/>
          <cell r="AY37"/>
          <cell r="AZ37"/>
          <cell r="BA37"/>
          <cell r="BB37"/>
          <cell r="BC37"/>
          <cell r="BD37"/>
          <cell r="BE37"/>
          <cell r="BF37"/>
          <cell r="BG37"/>
          <cell r="BH37"/>
          <cell r="BI37"/>
          <cell r="BJ37"/>
          <cell r="BK37"/>
          <cell r="BL37" t="str">
            <v>Yes</v>
          </cell>
          <cell r="BM37" t="str">
            <v>Yes</v>
          </cell>
          <cell r="BN37" t="str">
            <v>Yes</v>
          </cell>
          <cell r="BO37" t="str">
            <v>Yes</v>
          </cell>
          <cell r="BP37" t="str">
            <v>Yes</v>
          </cell>
          <cell r="BQ37" t="str">
            <v/>
          </cell>
          <cell r="BR37" t="str">
            <v/>
          </cell>
          <cell r="BS37" t="str">
            <v/>
          </cell>
          <cell r="BT37" t="str">
            <v/>
          </cell>
          <cell r="BU37" t="str">
            <v/>
          </cell>
          <cell r="BV37">
            <v>9.5</v>
          </cell>
          <cell r="BW37">
            <v>9.5</v>
          </cell>
          <cell r="BX37">
            <v>9.5</v>
          </cell>
          <cell r="BY37">
            <v>9.5</v>
          </cell>
          <cell r="BZ37">
            <v>9.5</v>
          </cell>
          <cell r="CA37">
            <v>2</v>
          </cell>
          <cell r="CB37">
            <v>2</v>
          </cell>
          <cell r="CC37">
            <v>1.5</v>
          </cell>
          <cell r="CD37">
            <v>1.5</v>
          </cell>
          <cell r="CE37">
            <v>1.5</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v>-0.78800000000000003</v>
          </cell>
          <cell r="CV37" t="str">
            <v/>
          </cell>
          <cell r="CW37" t="str">
            <v/>
          </cell>
          <cell r="CX37" t="str">
            <v/>
          </cell>
          <cell r="CY37">
            <v>0</v>
          </cell>
          <cell r="CZ37" t="str">
            <v/>
          </cell>
          <cell r="DA37" t="str">
            <v/>
          </cell>
          <cell r="DB37" t="str">
            <v/>
          </cell>
          <cell r="DC37"/>
          <cell r="DD37">
            <v>1</v>
          </cell>
          <cell r="DE37"/>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I38"/>
          <cell r="J38">
            <v>1</v>
          </cell>
          <cell r="K38"/>
          <cell r="L38"/>
          <cell r="M38"/>
          <cell r="N38"/>
          <cell r="O38"/>
          <cell r="P38"/>
          <cell r="Q38">
            <v>1</v>
          </cell>
          <cell r="R38" t="str">
            <v>Out &amp; under</v>
          </cell>
          <cell r="S38" t="str">
            <v xml:space="preserve">Revenue </v>
          </cell>
          <cell r="T38" t="str">
            <v>In-period</v>
          </cell>
          <cell r="U38" t="str">
            <v>Supply interruptions</v>
          </cell>
          <cell r="V38" t="str">
            <v>time</v>
          </cell>
          <cell r="W38" t="str">
            <v>Minutes / property / year</v>
          </cell>
          <cell r="X38">
            <v>0</v>
          </cell>
          <cell r="Y38" t="str">
            <v>Down</v>
          </cell>
          <cell r="Z38" t="str">
            <v>Water supply interruptions</v>
          </cell>
          <cell r="AA38"/>
          <cell r="AB38"/>
          <cell r="AC38"/>
          <cell r="AD38"/>
          <cell r="AE38"/>
          <cell r="AF38"/>
          <cell r="AG38"/>
          <cell r="AH38"/>
          <cell r="AI38"/>
          <cell r="AJ38"/>
          <cell r="AK38"/>
          <cell r="AL38"/>
          <cell r="AM38"/>
          <cell r="AN38"/>
          <cell r="AO38"/>
          <cell r="AP38"/>
          <cell r="AQ38">
            <v>4.5138888888888893E-3</v>
          </cell>
          <cell r="AR38">
            <v>4.2592592592592595E-3</v>
          </cell>
          <cell r="AS38">
            <v>3.9930555555555561E-3</v>
          </cell>
          <cell r="AT38">
            <v>3.7384259259259263E-3</v>
          </cell>
          <cell r="AU38">
            <v>3.472222222222222E-3</v>
          </cell>
          <cell r="AV38"/>
          <cell r="AW38"/>
          <cell r="AX38"/>
          <cell r="AY38"/>
          <cell r="AZ38"/>
          <cell r="BA38"/>
          <cell r="BB38"/>
          <cell r="BC38"/>
          <cell r="BD38"/>
          <cell r="BE38"/>
          <cell r="BF38"/>
          <cell r="BG38"/>
          <cell r="BH38"/>
          <cell r="BI38"/>
          <cell r="BJ38"/>
          <cell r="BK38"/>
          <cell r="BL38" t="str">
            <v>Yes</v>
          </cell>
          <cell r="BM38" t="str">
            <v>Yes</v>
          </cell>
          <cell r="BN38" t="str">
            <v>Yes</v>
          </cell>
          <cell r="BO38" t="str">
            <v>Yes</v>
          </cell>
          <cell r="BP38" t="str">
            <v>Yes</v>
          </cell>
          <cell r="BQ38">
            <v>0</v>
          </cell>
          <cell r="BR38">
            <v>0</v>
          </cell>
          <cell r="BS38">
            <v>0</v>
          </cell>
          <cell r="BT38">
            <v>0</v>
          </cell>
          <cell r="BU38">
            <v>0</v>
          </cell>
          <cell r="BV38">
            <v>1.579861111111111E-2</v>
          </cell>
          <cell r="BW38">
            <v>1.579861111111111E-2</v>
          </cell>
          <cell r="BX38">
            <v>1.579861111111111E-2</v>
          </cell>
          <cell r="BY38">
            <v>1.579861111111111E-2</v>
          </cell>
          <cell r="BZ38">
            <v>1.579861111111111E-2</v>
          </cell>
          <cell r="CA38">
            <v>0</v>
          </cell>
          <cell r="CB38">
            <v>0</v>
          </cell>
          <cell r="CC38">
            <v>0</v>
          </cell>
          <cell r="CD38">
            <v>0</v>
          </cell>
          <cell r="CE38">
            <v>0</v>
          </cell>
          <cell r="CF38">
            <v>0</v>
          </cell>
          <cell r="CG38">
            <v>0</v>
          </cell>
          <cell r="CH38">
            <v>0</v>
          </cell>
          <cell r="CI38">
            <v>0</v>
          </cell>
          <cell r="CJ38">
            <v>0</v>
          </cell>
          <cell r="CK38">
            <v>3.9004629629629632E-3</v>
          </cell>
          <cell r="CL38">
            <v>3.3912037037037036E-3</v>
          </cell>
          <cell r="CM38">
            <v>2.8356481481481479E-3</v>
          </cell>
          <cell r="CN38">
            <v>2.2800925925925927E-3</v>
          </cell>
          <cell r="CO38">
            <v>1.689814814814815E-3</v>
          </cell>
          <cell r="CP38">
            <v>0</v>
          </cell>
          <cell r="CQ38">
            <v>0</v>
          </cell>
          <cell r="CR38">
            <v>0</v>
          </cell>
          <cell r="CS38">
            <v>0</v>
          </cell>
          <cell r="CT38">
            <v>0</v>
          </cell>
          <cell r="CU38">
            <v>-1.1459999999999999</v>
          </cell>
          <cell r="CV38" t="str">
            <v/>
          </cell>
          <cell r="CW38" t="str">
            <v/>
          </cell>
          <cell r="CX38" t="str">
            <v/>
          </cell>
          <cell r="CY38">
            <v>1.1459999999999999</v>
          </cell>
          <cell r="CZ38" t="str">
            <v/>
          </cell>
          <cell r="DA38" t="str">
            <v/>
          </cell>
          <cell r="DB38" t="str">
            <v/>
          </cell>
          <cell r="DC38"/>
          <cell r="DD38">
            <v>1</v>
          </cell>
          <cell r="DE38"/>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I39"/>
          <cell r="J39">
            <v>1</v>
          </cell>
          <cell r="K39"/>
          <cell r="L39"/>
          <cell r="M39"/>
          <cell r="N39"/>
          <cell r="O39"/>
          <cell r="P39"/>
          <cell r="Q39">
            <v>1</v>
          </cell>
          <cell r="R39" t="str">
            <v>Out &amp; under</v>
          </cell>
          <cell r="S39" t="str">
            <v xml:space="preserve">Revenue </v>
          </cell>
          <cell r="T39" t="str">
            <v>In-period</v>
          </cell>
          <cell r="U39" t="str">
            <v>Leakage</v>
          </cell>
          <cell r="V39" t="str">
            <v>nr</v>
          </cell>
          <cell r="W39" t="str">
            <v>Megalitres per day (Ml/d) - three year average</v>
          </cell>
          <cell r="X39">
            <v>1</v>
          </cell>
          <cell r="Y39" t="str">
            <v>Down</v>
          </cell>
          <cell r="Z39" t="str">
            <v>Leakage</v>
          </cell>
          <cell r="AA39"/>
          <cell r="AB39"/>
          <cell r="AC39"/>
          <cell r="AD39"/>
          <cell r="AE39"/>
          <cell r="AF39"/>
          <cell r="AG39"/>
          <cell r="AH39"/>
          <cell r="AI39"/>
          <cell r="AJ39"/>
          <cell r="AK39"/>
          <cell r="AL39"/>
          <cell r="AM39"/>
          <cell r="AN39"/>
          <cell r="AO39"/>
          <cell r="AP39"/>
          <cell r="AQ39">
            <v>181.1</v>
          </cell>
          <cell r="AR39">
            <v>173.4</v>
          </cell>
          <cell r="AS39">
            <v>168</v>
          </cell>
          <cell r="AT39">
            <v>160.80000000000001</v>
          </cell>
          <cell r="AU39">
            <v>153.5</v>
          </cell>
          <cell r="AV39"/>
          <cell r="AW39"/>
          <cell r="AX39"/>
          <cell r="AY39"/>
          <cell r="AZ39"/>
          <cell r="BA39"/>
          <cell r="BB39"/>
          <cell r="BC39"/>
          <cell r="BD39"/>
          <cell r="BE39"/>
          <cell r="BF39"/>
          <cell r="BG39"/>
          <cell r="BH39"/>
          <cell r="BI39"/>
          <cell r="BJ39"/>
          <cell r="BK39"/>
          <cell r="BL39" t="str">
            <v>Yes</v>
          </cell>
          <cell r="BM39" t="str">
            <v>Yes</v>
          </cell>
          <cell r="BN39" t="str">
            <v>Yes</v>
          </cell>
          <cell r="BO39" t="str">
            <v>Yes</v>
          </cell>
          <cell r="BP39" t="str">
            <v>Yes</v>
          </cell>
          <cell r="BQ39"/>
          <cell r="BR39"/>
          <cell r="BS39"/>
          <cell r="BT39"/>
          <cell r="BU39"/>
          <cell r="BV39">
            <v>384.6</v>
          </cell>
          <cell r="BW39">
            <v>384.6</v>
          </cell>
          <cell r="BX39">
            <v>384.6</v>
          </cell>
          <cell r="BY39">
            <v>384.6</v>
          </cell>
          <cell r="BZ39">
            <v>384.6</v>
          </cell>
          <cell r="CA39" t="str">
            <v/>
          </cell>
          <cell r="CB39" t="str">
            <v/>
          </cell>
          <cell r="CC39" t="str">
            <v/>
          </cell>
          <cell r="CD39" t="str">
            <v/>
          </cell>
          <cell r="CE39" t="str">
            <v/>
          </cell>
          <cell r="CF39" t="str">
            <v/>
          </cell>
          <cell r="CG39" t="str">
            <v/>
          </cell>
          <cell r="CH39" t="str">
            <v/>
          </cell>
          <cell r="CI39" t="str">
            <v/>
          </cell>
          <cell r="CJ39" t="str">
            <v/>
          </cell>
          <cell r="CK39" t="str">
            <v>*</v>
          </cell>
          <cell r="CL39" t="str">
            <v>*</v>
          </cell>
          <cell r="CM39" t="str">
            <v>*</v>
          </cell>
          <cell r="CN39" t="str">
            <v>*</v>
          </cell>
          <cell r="CO39" t="str">
            <v>*</v>
          </cell>
          <cell r="CP39" t="str">
            <v/>
          </cell>
          <cell r="CQ39" t="str">
            <v/>
          </cell>
          <cell r="CR39" t="str">
            <v/>
          </cell>
          <cell r="CS39" t="str">
            <v/>
          </cell>
          <cell r="CT39" t="str">
            <v/>
          </cell>
          <cell r="CU39">
            <v>-0.36499999999999999</v>
          </cell>
          <cell r="CV39">
            <v>-0.7</v>
          </cell>
          <cell r="CW39" t="str">
            <v/>
          </cell>
          <cell r="CX39" t="str">
            <v/>
          </cell>
          <cell r="CY39">
            <v>0.219</v>
          </cell>
          <cell r="CZ39" t="str">
            <v/>
          </cell>
          <cell r="DA39" t="str">
            <v/>
          </cell>
          <cell r="DB39" t="str">
            <v/>
          </cell>
          <cell r="DC39"/>
          <cell r="DD39">
            <v>1</v>
          </cell>
          <cell r="DE39"/>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I40"/>
          <cell r="J40">
            <v>1</v>
          </cell>
          <cell r="K40"/>
          <cell r="L40"/>
          <cell r="M40"/>
          <cell r="N40"/>
          <cell r="O40"/>
          <cell r="P40"/>
          <cell r="Q40">
            <v>1</v>
          </cell>
          <cell r="R40" t="str">
            <v>Out &amp; under</v>
          </cell>
          <cell r="S40" t="str">
            <v xml:space="preserve">Revenue </v>
          </cell>
          <cell r="T40" t="str">
            <v>End of period</v>
          </cell>
          <cell r="U40" t="str">
            <v>Water consumption</v>
          </cell>
          <cell r="V40" t="str">
            <v>nr</v>
          </cell>
          <cell r="W40" t="str">
            <v>Litres per capita per day (l/p/d) - three year average</v>
          </cell>
          <cell r="X40">
            <v>1</v>
          </cell>
          <cell r="Y40" t="str">
            <v>Down</v>
          </cell>
          <cell r="Z40" t="str">
            <v>Per capita consumption</v>
          </cell>
          <cell r="AA40"/>
          <cell r="AB40"/>
          <cell r="AC40"/>
          <cell r="AD40"/>
          <cell r="AE40"/>
          <cell r="AF40"/>
          <cell r="AG40"/>
          <cell r="AH40"/>
          <cell r="AI40"/>
          <cell r="AJ40"/>
          <cell r="AK40"/>
          <cell r="AL40"/>
          <cell r="AM40"/>
          <cell r="AN40"/>
          <cell r="AO40"/>
          <cell r="AP40"/>
          <cell r="AQ40">
            <v>135.1</v>
          </cell>
          <cell r="AR40">
            <v>133.5</v>
          </cell>
          <cell r="AS40">
            <v>131.80000000000001</v>
          </cell>
          <cell r="AT40">
            <v>130.1</v>
          </cell>
          <cell r="AU40">
            <v>128.6</v>
          </cell>
          <cell r="AV40"/>
          <cell r="AW40"/>
          <cell r="AX40"/>
          <cell r="AY40"/>
          <cell r="AZ40"/>
          <cell r="BA40"/>
          <cell r="BB40"/>
          <cell r="BC40"/>
          <cell r="BD40"/>
          <cell r="BE40"/>
          <cell r="BF40"/>
          <cell r="BG40"/>
          <cell r="BH40"/>
          <cell r="BI40"/>
          <cell r="BJ40"/>
          <cell r="BK40"/>
          <cell r="BL40" t="str">
            <v>Yes</v>
          </cell>
          <cell r="BM40" t="str">
            <v>Yes</v>
          </cell>
          <cell r="BN40" t="str">
            <v>Yes</v>
          </cell>
          <cell r="BO40" t="str">
            <v>Yes</v>
          </cell>
          <cell r="BP40" t="str">
            <v>Yes</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v>-0.374</v>
          </cell>
          <cell r="CV40" t="str">
            <v/>
          </cell>
          <cell r="CW40" t="str">
            <v/>
          </cell>
          <cell r="CX40" t="str">
            <v/>
          </cell>
          <cell r="CY40">
            <v>0.312</v>
          </cell>
          <cell r="CZ40" t="str">
            <v/>
          </cell>
          <cell r="DA40" t="str">
            <v/>
          </cell>
          <cell r="DB40" t="str">
            <v/>
          </cell>
          <cell r="DC40"/>
          <cell r="DD40">
            <v>2.5</v>
          </cell>
          <cell r="DE40" t="str">
            <v>Performance assessed on only two years</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I41"/>
          <cell r="J41"/>
          <cell r="K41">
            <v>1</v>
          </cell>
          <cell r="L41"/>
          <cell r="M41"/>
          <cell r="N41"/>
          <cell r="O41"/>
          <cell r="P41"/>
          <cell r="Q41">
            <v>1</v>
          </cell>
          <cell r="R41" t="str">
            <v>Out &amp; under</v>
          </cell>
          <cell r="S41" t="str">
            <v xml:space="preserve">Revenue </v>
          </cell>
          <cell r="T41" t="str">
            <v>In-period</v>
          </cell>
          <cell r="U41" t="str">
            <v>Sewer flooding</v>
          </cell>
          <cell r="V41" t="str">
            <v>nr</v>
          </cell>
          <cell r="W41" t="str">
            <v>No. of properties flooded internally per 10,000 sewer connections</v>
          </cell>
          <cell r="X41">
            <v>2</v>
          </cell>
          <cell r="Y41" t="str">
            <v>Down</v>
          </cell>
          <cell r="Z41" t="str">
            <v>Internal sewer flooding</v>
          </cell>
          <cell r="AA41"/>
          <cell r="AB41"/>
          <cell r="AC41"/>
          <cell r="AD41"/>
          <cell r="AE41"/>
          <cell r="AF41"/>
          <cell r="AG41"/>
          <cell r="AH41"/>
          <cell r="AI41"/>
          <cell r="AJ41"/>
          <cell r="AK41"/>
          <cell r="AL41"/>
          <cell r="AM41"/>
          <cell r="AN41"/>
          <cell r="AO41"/>
          <cell r="AP41"/>
          <cell r="AQ41">
            <v>1.68</v>
          </cell>
          <cell r="AR41">
            <v>1.63</v>
          </cell>
          <cell r="AS41">
            <v>1.58</v>
          </cell>
          <cell r="AT41">
            <v>1.44</v>
          </cell>
          <cell r="AU41">
            <v>1.34</v>
          </cell>
          <cell r="AV41"/>
          <cell r="AW41"/>
          <cell r="AX41"/>
          <cell r="AY41"/>
          <cell r="AZ41"/>
          <cell r="BA41"/>
          <cell r="BB41"/>
          <cell r="BC41"/>
          <cell r="BD41"/>
          <cell r="BE41"/>
          <cell r="BF41"/>
          <cell r="BG41"/>
          <cell r="BH41"/>
          <cell r="BI41"/>
          <cell r="BJ41"/>
          <cell r="BK41"/>
          <cell r="BL41" t="str">
            <v>Yes</v>
          </cell>
          <cell r="BM41" t="str">
            <v>Yes</v>
          </cell>
          <cell r="BN41" t="str">
            <v>Yes</v>
          </cell>
          <cell r="BO41" t="str">
            <v>Yes</v>
          </cell>
          <cell r="BP41" t="str">
            <v>Yes</v>
          </cell>
          <cell r="BQ41" t="str">
            <v/>
          </cell>
          <cell r="BR41" t="str">
            <v/>
          </cell>
          <cell r="BS41" t="str">
            <v/>
          </cell>
          <cell r="BT41" t="str">
            <v/>
          </cell>
          <cell r="BU41" t="str">
            <v/>
          </cell>
          <cell r="BV41">
            <v>3.35</v>
          </cell>
          <cell r="BW41">
            <v>3.35</v>
          </cell>
          <cell r="BX41">
            <v>3.35</v>
          </cell>
          <cell r="BY41">
            <v>3.35</v>
          </cell>
          <cell r="BZ41">
            <v>3.35</v>
          </cell>
          <cell r="CA41" t="str">
            <v/>
          </cell>
          <cell r="CB41" t="str">
            <v/>
          </cell>
          <cell r="CC41" t="str">
            <v/>
          </cell>
          <cell r="CD41" t="str">
            <v/>
          </cell>
          <cell r="CE41" t="str">
            <v/>
          </cell>
          <cell r="CF41" t="str">
            <v/>
          </cell>
          <cell r="CG41" t="str">
            <v/>
          </cell>
          <cell r="CH41" t="str">
            <v/>
          </cell>
          <cell r="CI41" t="str">
            <v/>
          </cell>
          <cell r="CJ41" t="str">
            <v/>
          </cell>
          <cell r="CK41">
            <v>1.35</v>
          </cell>
          <cell r="CL41">
            <v>1.3</v>
          </cell>
          <cell r="CM41">
            <v>1.25</v>
          </cell>
          <cell r="CN41">
            <v>1.1100000000000001</v>
          </cell>
          <cell r="CO41">
            <v>1.01</v>
          </cell>
          <cell r="CP41" t="str">
            <v/>
          </cell>
          <cell r="CQ41" t="str">
            <v/>
          </cell>
          <cell r="CR41" t="str">
            <v/>
          </cell>
          <cell r="CS41" t="str">
            <v/>
          </cell>
          <cell r="CT41" t="str">
            <v/>
          </cell>
          <cell r="CU41">
            <v>-10.994</v>
          </cell>
          <cell r="CV41" t="str">
            <v/>
          </cell>
          <cell r="CW41" t="str">
            <v/>
          </cell>
          <cell r="CX41" t="str">
            <v/>
          </cell>
          <cell r="CY41">
            <v>10.994</v>
          </cell>
          <cell r="CZ41" t="str">
            <v/>
          </cell>
          <cell r="DA41" t="str">
            <v/>
          </cell>
          <cell r="DB41" t="str">
            <v/>
          </cell>
          <cell r="DC41"/>
          <cell r="DD41">
            <v>1</v>
          </cell>
          <cell r="DE41"/>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I42"/>
          <cell r="J42"/>
          <cell r="K42">
            <v>1</v>
          </cell>
          <cell r="L42"/>
          <cell r="M42"/>
          <cell r="N42"/>
          <cell r="O42"/>
          <cell r="P42"/>
          <cell r="Q42">
            <v>1</v>
          </cell>
          <cell r="R42" t="str">
            <v>Out &amp; under</v>
          </cell>
          <cell r="S42" t="str">
            <v xml:space="preserve">Revenue </v>
          </cell>
          <cell r="T42" t="str">
            <v>In-period</v>
          </cell>
          <cell r="U42" t="str">
            <v>Pollution incidents</v>
          </cell>
          <cell r="V42" t="str">
            <v>nr</v>
          </cell>
          <cell r="W42" t="str">
            <v>No. of pollution incidents (categories 1-3) per 10,000 km of sewer</v>
          </cell>
          <cell r="X42">
            <v>2</v>
          </cell>
          <cell r="Y42" t="str">
            <v>Down</v>
          </cell>
          <cell r="Z42" t="str">
            <v>Pollution incidents</v>
          </cell>
          <cell r="AA42"/>
          <cell r="AB42"/>
          <cell r="AC42"/>
          <cell r="AD42"/>
          <cell r="AE42"/>
          <cell r="AF42"/>
          <cell r="AG42"/>
          <cell r="AH42"/>
          <cell r="AI42"/>
          <cell r="AJ42"/>
          <cell r="AK42"/>
          <cell r="AL42"/>
          <cell r="AM42"/>
          <cell r="AN42"/>
          <cell r="AO42"/>
          <cell r="AP42"/>
          <cell r="AQ42">
            <v>24.51</v>
          </cell>
          <cell r="AR42">
            <v>23.74</v>
          </cell>
          <cell r="AS42">
            <v>23</v>
          </cell>
          <cell r="AT42">
            <v>22.4</v>
          </cell>
          <cell r="AU42">
            <v>19.5</v>
          </cell>
          <cell r="AV42"/>
          <cell r="AW42"/>
          <cell r="AX42"/>
          <cell r="AY42"/>
          <cell r="AZ42"/>
          <cell r="BA42"/>
          <cell r="BB42"/>
          <cell r="BC42"/>
          <cell r="BD42"/>
          <cell r="BE42"/>
          <cell r="BF42"/>
          <cell r="BG42"/>
          <cell r="BH42"/>
          <cell r="BI42"/>
          <cell r="BJ42"/>
          <cell r="BK42"/>
          <cell r="BL42" t="str">
            <v>Yes</v>
          </cell>
          <cell r="BM42" t="str">
            <v>Yes</v>
          </cell>
          <cell r="BN42" t="str">
            <v>Yes</v>
          </cell>
          <cell r="BO42" t="str">
            <v>Yes</v>
          </cell>
          <cell r="BP42" t="str">
            <v>Yes</v>
          </cell>
          <cell r="BQ42" t="str">
            <v/>
          </cell>
          <cell r="BR42" t="str">
            <v/>
          </cell>
          <cell r="BS42" t="str">
            <v/>
          </cell>
          <cell r="BT42" t="str">
            <v/>
          </cell>
          <cell r="BU42" t="str">
            <v/>
          </cell>
          <cell r="BV42">
            <v>41.6</v>
          </cell>
          <cell r="BW42">
            <v>41.6</v>
          </cell>
          <cell r="BX42">
            <v>41.6</v>
          </cell>
          <cell r="BY42">
            <v>41.6</v>
          </cell>
          <cell r="BZ42">
            <v>41.6</v>
          </cell>
          <cell r="CA42" t="str">
            <v/>
          </cell>
          <cell r="CB42" t="str">
            <v/>
          </cell>
          <cell r="CC42" t="str">
            <v/>
          </cell>
          <cell r="CD42" t="str">
            <v/>
          </cell>
          <cell r="CE42" t="str">
            <v/>
          </cell>
          <cell r="CF42" t="str">
            <v/>
          </cell>
          <cell r="CG42" t="str">
            <v/>
          </cell>
          <cell r="CH42" t="str">
            <v/>
          </cell>
          <cell r="CI42" t="str">
            <v/>
          </cell>
          <cell r="CJ42"/>
          <cell r="CK42">
            <v>9.51</v>
          </cell>
          <cell r="CL42">
            <v>8.74</v>
          </cell>
          <cell r="CM42">
            <v>8</v>
          </cell>
          <cell r="CN42">
            <v>7.4</v>
          </cell>
          <cell r="CO42">
            <v>4.5</v>
          </cell>
          <cell r="CP42" t="str">
            <v/>
          </cell>
          <cell r="CQ42" t="str">
            <v/>
          </cell>
          <cell r="CR42" t="str">
            <v/>
          </cell>
          <cell r="CS42" t="str">
            <v/>
          </cell>
          <cell r="CT42" t="str">
            <v/>
          </cell>
          <cell r="CU42">
            <v>-0.44500000000000001</v>
          </cell>
          <cell r="CV42" t="str">
            <v/>
          </cell>
          <cell r="CW42" t="str">
            <v/>
          </cell>
          <cell r="CX42" t="str">
            <v/>
          </cell>
          <cell r="CY42">
            <v>0.29499999999999998</v>
          </cell>
          <cell r="CZ42" t="str">
            <v/>
          </cell>
          <cell r="DA42" t="str">
            <v/>
          </cell>
          <cell r="DB42" t="str">
            <v/>
          </cell>
          <cell r="DC42"/>
          <cell r="DD42">
            <v>1</v>
          </cell>
          <cell r="DE42"/>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K43"/>
          <cell r="L43"/>
          <cell r="M43"/>
          <cell r="N43"/>
          <cell r="O43"/>
          <cell r="P43"/>
          <cell r="Q43">
            <v>1</v>
          </cell>
          <cell r="R43" t="str">
            <v>NFI</v>
          </cell>
          <cell r="S43"/>
          <cell r="T43"/>
          <cell r="U43" t="str">
            <v>Resilience</v>
          </cell>
          <cell r="V43" t="str">
            <v>%</v>
          </cell>
          <cell r="W43" t="str">
            <v>% of population experiencing severe restrictions in 1in200yr drought</v>
          </cell>
          <cell r="X43">
            <v>1</v>
          </cell>
          <cell r="Y43" t="str">
            <v>Down</v>
          </cell>
          <cell r="Z43" t="str">
            <v>Risk of severe restrictions in a drought</v>
          </cell>
          <cell r="AA43"/>
          <cell r="AB43"/>
          <cell r="AC43"/>
          <cell r="AD43"/>
          <cell r="AE43"/>
          <cell r="AF43"/>
          <cell r="AG43"/>
          <cell r="AH43"/>
          <cell r="AI43"/>
          <cell r="AJ43"/>
          <cell r="AK43"/>
          <cell r="AL43"/>
          <cell r="AM43"/>
          <cell r="AN43"/>
          <cell r="AO43"/>
          <cell r="AP43"/>
          <cell r="AQ43">
            <v>20.5</v>
          </cell>
          <cell r="AR43">
            <v>20.5</v>
          </cell>
          <cell r="AS43">
            <v>22</v>
          </cell>
          <cell r="AT43">
            <v>21.8</v>
          </cell>
          <cell r="AU43">
            <v>0</v>
          </cell>
          <cell r="AV43"/>
          <cell r="AW43"/>
          <cell r="AX43"/>
          <cell r="AY43"/>
          <cell r="AZ43"/>
          <cell r="BA43"/>
          <cell r="BB43"/>
          <cell r="BC43"/>
          <cell r="BD43"/>
          <cell r="BE43"/>
          <cell r="BF43"/>
          <cell r="BG43"/>
          <cell r="BH43"/>
          <cell r="BI43"/>
          <cell r="BJ43"/>
          <cell r="BK43"/>
          <cell r="BL43"/>
          <cell r="BM43"/>
          <cell r="BN43"/>
          <cell r="BO43"/>
          <cell r="BP43"/>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cell r="DD43">
            <v>1</v>
          </cell>
          <cell r="DE43"/>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I44"/>
          <cell r="J44"/>
          <cell r="K44">
            <v>1</v>
          </cell>
          <cell r="L44"/>
          <cell r="M44"/>
          <cell r="N44"/>
          <cell r="O44"/>
          <cell r="P44"/>
          <cell r="Q44">
            <v>1</v>
          </cell>
          <cell r="R44" t="str">
            <v>NFI</v>
          </cell>
          <cell r="S44"/>
          <cell r="T44"/>
          <cell r="U44" t="str">
            <v>Resilience</v>
          </cell>
          <cell r="V44" t="str">
            <v>%</v>
          </cell>
          <cell r="W44" t="str">
            <v>% of population experiencing flooding in 1in50yr storm</v>
          </cell>
          <cell r="X44">
            <v>2</v>
          </cell>
          <cell r="Y44" t="str">
            <v>Down</v>
          </cell>
          <cell r="Z44" t="str">
            <v>Risk of sewer flooding in a storm</v>
          </cell>
          <cell r="AA44"/>
          <cell r="AB44"/>
          <cell r="AC44"/>
          <cell r="AD44"/>
          <cell r="AE44"/>
          <cell r="AF44"/>
          <cell r="AG44"/>
          <cell r="AH44"/>
          <cell r="AI44"/>
          <cell r="AJ44"/>
          <cell r="AK44"/>
          <cell r="AL44"/>
          <cell r="AM44"/>
          <cell r="AN44"/>
          <cell r="AO44"/>
          <cell r="AP44"/>
          <cell r="AQ44">
            <v>9.75</v>
          </cell>
          <cell r="AR44">
            <v>9.75</v>
          </cell>
          <cell r="AS44">
            <v>9.75</v>
          </cell>
          <cell r="AT44">
            <v>9.75</v>
          </cell>
          <cell r="AU44">
            <v>9.75</v>
          </cell>
          <cell r="AV44"/>
          <cell r="AW44"/>
          <cell r="AX44"/>
          <cell r="AY44"/>
          <cell r="AZ44"/>
          <cell r="BA44"/>
          <cell r="BB44"/>
          <cell r="BC44"/>
          <cell r="BD44"/>
          <cell r="BE44"/>
          <cell r="BF44"/>
          <cell r="BG44"/>
          <cell r="BH44"/>
          <cell r="BI44"/>
          <cell r="BJ44"/>
          <cell r="BK44"/>
          <cell r="BL44"/>
          <cell r="BM44"/>
          <cell r="BN44"/>
          <cell r="BO44"/>
          <cell r="BP44"/>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cell r="DD44">
            <v>1</v>
          </cell>
          <cell r="DE44"/>
        </row>
        <row r="45">
          <cell r="C45" t="str">
            <v>PR19ANH_11</v>
          </cell>
          <cell r="D45" t="str">
            <v>Investing for Tomorrow</v>
          </cell>
          <cell r="E45" t="str">
            <v>PR14 revision</v>
          </cell>
          <cell r="F45">
            <v>11</v>
          </cell>
          <cell r="G45" t="str">
            <v>Mains repairs</v>
          </cell>
          <cell r="H45" t="str">
            <v>The total number of mains bursts per 1,000 km of pipes.</v>
          </cell>
          <cell r="I45"/>
          <cell r="J45">
            <v>1</v>
          </cell>
          <cell r="K45"/>
          <cell r="L45"/>
          <cell r="M45"/>
          <cell r="N45"/>
          <cell r="O45"/>
          <cell r="P45"/>
          <cell r="Q45">
            <v>1</v>
          </cell>
          <cell r="R45" t="str">
            <v>Under</v>
          </cell>
          <cell r="S45" t="str">
            <v xml:space="preserve">Revenue </v>
          </cell>
          <cell r="T45" t="str">
            <v>In-period</v>
          </cell>
          <cell r="U45" t="str">
            <v>Water mains bursts</v>
          </cell>
          <cell r="V45" t="str">
            <v>nr</v>
          </cell>
          <cell r="W45" t="str">
            <v>No. mains bursts per 1,000 kilometres of pipe</v>
          </cell>
          <cell r="X45">
            <v>1</v>
          </cell>
          <cell r="Y45" t="str">
            <v>Down</v>
          </cell>
          <cell r="Z45" t="str">
            <v>Mains repairs</v>
          </cell>
          <cell r="AA45"/>
          <cell r="AB45"/>
          <cell r="AC45"/>
          <cell r="AD45"/>
          <cell r="AE45"/>
          <cell r="AF45"/>
          <cell r="AG45"/>
          <cell r="AH45"/>
          <cell r="AI45"/>
          <cell r="AJ45"/>
          <cell r="AK45"/>
          <cell r="AL45"/>
          <cell r="AM45"/>
          <cell r="AN45"/>
          <cell r="AO45"/>
          <cell r="AP45"/>
          <cell r="AQ45">
            <v>140.1</v>
          </cell>
          <cell r="AR45">
            <v>138.1</v>
          </cell>
          <cell r="AS45">
            <v>136.19999999999999</v>
          </cell>
          <cell r="AT45">
            <v>134.19999999999999</v>
          </cell>
          <cell r="AU45">
            <v>132.30000000000001</v>
          </cell>
          <cell r="AV45"/>
          <cell r="AW45"/>
          <cell r="AX45"/>
          <cell r="AY45"/>
          <cell r="AZ45"/>
          <cell r="BA45"/>
          <cell r="BB45"/>
          <cell r="BC45"/>
          <cell r="BD45"/>
          <cell r="BE45"/>
          <cell r="BF45"/>
          <cell r="BG45"/>
          <cell r="BH45"/>
          <cell r="BI45"/>
          <cell r="BJ45"/>
          <cell r="BK45"/>
          <cell r="BL45" t="str">
            <v>Yes</v>
          </cell>
          <cell r="BM45" t="str">
            <v>Yes</v>
          </cell>
          <cell r="BN45" t="str">
            <v>Yes</v>
          </cell>
          <cell r="BO45" t="str">
            <v>Yes</v>
          </cell>
          <cell r="BP45" t="str">
            <v>Yes</v>
          </cell>
          <cell r="BQ45" t="str">
            <v/>
          </cell>
          <cell r="BR45" t="str">
            <v/>
          </cell>
          <cell r="BS45" t="str">
            <v/>
          </cell>
          <cell r="BT45" t="str">
            <v/>
          </cell>
          <cell r="BU45" t="str">
            <v/>
          </cell>
          <cell r="BV45" t="str">
            <v/>
          </cell>
          <cell r="BW45" t="str">
            <v/>
          </cell>
          <cell r="BX45" t="str">
            <v/>
          </cell>
          <cell r="BY45" t="str">
            <v/>
          </cell>
          <cell r="BZ45" t="str">
            <v/>
          </cell>
          <cell r="CA45">
            <v>150.1</v>
          </cell>
          <cell r="CB45">
            <v>148.1</v>
          </cell>
          <cell r="CC45">
            <v>146.19999999999999</v>
          </cell>
          <cell r="CD45">
            <v>144.19999999999999</v>
          </cell>
          <cell r="CE45">
            <v>142.30000000000001</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v>-0.16500000000000001</v>
          </cell>
          <cell r="CV45" t="str">
            <v/>
          </cell>
          <cell r="CW45" t="str">
            <v/>
          </cell>
          <cell r="CX45" t="str">
            <v/>
          </cell>
          <cell r="CY45" t="str">
            <v/>
          </cell>
          <cell r="CZ45" t="str">
            <v/>
          </cell>
          <cell r="DA45" t="str">
            <v/>
          </cell>
          <cell r="DB45" t="str">
            <v/>
          </cell>
          <cell r="DC45"/>
          <cell r="DD45">
            <v>1</v>
          </cell>
          <cell r="DE45"/>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I46"/>
          <cell r="J46">
            <v>1</v>
          </cell>
          <cell r="K46"/>
          <cell r="L46"/>
          <cell r="M46"/>
          <cell r="N46"/>
          <cell r="O46"/>
          <cell r="P46"/>
          <cell r="Q46">
            <v>1</v>
          </cell>
          <cell r="R46" t="str">
            <v>Under</v>
          </cell>
          <cell r="S46" t="str">
            <v xml:space="preserve">Revenue </v>
          </cell>
          <cell r="T46" t="str">
            <v>In-period</v>
          </cell>
          <cell r="U46" t="str">
            <v>Asset health</v>
          </cell>
          <cell r="V46" t="str">
            <v>%</v>
          </cell>
          <cell r="W46" t="str">
            <v>Proportion of unplanned outage of the total company production capacity</v>
          </cell>
          <cell r="X46">
            <v>2</v>
          </cell>
          <cell r="Y46" t="str">
            <v>Down</v>
          </cell>
          <cell r="Z46" t="str">
            <v>Unplanned outage</v>
          </cell>
          <cell r="AA46"/>
          <cell r="AB46"/>
          <cell r="AC46"/>
          <cell r="AD46"/>
          <cell r="AE46"/>
          <cell r="AF46"/>
          <cell r="AG46"/>
          <cell r="AH46"/>
          <cell r="AI46"/>
          <cell r="AJ46"/>
          <cell r="AK46"/>
          <cell r="AL46"/>
          <cell r="AM46"/>
          <cell r="AN46"/>
          <cell r="AO46"/>
          <cell r="AP46"/>
          <cell r="AQ46">
            <v>2.34</v>
          </cell>
          <cell r="AR46">
            <v>2.34</v>
          </cell>
          <cell r="AS46">
            <v>2.34</v>
          </cell>
          <cell r="AT46">
            <v>2.34</v>
          </cell>
          <cell r="AU46">
            <v>2.34</v>
          </cell>
          <cell r="AV46"/>
          <cell r="AW46"/>
          <cell r="AX46"/>
          <cell r="AY46"/>
          <cell r="AZ46"/>
          <cell r="BA46"/>
          <cell r="BB46"/>
          <cell r="BC46"/>
          <cell r="BD46"/>
          <cell r="BE46"/>
          <cell r="BF46"/>
          <cell r="BG46"/>
          <cell r="BH46"/>
          <cell r="BI46"/>
          <cell r="BJ46"/>
          <cell r="BK46"/>
          <cell r="BL46" t="str">
            <v>Yes</v>
          </cell>
          <cell r="BM46" t="str">
            <v>Yes</v>
          </cell>
          <cell r="BN46" t="str">
            <v>Yes</v>
          </cell>
          <cell r="BO46" t="str">
            <v>Yes</v>
          </cell>
          <cell r="BP46" t="str">
            <v>Yes</v>
          </cell>
          <cell r="BQ46" t="str">
            <v/>
          </cell>
          <cell r="BR46" t="str">
            <v/>
          </cell>
          <cell r="BS46" t="str">
            <v/>
          </cell>
          <cell r="BT46" t="str">
            <v/>
          </cell>
          <cell r="BU46" t="str">
            <v/>
          </cell>
          <cell r="BV46">
            <v>5.22</v>
          </cell>
          <cell r="BW46">
            <v>5.22</v>
          </cell>
          <cell r="BX46">
            <v>5.22</v>
          </cell>
          <cell r="BY46">
            <v>5.22</v>
          </cell>
          <cell r="BZ46">
            <v>5.22</v>
          </cell>
          <cell r="CA46">
            <v>2.81</v>
          </cell>
          <cell r="CB46">
            <v>2.81</v>
          </cell>
          <cell r="CC46">
            <v>2.81</v>
          </cell>
          <cell r="CD46">
            <v>2.81</v>
          </cell>
          <cell r="CE46">
            <v>2.81</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v>-1.3240000000000001</v>
          </cell>
          <cell r="CV46" t="str">
            <v/>
          </cell>
          <cell r="CW46" t="str">
            <v/>
          </cell>
          <cell r="CX46" t="str">
            <v/>
          </cell>
          <cell r="CY46" t="str">
            <v/>
          </cell>
          <cell r="CZ46" t="str">
            <v/>
          </cell>
          <cell r="DA46" t="str">
            <v/>
          </cell>
          <cell r="DB46" t="str">
            <v/>
          </cell>
          <cell r="DC46"/>
          <cell r="DD46">
            <v>1</v>
          </cell>
          <cell r="DE46"/>
        </row>
        <row r="47">
          <cell r="C47" t="str">
            <v>PR19ANH_13</v>
          </cell>
          <cell r="D47" t="str">
            <v>Investing for Tomorrow</v>
          </cell>
          <cell r="E47" t="str">
            <v>PR14 revision</v>
          </cell>
          <cell r="F47">
            <v>13</v>
          </cell>
          <cell r="G47" t="str">
            <v>Sewer collapses</v>
          </cell>
          <cell r="H47" t="str">
            <v>The number of sewer collapses per 1,000 km of pipes.</v>
          </cell>
          <cell r="I47"/>
          <cell r="J47"/>
          <cell r="K47">
            <v>1</v>
          </cell>
          <cell r="L47"/>
          <cell r="M47"/>
          <cell r="N47"/>
          <cell r="O47"/>
          <cell r="P47"/>
          <cell r="Q47">
            <v>1</v>
          </cell>
          <cell r="R47" t="str">
            <v>Under</v>
          </cell>
          <cell r="S47" t="str">
            <v xml:space="preserve">Revenue </v>
          </cell>
          <cell r="T47" t="str">
            <v>In-period</v>
          </cell>
          <cell r="U47" t="str">
            <v>Sewer blockages/collapses</v>
          </cell>
          <cell r="V47" t="str">
            <v>nr</v>
          </cell>
          <cell r="W47" t="str">
            <v>No. Sewer Collapses per 1,000 kilometres of sewer</v>
          </cell>
          <cell r="X47">
            <v>2</v>
          </cell>
          <cell r="Y47" t="str">
            <v>Down</v>
          </cell>
          <cell r="Z47" t="str">
            <v>Sewer collapses</v>
          </cell>
          <cell r="AA47"/>
          <cell r="AB47"/>
          <cell r="AC47"/>
          <cell r="AD47"/>
          <cell r="AE47"/>
          <cell r="AF47"/>
          <cell r="AG47"/>
          <cell r="AH47"/>
          <cell r="AI47"/>
          <cell r="AJ47"/>
          <cell r="AK47"/>
          <cell r="AL47"/>
          <cell r="AM47"/>
          <cell r="AN47"/>
          <cell r="AO47"/>
          <cell r="AP47"/>
          <cell r="AQ47">
            <v>5.6</v>
          </cell>
          <cell r="AR47">
            <v>5.6</v>
          </cell>
          <cell r="AS47">
            <v>5.5</v>
          </cell>
          <cell r="AT47">
            <v>5.5</v>
          </cell>
          <cell r="AU47">
            <v>5.5</v>
          </cell>
          <cell r="AV47"/>
          <cell r="AW47"/>
          <cell r="AX47"/>
          <cell r="AY47"/>
          <cell r="AZ47"/>
          <cell r="BA47"/>
          <cell r="BB47"/>
          <cell r="BC47"/>
          <cell r="BD47"/>
          <cell r="BE47"/>
          <cell r="BF47"/>
          <cell r="BG47"/>
          <cell r="BH47"/>
          <cell r="BI47"/>
          <cell r="BJ47"/>
          <cell r="BK47"/>
          <cell r="BL47" t="str">
            <v>Yes</v>
          </cell>
          <cell r="BM47" t="str">
            <v>Yes</v>
          </cell>
          <cell r="BN47" t="str">
            <v>Yes</v>
          </cell>
          <cell r="BO47" t="str">
            <v>Yes</v>
          </cell>
          <cell r="BP47" t="str">
            <v>Yes</v>
          </cell>
          <cell r="BQ47" t="str">
            <v/>
          </cell>
          <cell r="BR47" t="str">
            <v/>
          </cell>
          <cell r="BS47" t="str">
            <v/>
          </cell>
          <cell r="BT47" t="str">
            <v/>
          </cell>
          <cell r="BU47" t="str">
            <v/>
          </cell>
          <cell r="BV47">
            <v>7.86</v>
          </cell>
          <cell r="BW47">
            <v>7.86</v>
          </cell>
          <cell r="BX47">
            <v>7.76</v>
          </cell>
          <cell r="BY47">
            <v>7.76</v>
          </cell>
          <cell r="BZ47">
            <v>7.76</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v>-2.298</v>
          </cell>
          <cell r="CV47" t="str">
            <v/>
          </cell>
          <cell r="CW47" t="str">
            <v/>
          </cell>
          <cell r="CX47" t="str">
            <v/>
          </cell>
          <cell r="CY47" t="str">
            <v/>
          </cell>
          <cell r="CZ47" t="str">
            <v/>
          </cell>
          <cell r="DA47" t="str">
            <v/>
          </cell>
          <cell r="DB47" t="str">
            <v/>
          </cell>
          <cell r="DC47"/>
          <cell r="DD47">
            <v>1</v>
          </cell>
          <cell r="DE47"/>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I48"/>
          <cell r="J48">
            <v>0.39</v>
          </cell>
          <cell r="K48">
            <v>0.61</v>
          </cell>
          <cell r="L48"/>
          <cell r="M48"/>
          <cell r="N48"/>
          <cell r="O48"/>
          <cell r="P48"/>
          <cell r="Q48">
            <v>1</v>
          </cell>
          <cell r="R48" t="str">
            <v>Under</v>
          </cell>
          <cell r="S48" t="str">
            <v xml:space="preserve">Revenue </v>
          </cell>
          <cell r="T48" t="str">
            <v>In-period</v>
          </cell>
          <cell r="U48" t="str">
            <v>Treatment works</v>
          </cell>
          <cell r="V48" t="str">
            <v>%</v>
          </cell>
          <cell r="W48" t="str">
            <v>% compliance</v>
          </cell>
          <cell r="X48">
            <v>2</v>
          </cell>
          <cell r="Y48" t="str">
            <v>Up</v>
          </cell>
          <cell r="Z48" t="str">
            <v>Treatment works compliance</v>
          </cell>
          <cell r="AA48"/>
          <cell r="AB48"/>
          <cell r="AC48"/>
          <cell r="AD48"/>
          <cell r="AE48"/>
          <cell r="AF48"/>
          <cell r="AG48"/>
          <cell r="AH48"/>
          <cell r="AI48"/>
          <cell r="AJ48"/>
          <cell r="AK48"/>
          <cell r="AL48"/>
          <cell r="AM48"/>
          <cell r="AN48"/>
          <cell r="AO48"/>
          <cell r="AP48"/>
          <cell r="AQ48">
            <v>100</v>
          </cell>
          <cell r="AR48">
            <v>100</v>
          </cell>
          <cell r="AS48">
            <v>100</v>
          </cell>
          <cell r="AT48">
            <v>100</v>
          </cell>
          <cell r="AU48">
            <v>100</v>
          </cell>
          <cell r="AV48"/>
          <cell r="AW48"/>
          <cell r="AX48"/>
          <cell r="AY48"/>
          <cell r="AZ48"/>
          <cell r="BA48"/>
          <cell r="BB48"/>
          <cell r="BC48"/>
          <cell r="BD48"/>
          <cell r="BE48"/>
          <cell r="BF48"/>
          <cell r="BG48"/>
          <cell r="BH48"/>
          <cell r="BI48"/>
          <cell r="BJ48"/>
          <cell r="BK48"/>
          <cell r="BL48" t="str">
            <v>Yes</v>
          </cell>
          <cell r="BM48" t="str">
            <v>Yes</v>
          </cell>
          <cell r="BN48" t="str">
            <v>Yes</v>
          </cell>
          <cell r="BO48" t="str">
            <v>Yes</v>
          </cell>
          <cell r="BP48" t="str">
            <v>Yes</v>
          </cell>
          <cell r="BQ48" t="str">
            <v/>
          </cell>
          <cell r="BR48" t="str">
            <v/>
          </cell>
          <cell r="BS48" t="str">
            <v/>
          </cell>
          <cell r="BT48" t="str">
            <v/>
          </cell>
          <cell r="BU48" t="str">
            <v/>
          </cell>
          <cell r="BV48">
            <v>95.4</v>
          </cell>
          <cell r="BW48">
            <v>95.4</v>
          </cell>
          <cell r="BX48">
            <v>95.4</v>
          </cell>
          <cell r="BY48">
            <v>95.4</v>
          </cell>
          <cell r="BZ48">
            <v>95.4</v>
          </cell>
          <cell r="CA48">
            <v>99</v>
          </cell>
          <cell r="CB48">
            <v>99</v>
          </cell>
          <cell r="CC48">
            <v>99</v>
          </cell>
          <cell r="CD48">
            <v>99</v>
          </cell>
          <cell r="CE48">
            <v>99</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v>-1.3480000000000001</v>
          </cell>
          <cell r="CV48" t="str">
            <v/>
          </cell>
          <cell r="CW48" t="str">
            <v/>
          </cell>
          <cell r="CX48" t="str">
            <v/>
          </cell>
          <cell r="CY48" t="str">
            <v/>
          </cell>
          <cell r="CZ48" t="str">
            <v/>
          </cell>
          <cell r="DA48" t="str">
            <v/>
          </cell>
          <cell r="DB48" t="str">
            <v/>
          </cell>
          <cell r="DC48"/>
          <cell r="DD48">
            <v>1</v>
          </cell>
          <cell r="DE48"/>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I49"/>
          <cell r="J49">
            <v>1</v>
          </cell>
          <cell r="K49"/>
          <cell r="L49"/>
          <cell r="M49"/>
          <cell r="N49"/>
          <cell r="O49"/>
          <cell r="P49"/>
          <cell r="Q49">
            <v>1</v>
          </cell>
          <cell r="R49" t="str">
            <v>Out</v>
          </cell>
          <cell r="S49" t="str">
            <v>Financial</v>
          </cell>
          <cell r="T49" t="str">
            <v>In-period</v>
          </cell>
          <cell r="U49" t="str">
            <v>Resilience</v>
          </cell>
          <cell r="V49" t="str">
            <v>%</v>
          </cell>
          <cell r="W49" t="str">
            <v>% population with single supply system</v>
          </cell>
          <cell r="X49">
            <v>1</v>
          </cell>
          <cell r="Y49" t="str">
            <v>Down</v>
          </cell>
          <cell r="Z49"/>
          <cell r="AA49"/>
          <cell r="AB49"/>
          <cell r="AC49"/>
          <cell r="AD49"/>
          <cell r="AE49"/>
          <cell r="AF49"/>
          <cell r="AG49"/>
          <cell r="AH49"/>
          <cell r="AI49"/>
          <cell r="AJ49"/>
          <cell r="AK49"/>
          <cell r="AL49"/>
          <cell r="AM49"/>
          <cell r="AN49"/>
          <cell r="AO49"/>
          <cell r="AP49"/>
          <cell r="AQ49">
            <v>24.1</v>
          </cell>
          <cell r="AR49">
            <v>21.8</v>
          </cell>
          <cell r="AS49">
            <v>21.8</v>
          </cell>
          <cell r="AT49">
            <v>20</v>
          </cell>
          <cell r="AU49">
            <v>14.1</v>
          </cell>
          <cell r="AV49"/>
          <cell r="AW49"/>
          <cell r="AX49"/>
          <cell r="AY49"/>
          <cell r="AZ49"/>
          <cell r="BA49"/>
          <cell r="BB49"/>
          <cell r="BC49"/>
          <cell r="BD49"/>
          <cell r="BE49"/>
          <cell r="BF49"/>
          <cell r="BG49"/>
          <cell r="BH49"/>
          <cell r="BI49"/>
          <cell r="BJ49"/>
          <cell r="BK49"/>
          <cell r="BL49"/>
          <cell r="BM49"/>
          <cell r="BN49"/>
          <cell r="BO49"/>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C49"/>
          <cell r="DD49">
            <v>1</v>
          </cell>
          <cell r="DE49"/>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I50"/>
          <cell r="J50">
            <v>1</v>
          </cell>
          <cell r="K50"/>
          <cell r="L50"/>
          <cell r="M50"/>
          <cell r="N50"/>
          <cell r="O50"/>
          <cell r="P50"/>
          <cell r="Q50">
            <v>1</v>
          </cell>
          <cell r="R50" t="str">
            <v>Out &amp; under</v>
          </cell>
          <cell r="S50" t="str">
            <v xml:space="preserve">Revenue </v>
          </cell>
          <cell r="T50" t="str">
            <v>In-period</v>
          </cell>
          <cell r="U50" t="str">
            <v>Water pressure</v>
          </cell>
          <cell r="V50" t="str">
            <v>nr</v>
          </cell>
          <cell r="W50" t="str">
            <v>No. of properties</v>
          </cell>
          <cell r="X50">
            <v>0</v>
          </cell>
          <cell r="Y50" t="str">
            <v>Down</v>
          </cell>
          <cell r="Z50" t="str">
            <v>Low pressure</v>
          </cell>
          <cell r="AA50"/>
          <cell r="AB50"/>
          <cell r="AC50"/>
          <cell r="AD50"/>
          <cell r="AE50"/>
          <cell r="AF50"/>
          <cell r="AG50"/>
          <cell r="AH50"/>
          <cell r="AI50"/>
          <cell r="AJ50"/>
          <cell r="AK50"/>
          <cell r="AL50"/>
          <cell r="AM50"/>
          <cell r="AN50"/>
          <cell r="AO50"/>
          <cell r="AP50"/>
          <cell r="AQ50">
            <v>150</v>
          </cell>
          <cell r="AR50">
            <v>150</v>
          </cell>
          <cell r="AS50">
            <v>150</v>
          </cell>
          <cell r="AT50">
            <v>150</v>
          </cell>
          <cell r="AU50">
            <v>106</v>
          </cell>
          <cell r="AV50"/>
          <cell r="AW50"/>
          <cell r="AX50"/>
          <cell r="AY50"/>
          <cell r="AZ50"/>
          <cell r="BA50"/>
          <cell r="BB50"/>
          <cell r="BC50"/>
          <cell r="BD50"/>
          <cell r="BE50"/>
          <cell r="BF50"/>
          <cell r="BG50"/>
          <cell r="BH50"/>
          <cell r="BI50"/>
          <cell r="BJ50"/>
          <cell r="BK50"/>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C50"/>
          <cell r="DD50">
            <v>1</v>
          </cell>
          <cell r="DE50"/>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I51"/>
          <cell r="J51"/>
          <cell r="K51">
            <v>1</v>
          </cell>
          <cell r="L51"/>
          <cell r="M51"/>
          <cell r="N51"/>
          <cell r="O51"/>
          <cell r="P51"/>
          <cell r="Q51">
            <v>1</v>
          </cell>
          <cell r="R51" t="str">
            <v>Out &amp; under</v>
          </cell>
          <cell r="S51" t="str">
            <v xml:space="preserve">Revenue </v>
          </cell>
          <cell r="T51" t="str">
            <v>In-period</v>
          </cell>
          <cell r="U51" t="str">
            <v>Sewer flooding</v>
          </cell>
          <cell r="V51" t="str">
            <v>nr</v>
          </cell>
          <cell r="W51" t="str">
            <v>No. of properties flooded externally</v>
          </cell>
          <cell r="X51">
            <v>0</v>
          </cell>
          <cell r="Y51" t="str">
            <v>Down</v>
          </cell>
          <cell r="Z51" t="str">
            <v>External sewer flooding</v>
          </cell>
          <cell r="AA51"/>
          <cell r="AB51"/>
          <cell r="AC51"/>
          <cell r="AD51"/>
          <cell r="AE51"/>
          <cell r="AF51"/>
          <cell r="AG51"/>
          <cell r="AH51"/>
          <cell r="AI51"/>
          <cell r="AJ51"/>
          <cell r="AK51"/>
          <cell r="AL51"/>
          <cell r="AM51"/>
          <cell r="AN51"/>
          <cell r="AO51"/>
          <cell r="AP51"/>
          <cell r="AQ51">
            <v>4191</v>
          </cell>
          <cell r="AR51">
            <v>4141</v>
          </cell>
          <cell r="AS51">
            <v>4091</v>
          </cell>
          <cell r="AT51">
            <v>4041</v>
          </cell>
          <cell r="AU51">
            <v>3991</v>
          </cell>
          <cell r="AV51"/>
          <cell r="AW51"/>
          <cell r="AX51"/>
          <cell r="AY51"/>
          <cell r="AZ51"/>
          <cell r="BA51"/>
          <cell r="BB51"/>
          <cell r="BC51"/>
          <cell r="BD51"/>
          <cell r="BE51"/>
          <cell r="BF51"/>
          <cell r="BG51"/>
          <cell r="BH51"/>
          <cell r="BI51"/>
          <cell r="BJ51"/>
          <cell r="BK51"/>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C51"/>
          <cell r="DD51">
            <v>1</v>
          </cell>
          <cell r="DE51"/>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I52"/>
          <cell r="J52">
            <v>1</v>
          </cell>
          <cell r="K52"/>
          <cell r="L52"/>
          <cell r="M52"/>
          <cell r="N52"/>
          <cell r="O52"/>
          <cell r="P52"/>
          <cell r="Q52">
            <v>1</v>
          </cell>
          <cell r="R52" t="str">
            <v>NFI</v>
          </cell>
          <cell r="S52"/>
          <cell r="T52"/>
          <cell r="U52" t="str">
            <v>Water mains bursts</v>
          </cell>
          <cell r="V52" t="str">
            <v>nr</v>
          </cell>
          <cell r="W52" t="str">
            <v>No. mains bursts</v>
          </cell>
          <cell r="X52">
            <v>0</v>
          </cell>
          <cell r="Y52" t="str">
            <v>Down</v>
          </cell>
          <cell r="Z52"/>
          <cell r="AA52"/>
          <cell r="AB52"/>
          <cell r="AC52"/>
          <cell r="AD52"/>
          <cell r="AE52"/>
          <cell r="AF52"/>
          <cell r="AG52"/>
          <cell r="AH52"/>
          <cell r="AI52"/>
          <cell r="AJ52"/>
          <cell r="AK52"/>
          <cell r="AL52"/>
          <cell r="AM52"/>
          <cell r="AN52"/>
          <cell r="AO52"/>
          <cell r="AP52"/>
          <cell r="AQ52">
            <v>3063</v>
          </cell>
          <cell r="AR52">
            <v>3063</v>
          </cell>
          <cell r="AS52">
            <v>3063</v>
          </cell>
          <cell r="AT52">
            <v>3063</v>
          </cell>
          <cell r="AU52">
            <v>3063</v>
          </cell>
          <cell r="AV52"/>
          <cell r="AW52"/>
          <cell r="AX52"/>
          <cell r="AY52"/>
          <cell r="AZ52"/>
          <cell r="BA52"/>
          <cell r="BB52"/>
          <cell r="BC52"/>
          <cell r="BD52"/>
          <cell r="BE52"/>
          <cell r="BF52"/>
          <cell r="BG52"/>
          <cell r="BH52"/>
          <cell r="BI52"/>
          <cell r="BJ52"/>
          <cell r="BK52"/>
          <cell r="BL52"/>
          <cell r="BM52"/>
          <cell r="BN52"/>
          <cell r="BO52"/>
          <cell r="BP52"/>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cell r="DD52">
            <v>1</v>
          </cell>
          <cell r="DE52"/>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I53"/>
          <cell r="J53"/>
          <cell r="K53">
            <v>1</v>
          </cell>
          <cell r="L53"/>
          <cell r="M53"/>
          <cell r="N53"/>
          <cell r="O53"/>
          <cell r="P53"/>
          <cell r="Q53">
            <v>1</v>
          </cell>
          <cell r="R53" t="str">
            <v>Out &amp; under</v>
          </cell>
          <cell r="S53" t="str">
            <v xml:space="preserve">Revenue </v>
          </cell>
          <cell r="T53" t="str">
            <v>End of period</v>
          </cell>
          <cell r="U53" t="str">
            <v>Environmental</v>
          </cell>
          <cell r="V53" t="str">
            <v>nr</v>
          </cell>
          <cell r="W53" t="str">
            <v>Number of bathing waters classified as excellent</v>
          </cell>
          <cell r="X53">
            <v>0</v>
          </cell>
          <cell r="Y53" t="str">
            <v>Up</v>
          </cell>
          <cell r="Z53"/>
          <cell r="AA53"/>
          <cell r="AB53"/>
          <cell r="AC53"/>
          <cell r="AD53"/>
          <cell r="AE53"/>
          <cell r="AF53"/>
          <cell r="AG53"/>
          <cell r="AH53"/>
          <cell r="AI53"/>
          <cell r="AJ53"/>
          <cell r="AK53"/>
          <cell r="AL53"/>
          <cell r="AM53"/>
          <cell r="AN53"/>
          <cell r="AO53"/>
          <cell r="AP53"/>
          <cell r="AQ53">
            <v>33</v>
          </cell>
          <cell r="AR53">
            <v>33</v>
          </cell>
          <cell r="AS53">
            <v>34</v>
          </cell>
          <cell r="AT53">
            <v>35</v>
          </cell>
          <cell r="AU53">
            <v>36</v>
          </cell>
          <cell r="AV53"/>
          <cell r="AW53"/>
          <cell r="AX53"/>
          <cell r="AY53"/>
          <cell r="AZ53"/>
          <cell r="BA53"/>
          <cell r="BB53"/>
          <cell r="BC53"/>
          <cell r="BD53"/>
          <cell r="BE53"/>
          <cell r="BF53"/>
          <cell r="BG53"/>
          <cell r="BH53"/>
          <cell r="BI53"/>
          <cell r="BJ53"/>
          <cell r="BK53"/>
          <cell r="BL53"/>
          <cell r="BM53"/>
          <cell r="BN53"/>
          <cell r="BO53"/>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C53"/>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J54"/>
          <cell r="K54"/>
          <cell r="L54"/>
          <cell r="M54"/>
          <cell r="N54"/>
          <cell r="O54"/>
          <cell r="P54"/>
          <cell r="Q54">
            <v>1</v>
          </cell>
          <cell r="R54" t="str">
            <v>Out &amp; under</v>
          </cell>
          <cell r="S54" t="str">
            <v xml:space="preserve">Revenue </v>
          </cell>
          <cell r="T54" t="str">
            <v>In-period</v>
          </cell>
          <cell r="U54" t="str">
            <v>Water resources/ abstraction</v>
          </cell>
          <cell r="V54" t="str">
            <v>nr</v>
          </cell>
          <cell r="W54" t="str">
            <v>Megalitre (Ml)</v>
          </cell>
          <cell r="X54">
            <v>0</v>
          </cell>
          <cell r="Y54" t="str">
            <v>Down</v>
          </cell>
          <cell r="Z54"/>
          <cell r="AA54"/>
          <cell r="AB54"/>
          <cell r="AC54"/>
          <cell r="AD54"/>
          <cell r="AE54"/>
          <cell r="AF54"/>
          <cell r="AG54"/>
          <cell r="AH54"/>
          <cell r="AI54"/>
          <cell r="AJ54"/>
          <cell r="AK54"/>
          <cell r="AL54"/>
          <cell r="AM54"/>
          <cell r="AN54"/>
          <cell r="AO54"/>
          <cell r="AP54"/>
          <cell r="AQ54">
            <v>0</v>
          </cell>
          <cell r="AR54">
            <v>0</v>
          </cell>
          <cell r="AS54">
            <v>0</v>
          </cell>
          <cell r="AT54">
            <v>0</v>
          </cell>
          <cell r="AU54">
            <v>0</v>
          </cell>
          <cell r="AV54"/>
          <cell r="AW54"/>
          <cell r="AX54"/>
          <cell r="AY54"/>
          <cell r="AZ54"/>
          <cell r="BA54"/>
          <cell r="BB54"/>
          <cell r="BC54"/>
          <cell r="BD54"/>
          <cell r="BE54"/>
          <cell r="BF54"/>
          <cell r="BG54"/>
          <cell r="BH54"/>
          <cell r="BI54"/>
          <cell r="BJ54"/>
          <cell r="BK54"/>
          <cell r="BL54" t="str">
            <v>Yes</v>
          </cell>
          <cell r="BM54" t="str">
            <v>Yes</v>
          </cell>
          <cell r="BN54" t="str">
            <v>Yes</v>
          </cell>
          <cell r="BO54" t="str">
            <v>Yes</v>
          </cell>
          <cell r="BP54" t="str">
            <v>Yes</v>
          </cell>
          <cell r="BQ54" t="str">
            <v/>
          </cell>
          <cell r="BR54" t="str">
            <v/>
          </cell>
          <cell r="BS54" t="str">
            <v/>
          </cell>
          <cell r="BT54" t="str">
            <v/>
          </cell>
          <cell r="BU54" t="str">
            <v/>
          </cell>
          <cell r="BV54">
            <v>648</v>
          </cell>
          <cell r="BW54">
            <v>648</v>
          </cell>
          <cell r="BX54">
            <v>648</v>
          </cell>
          <cell r="BY54">
            <v>648</v>
          </cell>
          <cell r="BZ54">
            <v>648</v>
          </cell>
          <cell r="CA54" t="str">
            <v/>
          </cell>
          <cell r="CB54" t="str">
            <v/>
          </cell>
          <cell r="CC54" t="str">
            <v/>
          </cell>
          <cell r="CD54" t="str">
            <v/>
          </cell>
          <cell r="CE54" t="str">
            <v/>
          </cell>
          <cell r="CF54" t="str">
            <v/>
          </cell>
          <cell r="CG54" t="str">
            <v/>
          </cell>
          <cell r="CH54" t="str">
            <v/>
          </cell>
          <cell r="CI54" t="str">
            <v/>
          </cell>
          <cell r="CJ54" t="str">
            <v/>
          </cell>
          <cell r="CK54">
            <v>-1848</v>
          </cell>
          <cell r="CL54">
            <v>-1848</v>
          </cell>
          <cell r="CM54">
            <v>-1848</v>
          </cell>
          <cell r="CN54">
            <v>-1848</v>
          </cell>
          <cell r="CO54">
            <v>-1848</v>
          </cell>
          <cell r="CP54" t="str">
            <v/>
          </cell>
          <cell r="CQ54" t="str">
            <v/>
          </cell>
          <cell r="CR54" t="str">
            <v/>
          </cell>
          <cell r="CS54" t="str">
            <v/>
          </cell>
          <cell r="CT54" t="str">
            <v/>
          </cell>
          <cell r="CU54">
            <v>-1.1980000000000001E-3</v>
          </cell>
          <cell r="CV54" t="str">
            <v/>
          </cell>
          <cell r="CW54" t="str">
            <v/>
          </cell>
          <cell r="CX54" t="str">
            <v/>
          </cell>
          <cell r="CY54">
            <v>4.2000000000000002E-4</v>
          </cell>
          <cell r="CZ54" t="str">
            <v/>
          </cell>
          <cell r="DA54" t="str">
            <v/>
          </cell>
          <cell r="DB54" t="str">
            <v/>
          </cell>
          <cell r="DC54" t="str">
            <v>No</v>
          </cell>
          <cell r="DD54">
            <v>1</v>
          </cell>
          <cell r="DE54"/>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I55"/>
          <cell r="J55"/>
          <cell r="K55"/>
          <cell r="L55"/>
          <cell r="M55">
            <v>1</v>
          </cell>
          <cell r="N55"/>
          <cell r="O55"/>
          <cell r="P55"/>
          <cell r="Q55">
            <v>1</v>
          </cell>
          <cell r="R55" t="str">
            <v>NFI</v>
          </cell>
          <cell r="S55"/>
          <cell r="T55"/>
          <cell r="U55" t="str">
            <v>Billing, debt, vfm, affordability, vulnerability</v>
          </cell>
          <cell r="V55" t="str">
            <v xml:space="preserve">% </v>
          </cell>
          <cell r="W55" t="str">
            <v>% customers aware of Priority Services Register</v>
          </cell>
          <cell r="X55">
            <v>1</v>
          </cell>
          <cell r="Y55" t="str">
            <v>Up</v>
          </cell>
          <cell r="Z55"/>
          <cell r="AA55"/>
          <cell r="AB55"/>
          <cell r="AC55"/>
          <cell r="AD55"/>
          <cell r="AE55"/>
          <cell r="AF55"/>
          <cell r="AG55"/>
          <cell r="AH55"/>
          <cell r="AI55"/>
          <cell r="AJ55"/>
          <cell r="AK55"/>
          <cell r="AL55"/>
          <cell r="AM55"/>
          <cell r="AN55"/>
          <cell r="AO55"/>
          <cell r="AP55"/>
          <cell r="AQ55">
            <v>47.5</v>
          </cell>
          <cell r="AR55">
            <v>52</v>
          </cell>
          <cell r="AS55">
            <v>56.5</v>
          </cell>
          <cell r="AT55">
            <v>61</v>
          </cell>
          <cell r="AU55">
            <v>65</v>
          </cell>
          <cell r="AV55"/>
          <cell r="AW55"/>
          <cell r="AX55"/>
          <cell r="AY55"/>
          <cell r="AZ55"/>
          <cell r="BA55"/>
          <cell r="BB55"/>
          <cell r="BC55"/>
          <cell r="BD55"/>
          <cell r="BE55"/>
          <cell r="BF55"/>
          <cell r="BG55"/>
          <cell r="BH55"/>
          <cell r="BI55"/>
          <cell r="BJ55"/>
          <cell r="BK55"/>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cell r="DD55">
            <v>1</v>
          </cell>
          <cell r="DE55"/>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I56"/>
          <cell r="J56"/>
          <cell r="K56"/>
          <cell r="L56"/>
          <cell r="M56">
            <v>1</v>
          </cell>
          <cell r="N56"/>
          <cell r="O56"/>
          <cell r="P56"/>
          <cell r="Q56">
            <v>1</v>
          </cell>
          <cell r="R56" t="str">
            <v>NFI</v>
          </cell>
          <cell r="S56"/>
          <cell r="T56"/>
          <cell r="U56" t="str">
            <v>Billing, debt, vfm, affordability, vulnerability</v>
          </cell>
          <cell r="V56" t="str">
            <v>%</v>
          </cell>
          <cell r="W56" t="str">
            <v>Percentage of customers on the PSR</v>
          </cell>
          <cell r="X56">
            <v>1</v>
          </cell>
          <cell r="Y56" t="str">
            <v>Up</v>
          </cell>
          <cell r="Z56" t="str">
            <v>Priority services for customers in vulnerable circumstances</v>
          </cell>
          <cell r="AA56"/>
          <cell r="AB56"/>
          <cell r="AC56"/>
          <cell r="AD56"/>
          <cell r="AE56"/>
          <cell r="AF56"/>
          <cell r="AG56"/>
          <cell r="AH56"/>
          <cell r="AI56"/>
          <cell r="AJ56"/>
          <cell r="AK56"/>
          <cell r="AL56"/>
          <cell r="AM56"/>
          <cell r="AN56"/>
          <cell r="AO56"/>
          <cell r="AP56"/>
          <cell r="AQ56" t="str">
            <v>1.8 / 17.5 / 45</v>
          </cell>
          <cell r="AR56" t="str">
            <v>3.6 / 35 / 90</v>
          </cell>
          <cell r="AS56" t="str">
            <v>6.1 / 35 / 90</v>
          </cell>
          <cell r="AT56" t="str">
            <v>9.5 / 35 / 90</v>
          </cell>
          <cell r="AU56" t="str">
            <v>12.8 / 35 / 90</v>
          </cell>
          <cell r="AV56"/>
          <cell r="AW56"/>
          <cell r="AX56"/>
          <cell r="AY56"/>
          <cell r="AZ56"/>
          <cell r="BA56"/>
          <cell r="BB56"/>
          <cell r="BC56"/>
          <cell r="BD56"/>
          <cell r="BE56"/>
          <cell r="BF56"/>
          <cell r="BG56"/>
          <cell r="BH56"/>
          <cell r="BI56"/>
          <cell r="BJ56"/>
          <cell r="BK56"/>
          <cell r="BL56"/>
          <cell r="BM56"/>
          <cell r="BN56"/>
          <cell r="BO56"/>
          <cell r="BP56"/>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cell r="DD56">
            <v>1</v>
          </cell>
          <cell r="DE56"/>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I57"/>
          <cell r="J57"/>
          <cell r="K57"/>
          <cell r="L57"/>
          <cell r="M57">
            <v>1</v>
          </cell>
          <cell r="N57"/>
          <cell r="O57"/>
          <cell r="P57"/>
          <cell r="Q57">
            <v>1</v>
          </cell>
          <cell r="R57" t="str">
            <v>Out &amp; under</v>
          </cell>
          <cell r="S57" t="str">
            <v xml:space="preserve">Revenue </v>
          </cell>
          <cell r="T57" t="str">
            <v>In-period</v>
          </cell>
          <cell r="U57" t="str">
            <v>Billing, debt, vfm, affordability, vulnerability</v>
          </cell>
          <cell r="V57" t="str">
            <v>%</v>
          </cell>
          <cell r="W57" t="str">
            <v>Long term voids occupied as % of total billable properties</v>
          </cell>
          <cell r="X57">
            <v>2</v>
          </cell>
          <cell r="Y57" t="str">
            <v>Down</v>
          </cell>
          <cell r="Z57"/>
          <cell r="AA57"/>
          <cell r="AB57"/>
          <cell r="AC57"/>
          <cell r="AD57"/>
          <cell r="AE57"/>
          <cell r="AF57"/>
          <cell r="AG57"/>
          <cell r="AH57"/>
          <cell r="AI57"/>
          <cell r="AJ57"/>
          <cell r="AK57"/>
          <cell r="AL57"/>
          <cell r="AM57"/>
          <cell r="AN57"/>
          <cell r="AO57"/>
          <cell r="AP57"/>
          <cell r="AQ57">
            <v>0.5</v>
          </cell>
          <cell r="AR57">
            <v>0.4</v>
          </cell>
          <cell r="AS57">
            <v>0.35</v>
          </cell>
          <cell r="AT57">
            <v>0.3</v>
          </cell>
          <cell r="AU57">
            <v>0.25</v>
          </cell>
          <cell r="AV57"/>
          <cell r="AW57"/>
          <cell r="AX57"/>
          <cell r="AY57"/>
          <cell r="AZ57"/>
          <cell r="BA57"/>
          <cell r="BB57"/>
          <cell r="BC57"/>
          <cell r="BD57"/>
          <cell r="BE57"/>
          <cell r="BF57"/>
          <cell r="BG57"/>
          <cell r="BH57"/>
          <cell r="BI57"/>
          <cell r="BJ57"/>
          <cell r="BK57"/>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C57"/>
          <cell r="DD57">
            <v>1</v>
          </cell>
          <cell r="DE57"/>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N58"/>
          <cell r="O58"/>
          <cell r="P58"/>
          <cell r="Q58">
            <v>1</v>
          </cell>
          <cell r="R58" t="str">
            <v>NFI</v>
          </cell>
          <cell r="S58"/>
          <cell r="T58"/>
          <cell r="U58" t="str">
            <v>Energy/emissions</v>
          </cell>
          <cell r="V58" t="str">
            <v>%</v>
          </cell>
          <cell r="W58" t="str">
            <v>% reduction in carbon from 2015 baseline</v>
          </cell>
          <cell r="X58">
            <v>1</v>
          </cell>
          <cell r="Y58" t="str">
            <v>Up</v>
          </cell>
          <cell r="Z58"/>
          <cell r="AA58"/>
          <cell r="AB58"/>
          <cell r="AC58"/>
          <cell r="AD58"/>
          <cell r="AE58"/>
          <cell r="AF58"/>
          <cell r="AG58"/>
          <cell r="AH58"/>
          <cell r="AI58"/>
          <cell r="AJ58"/>
          <cell r="AK58"/>
          <cell r="AL58"/>
          <cell r="AM58"/>
          <cell r="AN58"/>
          <cell r="AO58"/>
          <cell r="AP58"/>
          <cell r="AQ58">
            <v>2</v>
          </cell>
          <cell r="AR58">
            <v>4</v>
          </cell>
          <cell r="AS58">
            <v>6</v>
          </cell>
          <cell r="AT58">
            <v>8</v>
          </cell>
          <cell r="AU58">
            <v>10</v>
          </cell>
          <cell r="AV58"/>
          <cell r="AW58"/>
          <cell r="AX58"/>
          <cell r="AY58"/>
          <cell r="AZ58"/>
          <cell r="BA58"/>
          <cell r="BB58"/>
          <cell r="BC58"/>
          <cell r="BD58"/>
          <cell r="BE58"/>
          <cell r="BF58"/>
          <cell r="BG58"/>
          <cell r="BH58"/>
          <cell r="BI58"/>
          <cell r="BJ58"/>
          <cell r="BK58"/>
          <cell r="BL58"/>
          <cell r="BM58"/>
          <cell r="BN58"/>
          <cell r="BO58"/>
          <cell r="BP58"/>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cell r="DD58">
            <v>1</v>
          </cell>
          <cell r="DE58"/>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N59"/>
          <cell r="O59"/>
          <cell r="P59"/>
          <cell r="Q59">
            <v>1</v>
          </cell>
          <cell r="R59" t="str">
            <v>NFI</v>
          </cell>
          <cell r="S59"/>
          <cell r="T59"/>
          <cell r="U59" t="str">
            <v>Energy/emissions</v>
          </cell>
          <cell r="V59" t="str">
            <v>%</v>
          </cell>
          <cell r="W59" t="str">
            <v>% reduction in carbon from 2020 baseline</v>
          </cell>
          <cell r="X59">
            <v>1</v>
          </cell>
          <cell r="Y59" t="str">
            <v>Up</v>
          </cell>
          <cell r="Z59"/>
          <cell r="AA59"/>
          <cell r="AB59"/>
          <cell r="AC59"/>
          <cell r="AD59"/>
          <cell r="AE59"/>
          <cell r="AF59"/>
          <cell r="AG59"/>
          <cell r="AH59"/>
          <cell r="AI59"/>
          <cell r="AJ59"/>
          <cell r="AK59"/>
          <cell r="AL59"/>
          <cell r="AM59"/>
          <cell r="AN59"/>
          <cell r="AO59"/>
          <cell r="AP59"/>
          <cell r="AQ59">
            <v>61</v>
          </cell>
          <cell r="AR59">
            <v>62</v>
          </cell>
          <cell r="AS59">
            <v>63</v>
          </cell>
          <cell r="AT59">
            <v>64</v>
          </cell>
          <cell r="AU59">
            <v>65</v>
          </cell>
          <cell r="AV59"/>
          <cell r="AW59"/>
          <cell r="AX59"/>
          <cell r="AY59"/>
          <cell r="AZ59"/>
          <cell r="BA59"/>
          <cell r="BB59"/>
          <cell r="BC59"/>
          <cell r="BD59"/>
          <cell r="BE59"/>
          <cell r="BF59"/>
          <cell r="BG59"/>
          <cell r="BH59"/>
          <cell r="BI59"/>
          <cell r="BJ59"/>
          <cell r="BK59"/>
          <cell r="BL59"/>
          <cell r="BM59"/>
          <cell r="BN59"/>
          <cell r="BO59"/>
          <cell r="BP59"/>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cell r="DD59">
            <v>1</v>
          </cell>
          <cell r="DE59"/>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I60"/>
          <cell r="J60">
            <v>0.51</v>
          </cell>
          <cell r="K60">
            <v>0.49</v>
          </cell>
          <cell r="L60"/>
          <cell r="M60"/>
          <cell r="N60"/>
          <cell r="O60"/>
          <cell r="P60"/>
          <cell r="Q60">
            <v>1</v>
          </cell>
          <cell r="R60" t="str">
            <v>NFI</v>
          </cell>
          <cell r="S60"/>
          <cell r="T60"/>
          <cell r="U60" t="str">
            <v>Customer service/satisfaction (exc. billing etc.)</v>
          </cell>
          <cell r="V60" t="str">
            <v>score</v>
          </cell>
          <cell r="W60" t="str">
            <v>Retailer Satisfaction Index Score</v>
          </cell>
          <cell r="X60">
            <v>1</v>
          </cell>
          <cell r="Y60" t="str">
            <v>Up</v>
          </cell>
          <cell r="Z60"/>
          <cell r="AA60"/>
          <cell r="AB60"/>
          <cell r="AC60"/>
          <cell r="AD60"/>
          <cell r="AE60"/>
          <cell r="AF60"/>
          <cell r="AG60"/>
          <cell r="AH60"/>
          <cell r="AI60"/>
          <cell r="AJ60"/>
          <cell r="AK60"/>
          <cell r="AL60"/>
          <cell r="AM60"/>
          <cell r="AN60"/>
          <cell r="AO60"/>
          <cell r="AP60"/>
          <cell r="AQ60">
            <v>74.599999999999994</v>
          </cell>
          <cell r="AR60">
            <v>75.7</v>
          </cell>
          <cell r="AS60">
            <v>76.900000000000006</v>
          </cell>
          <cell r="AT60">
            <v>78</v>
          </cell>
          <cell r="AU60">
            <v>79.099999999999994</v>
          </cell>
          <cell r="AV60"/>
          <cell r="AW60"/>
          <cell r="AX60"/>
          <cell r="AY60"/>
          <cell r="AZ60"/>
          <cell r="BA60"/>
          <cell r="BB60"/>
          <cell r="BC60"/>
          <cell r="BD60"/>
          <cell r="BE60"/>
          <cell r="BF60"/>
          <cell r="BG60"/>
          <cell r="BH60"/>
          <cell r="BI60"/>
          <cell r="BJ60"/>
          <cell r="BK60"/>
          <cell r="BL60"/>
          <cell r="BM60"/>
          <cell r="BN60"/>
          <cell r="BO60"/>
          <cell r="BP60"/>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cell r="DD60">
            <v>1</v>
          </cell>
          <cell r="DE60"/>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J61"/>
          <cell r="K61">
            <v>0.85</v>
          </cell>
          <cell r="L61"/>
          <cell r="M61"/>
          <cell r="N61"/>
          <cell r="O61"/>
          <cell r="P61"/>
          <cell r="Q61">
            <v>1</v>
          </cell>
          <cell r="R61" t="str">
            <v>Out &amp; under</v>
          </cell>
          <cell r="S61" t="str">
            <v xml:space="preserve">Revenue </v>
          </cell>
          <cell r="T61" t="str">
            <v>In-period</v>
          </cell>
          <cell r="U61" t="str">
            <v>Environmental</v>
          </cell>
          <cell r="V61" t="str">
            <v>nr</v>
          </cell>
          <cell r="W61" t="str">
            <v>WINEP obligations</v>
          </cell>
          <cell r="X61">
            <v>0</v>
          </cell>
          <cell r="Y61" t="str">
            <v>Up</v>
          </cell>
          <cell r="Z61"/>
          <cell r="AA61"/>
          <cell r="AB61"/>
          <cell r="AC61"/>
          <cell r="AD61"/>
          <cell r="AE61"/>
          <cell r="AF61"/>
          <cell r="AG61"/>
          <cell r="AH61"/>
          <cell r="AI61"/>
          <cell r="AJ61"/>
          <cell r="AK61"/>
          <cell r="AL61"/>
          <cell r="AM61"/>
          <cell r="AN61"/>
          <cell r="AO61"/>
          <cell r="AP61"/>
          <cell r="AQ61">
            <v>280</v>
          </cell>
          <cell r="AR61">
            <v>1006</v>
          </cell>
          <cell r="AS61">
            <v>1126</v>
          </cell>
          <cell r="AT61">
            <v>1577</v>
          </cell>
          <cell r="AU61">
            <v>1856</v>
          </cell>
          <cell r="AV61"/>
          <cell r="AW61"/>
          <cell r="AX61"/>
          <cell r="AY61"/>
          <cell r="AZ61"/>
          <cell r="BA61"/>
          <cell r="BB61"/>
          <cell r="BC61"/>
          <cell r="BD61"/>
          <cell r="BE61"/>
          <cell r="BF61"/>
          <cell r="BG61"/>
          <cell r="BH61"/>
          <cell r="BI61"/>
          <cell r="BJ61"/>
          <cell r="BK61"/>
          <cell r="BL61" t="str">
            <v>Yes</v>
          </cell>
          <cell r="BM61" t="str">
            <v>Yes</v>
          </cell>
          <cell r="BN61" t="str">
            <v>Yes</v>
          </cell>
          <cell r="BO61" t="str">
            <v>Yes</v>
          </cell>
          <cell r="BP61"/>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C61"/>
          <cell r="DD61">
            <v>1</v>
          </cell>
          <cell r="DE61"/>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I62"/>
          <cell r="J62">
            <v>1</v>
          </cell>
          <cell r="K62"/>
          <cell r="L62"/>
          <cell r="M62"/>
          <cell r="N62"/>
          <cell r="O62"/>
          <cell r="P62"/>
          <cell r="Q62">
            <v>1</v>
          </cell>
          <cell r="R62" t="str">
            <v>Out &amp; under</v>
          </cell>
          <cell r="S62" t="str">
            <v xml:space="preserve">Revenue </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A62"/>
          <cell r="AB62"/>
          <cell r="AC62"/>
          <cell r="AD62"/>
          <cell r="AE62"/>
          <cell r="AF62"/>
          <cell r="AG62"/>
          <cell r="AH62"/>
          <cell r="AI62"/>
          <cell r="AJ62"/>
          <cell r="AK62"/>
          <cell r="AL62"/>
          <cell r="AM62"/>
          <cell r="AN62"/>
          <cell r="AO62"/>
          <cell r="AP62"/>
          <cell r="AQ62">
            <v>1.0900000000000001</v>
          </cell>
          <cell r="AR62">
            <v>1.01</v>
          </cell>
          <cell r="AS62">
            <v>0.93</v>
          </cell>
          <cell r="AT62">
            <v>0.85</v>
          </cell>
          <cell r="AU62">
            <v>0.77</v>
          </cell>
          <cell r="AV62"/>
          <cell r="AW62"/>
          <cell r="AX62"/>
          <cell r="AY62"/>
          <cell r="AZ62"/>
          <cell r="BA62"/>
          <cell r="BB62"/>
          <cell r="BC62"/>
          <cell r="BD62"/>
          <cell r="BE62"/>
          <cell r="BF62"/>
          <cell r="BG62"/>
          <cell r="BH62"/>
          <cell r="BI62"/>
          <cell r="BJ62"/>
          <cell r="BK62"/>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C62"/>
          <cell r="DD62">
            <v>1</v>
          </cell>
          <cell r="DE62"/>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I63"/>
          <cell r="J63">
            <v>1</v>
          </cell>
          <cell r="K63"/>
          <cell r="L63"/>
          <cell r="M63"/>
          <cell r="N63"/>
          <cell r="O63"/>
          <cell r="P63"/>
          <cell r="Q63">
            <v>1</v>
          </cell>
          <cell r="R63" t="str">
            <v>NFI</v>
          </cell>
          <cell r="S63"/>
          <cell r="T63"/>
          <cell r="U63" t="str">
            <v>Water quality compliance</v>
          </cell>
          <cell r="V63" t="str">
            <v>score</v>
          </cell>
          <cell r="W63" t="str">
            <v>ERI score</v>
          </cell>
          <cell r="X63">
            <v>3</v>
          </cell>
          <cell r="Y63" t="str">
            <v>Down</v>
          </cell>
          <cell r="Z63"/>
          <cell r="AA63"/>
          <cell r="AB63"/>
          <cell r="AC63"/>
          <cell r="AD63"/>
          <cell r="AE63"/>
          <cell r="AF63"/>
          <cell r="AG63"/>
          <cell r="AH63"/>
          <cell r="AI63"/>
          <cell r="AJ63"/>
          <cell r="AK63"/>
          <cell r="AL63"/>
          <cell r="AM63"/>
          <cell r="AN63"/>
          <cell r="AO63"/>
          <cell r="AP63"/>
          <cell r="AQ63">
            <v>15</v>
          </cell>
          <cell r="AR63">
            <v>15</v>
          </cell>
          <cell r="AS63">
            <v>15</v>
          </cell>
          <cell r="AT63">
            <v>15</v>
          </cell>
          <cell r="AU63">
            <v>15</v>
          </cell>
          <cell r="AV63"/>
          <cell r="AW63"/>
          <cell r="AX63"/>
          <cell r="AY63"/>
          <cell r="AZ63"/>
          <cell r="BA63"/>
          <cell r="BB63"/>
          <cell r="BC63"/>
          <cell r="BD63"/>
          <cell r="BE63"/>
          <cell r="BF63"/>
          <cell r="BG63"/>
          <cell r="BH63"/>
          <cell r="BI63"/>
          <cell r="BJ63"/>
          <cell r="BK63"/>
          <cell r="BL63"/>
          <cell r="BM63"/>
          <cell r="BN63"/>
          <cell r="BO63"/>
          <cell r="BP63"/>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cell r="DD63">
            <v>1</v>
          </cell>
          <cell r="DE63"/>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I64"/>
          <cell r="J64"/>
          <cell r="K64"/>
          <cell r="L64"/>
          <cell r="M64">
            <v>1</v>
          </cell>
          <cell r="N64"/>
          <cell r="O64"/>
          <cell r="P64"/>
          <cell r="Q64">
            <v>1</v>
          </cell>
          <cell r="R64" t="str">
            <v>NFI</v>
          </cell>
          <cell r="S64"/>
          <cell r="T64"/>
          <cell r="U64" t="str">
            <v>Affordability/vulnerability</v>
          </cell>
          <cell r="V64" t="str">
            <v>text</v>
          </cell>
          <cell r="W64" t="str">
            <v>Compliant or not compliant</v>
          </cell>
          <cell r="X64">
            <v>0</v>
          </cell>
          <cell r="Y64"/>
          <cell r="Z64"/>
          <cell r="AA64"/>
          <cell r="AB64"/>
          <cell r="AC64"/>
          <cell r="AD64"/>
          <cell r="AE64"/>
          <cell r="AF64"/>
          <cell r="AG64"/>
          <cell r="AH64"/>
          <cell r="AI64"/>
          <cell r="AJ64"/>
          <cell r="AK64"/>
          <cell r="AL64"/>
          <cell r="AM64"/>
          <cell r="AN64"/>
          <cell r="AO64"/>
          <cell r="AP64"/>
          <cell r="AQ64" t="str">
            <v>Maintained</v>
          </cell>
          <cell r="AR64" t="str">
            <v>Maintained</v>
          </cell>
          <cell r="AS64" t="str">
            <v>Maintained</v>
          </cell>
          <cell r="AT64" t="str">
            <v>Maintained</v>
          </cell>
          <cell r="AU64" t="str">
            <v>Maintained</v>
          </cell>
          <cell r="AV64"/>
          <cell r="AW64"/>
          <cell r="AX64"/>
          <cell r="AY64"/>
          <cell r="AZ64"/>
          <cell r="BA64"/>
          <cell r="BB64"/>
          <cell r="BC64"/>
          <cell r="BD64"/>
          <cell r="BE64"/>
          <cell r="BF64"/>
          <cell r="BG64"/>
          <cell r="BH64"/>
          <cell r="BI64"/>
          <cell r="BJ64"/>
          <cell r="BK64"/>
          <cell r="BL64"/>
          <cell r="BM64"/>
          <cell r="BN64"/>
          <cell r="BO64"/>
          <cell r="BP64"/>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cell r="DD64"/>
          <cell r="DE64"/>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I65"/>
          <cell r="J65"/>
          <cell r="K65"/>
          <cell r="L65"/>
          <cell r="M65">
            <v>1</v>
          </cell>
          <cell r="N65"/>
          <cell r="O65"/>
          <cell r="P65"/>
          <cell r="Q65">
            <v>1</v>
          </cell>
          <cell r="R65" t="str">
            <v>NFI</v>
          </cell>
          <cell r="S65"/>
          <cell r="T65"/>
          <cell r="U65" t="str">
            <v>Affordability/vulnerability</v>
          </cell>
          <cell r="V65" t="str">
            <v>nr</v>
          </cell>
          <cell r="W65" t="str">
            <v>Number of unique customers receiving financial assistance</v>
          </cell>
          <cell r="X65">
            <v>1</v>
          </cell>
          <cell r="Y65" t="str">
            <v>Up</v>
          </cell>
          <cell r="Z65"/>
          <cell r="AA65"/>
          <cell r="AB65"/>
          <cell r="AC65"/>
          <cell r="AD65"/>
          <cell r="AE65"/>
          <cell r="AF65"/>
          <cell r="AG65"/>
          <cell r="AH65"/>
          <cell r="AI65"/>
          <cell r="AJ65"/>
          <cell r="AK65"/>
          <cell r="AL65"/>
          <cell r="AM65"/>
          <cell r="AN65"/>
          <cell r="AO65"/>
          <cell r="AP65"/>
          <cell r="AQ65">
            <v>281653</v>
          </cell>
          <cell r="AR65">
            <v>288958</v>
          </cell>
          <cell r="AS65">
            <v>292577</v>
          </cell>
          <cell r="AT65">
            <v>296618</v>
          </cell>
          <cell r="AU65">
            <v>310161</v>
          </cell>
          <cell r="AV65"/>
          <cell r="AW65"/>
          <cell r="AX65"/>
          <cell r="AY65"/>
          <cell r="AZ65"/>
          <cell r="BA65"/>
          <cell r="BB65"/>
          <cell r="BC65"/>
          <cell r="BD65"/>
          <cell r="BE65"/>
          <cell r="BF65"/>
          <cell r="BG65"/>
          <cell r="BH65"/>
          <cell r="BI65"/>
          <cell r="BJ65"/>
          <cell r="BK65"/>
          <cell r="BL65"/>
          <cell r="BM65"/>
          <cell r="BN65"/>
          <cell r="BO65"/>
          <cell r="BP65"/>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cell r="DD65"/>
          <cell r="DE65"/>
        </row>
        <row r="66">
          <cell r="C66" t="str">
            <v>PR19ANH_38</v>
          </cell>
          <cell r="D66"/>
          <cell r="E66" t="str">
            <v>PR19 new</v>
          </cell>
          <cell r="F66">
            <v>38</v>
          </cell>
          <cell r="G66" t="str">
            <v>Smart metering delivery</v>
          </cell>
          <cell r="H66"/>
          <cell r="I66"/>
          <cell r="J66">
            <v>1</v>
          </cell>
          <cell r="K66"/>
          <cell r="L66"/>
          <cell r="M66"/>
          <cell r="N66"/>
          <cell r="O66"/>
          <cell r="P66"/>
          <cell r="Q66">
            <v>1</v>
          </cell>
          <cell r="R66" t="str">
            <v>Under</v>
          </cell>
          <cell r="S66" t="str">
            <v>Revenue</v>
          </cell>
          <cell r="T66" t="str">
            <v>End of period</v>
          </cell>
          <cell r="U66" t="str">
            <v>Scheme specific</v>
          </cell>
          <cell r="V66" t="str">
            <v>nr</v>
          </cell>
          <cell r="W66" t="str">
            <v>Nr of meters</v>
          </cell>
          <cell r="X66">
            <v>0</v>
          </cell>
          <cell r="Y66" t="str">
            <v>Up</v>
          </cell>
          <cell r="Z66"/>
          <cell r="AA66"/>
          <cell r="AB66"/>
          <cell r="AC66"/>
          <cell r="AD66"/>
          <cell r="AE66"/>
          <cell r="AF66"/>
          <cell r="AG66"/>
          <cell r="AH66"/>
          <cell r="AI66"/>
          <cell r="AJ66"/>
          <cell r="AK66"/>
          <cell r="AL66"/>
          <cell r="AM66"/>
          <cell r="AN66"/>
          <cell r="AO66"/>
          <cell r="AP66"/>
          <cell r="AQ66">
            <v>219279</v>
          </cell>
          <cell r="AR66">
            <v>438559</v>
          </cell>
          <cell r="AS66">
            <v>657838</v>
          </cell>
          <cell r="AT66">
            <v>877118</v>
          </cell>
          <cell r="AU66">
            <v>1096397</v>
          </cell>
          <cell r="AV66"/>
          <cell r="AW66"/>
          <cell r="AX66"/>
          <cell r="AY66"/>
          <cell r="AZ66"/>
          <cell r="BA66"/>
          <cell r="BB66"/>
          <cell r="BC66"/>
          <cell r="BD66"/>
          <cell r="BE66"/>
          <cell r="BF66"/>
          <cell r="BG66"/>
          <cell r="BH66"/>
          <cell r="BI66"/>
          <cell r="BJ66"/>
          <cell r="BK66"/>
          <cell r="BL66"/>
          <cell r="BM66"/>
          <cell r="BN66"/>
          <cell r="BO66"/>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cell r="DC66"/>
          <cell r="DD66"/>
          <cell r="DE66"/>
        </row>
        <row r="67">
          <cell r="C67" t="str">
            <v>PR19ANH_39</v>
          </cell>
          <cell r="D67"/>
          <cell r="E67" t="str">
            <v>PR19 new</v>
          </cell>
          <cell r="F67">
            <v>39</v>
          </cell>
          <cell r="G67" t="str">
            <v>Internal interconnection delivery</v>
          </cell>
          <cell r="H67"/>
          <cell r="I67">
            <v>0.06</v>
          </cell>
          <cell r="J67">
            <v>0.94</v>
          </cell>
          <cell r="K67"/>
          <cell r="L67"/>
          <cell r="M67"/>
          <cell r="N67"/>
          <cell r="O67"/>
          <cell r="P67"/>
          <cell r="Q67">
            <v>1</v>
          </cell>
          <cell r="R67" t="str">
            <v>Under</v>
          </cell>
          <cell r="S67" t="str">
            <v xml:space="preserve">Revenue </v>
          </cell>
          <cell r="T67" t="str">
            <v>End of period</v>
          </cell>
          <cell r="U67" t="str">
            <v>Scheme specific</v>
          </cell>
          <cell r="V67" t="str">
            <v>nr</v>
          </cell>
          <cell r="W67" t="str">
            <v>Cumulative Ml/d</v>
          </cell>
          <cell r="X67">
            <v>1</v>
          </cell>
          <cell r="Y67" t="str">
            <v>Up</v>
          </cell>
          <cell r="Z67"/>
          <cell r="AA67"/>
          <cell r="AB67"/>
          <cell r="AC67"/>
          <cell r="AD67"/>
          <cell r="AE67"/>
          <cell r="AF67"/>
          <cell r="AG67"/>
          <cell r="AH67"/>
          <cell r="AI67"/>
          <cell r="AJ67"/>
          <cell r="AK67"/>
          <cell r="AL67"/>
          <cell r="AM67"/>
          <cell r="AN67"/>
          <cell r="AO67"/>
          <cell r="AP67"/>
          <cell r="AQ67">
            <v>0</v>
          </cell>
          <cell r="AR67">
            <v>0</v>
          </cell>
          <cell r="AS67">
            <v>0</v>
          </cell>
          <cell r="AT67">
            <v>0</v>
          </cell>
          <cell r="AU67">
            <v>469.4</v>
          </cell>
          <cell r="AV67"/>
          <cell r="AW67"/>
          <cell r="AX67"/>
          <cell r="AY67"/>
          <cell r="AZ67"/>
          <cell r="BA67"/>
          <cell r="BB67"/>
          <cell r="BC67"/>
          <cell r="BD67"/>
          <cell r="BE67"/>
          <cell r="BF67"/>
          <cell r="BG67"/>
          <cell r="BH67"/>
          <cell r="BI67"/>
          <cell r="BJ67"/>
          <cell r="BK67"/>
          <cell r="BL67"/>
          <cell r="BM67"/>
          <cell r="BN67"/>
          <cell r="BO67"/>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cell r="DC67"/>
          <cell r="DD67"/>
          <cell r="DE67"/>
        </row>
        <row r="68">
          <cell r="C68" t="str">
            <v>PR19ANH_40</v>
          </cell>
          <cell r="D68"/>
          <cell r="E68"/>
          <cell r="F68">
            <v>40</v>
          </cell>
          <cell r="G68" t="str">
            <v>Value for Money</v>
          </cell>
          <cell r="H68"/>
          <cell r="I68"/>
          <cell r="J68"/>
          <cell r="K68"/>
          <cell r="L68"/>
          <cell r="M68"/>
          <cell r="N68"/>
          <cell r="O68"/>
          <cell r="P68"/>
          <cell r="Q68">
            <v>0</v>
          </cell>
          <cell r="R68" t="str">
            <v>NFI</v>
          </cell>
          <cell r="S68"/>
          <cell r="T68"/>
          <cell r="U68"/>
          <cell r="V68" t="str">
            <v>%</v>
          </cell>
          <cell r="W68"/>
          <cell r="X68">
            <v>0</v>
          </cell>
          <cell r="Y68"/>
          <cell r="Z68"/>
          <cell r="AA68"/>
          <cell r="AB68"/>
          <cell r="AC68"/>
          <cell r="AD68"/>
          <cell r="AE68"/>
          <cell r="AF68"/>
          <cell r="AG68"/>
          <cell r="AH68"/>
          <cell r="AI68"/>
          <cell r="AJ68"/>
          <cell r="AK68"/>
          <cell r="AL68"/>
          <cell r="AM68"/>
          <cell r="AN68"/>
          <cell r="AO68"/>
          <cell r="AP68"/>
          <cell r="AQ68">
            <v>77</v>
          </cell>
          <cell r="AR68">
            <v>79</v>
          </cell>
          <cell r="AS68">
            <v>81</v>
          </cell>
          <cell r="AT68">
            <v>82</v>
          </cell>
          <cell r="AU68">
            <v>83</v>
          </cell>
          <cell r="AV68"/>
          <cell r="AW68"/>
          <cell r="AX68"/>
          <cell r="AY68"/>
          <cell r="AZ68"/>
          <cell r="BA68"/>
          <cell r="BB68"/>
          <cell r="BC68"/>
          <cell r="BD68"/>
          <cell r="BE68"/>
          <cell r="BF68"/>
          <cell r="BG68"/>
          <cell r="BH68"/>
          <cell r="BI68"/>
          <cell r="BJ68"/>
          <cell r="BK68"/>
          <cell r="BL68"/>
          <cell r="BM68"/>
          <cell r="BN68"/>
          <cell r="BO68"/>
          <cell r="BP68"/>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cell r="DD68"/>
          <cell r="DE68"/>
        </row>
        <row r="69">
          <cell r="C69" t="str">
            <v>PR19ANH_41</v>
          </cell>
          <cell r="D69"/>
          <cell r="E69"/>
          <cell r="F69">
            <v>41</v>
          </cell>
          <cell r="G69" t="str">
            <v>Cyber Security</v>
          </cell>
          <cell r="H69"/>
          <cell r="I69"/>
          <cell r="J69">
            <v>1</v>
          </cell>
          <cell r="K69"/>
          <cell r="L69"/>
          <cell r="M69"/>
          <cell r="N69"/>
          <cell r="O69"/>
          <cell r="P69"/>
          <cell r="Q69">
            <v>1</v>
          </cell>
          <cell r="R69" t="str">
            <v>Under</v>
          </cell>
          <cell r="S69" t="str">
            <v>Revenue</v>
          </cell>
          <cell r="T69" t="str">
            <v>End of period</v>
          </cell>
          <cell r="U69"/>
          <cell r="V69" t="str">
            <v xml:space="preserve">% </v>
          </cell>
          <cell r="W69"/>
          <cell r="X69">
            <v>0</v>
          </cell>
          <cell r="Y69" t="str">
            <v>Up</v>
          </cell>
          <cell r="Z69"/>
          <cell r="AA69"/>
          <cell r="AB69"/>
          <cell r="AC69"/>
          <cell r="AD69"/>
          <cell r="AE69"/>
          <cell r="AF69"/>
          <cell r="AG69"/>
          <cell r="AH69"/>
          <cell r="AI69"/>
          <cell r="AJ69"/>
          <cell r="AK69"/>
          <cell r="AL69"/>
          <cell r="AM69"/>
          <cell r="AN69"/>
          <cell r="AO69"/>
          <cell r="AP69"/>
          <cell r="AQ69" t="str">
            <v/>
          </cell>
          <cell r="AR69" t="str">
            <v/>
          </cell>
          <cell r="AS69" t="str">
            <v/>
          </cell>
          <cell r="AT69" t="str">
            <v/>
          </cell>
          <cell r="AU69">
            <v>1</v>
          </cell>
          <cell r="AV69"/>
          <cell r="AW69"/>
          <cell r="AX69"/>
          <cell r="AY69"/>
          <cell r="AZ69"/>
          <cell r="BA69"/>
          <cell r="BB69"/>
          <cell r="BC69"/>
          <cell r="BD69"/>
          <cell r="BE69"/>
          <cell r="BF69"/>
          <cell r="BG69"/>
          <cell r="BH69"/>
          <cell r="BI69"/>
          <cell r="BJ69"/>
          <cell r="BK69"/>
          <cell r="BL69"/>
          <cell r="BM69"/>
          <cell r="BN69"/>
          <cell r="BO69"/>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cell r="DC69"/>
          <cell r="DD69"/>
          <cell r="DE69"/>
        </row>
        <row r="70">
          <cell r="C70" t="str">
            <v>PR19ANH_NEP01</v>
          </cell>
          <cell r="D70"/>
          <cell r="E70"/>
          <cell r="F70" t="str">
            <v>NEP01</v>
          </cell>
          <cell r="G70" t="str">
            <v>WINEP Delivery</v>
          </cell>
          <cell r="H70"/>
          <cell r="I70"/>
          <cell r="J70"/>
          <cell r="K70"/>
          <cell r="L70"/>
          <cell r="M70"/>
          <cell r="N70"/>
          <cell r="O70"/>
          <cell r="P70"/>
          <cell r="Q70">
            <v>0</v>
          </cell>
          <cell r="R70" t="str">
            <v>NFI</v>
          </cell>
          <cell r="S70"/>
          <cell r="T70"/>
          <cell r="U70"/>
          <cell r="V70" t="str">
            <v>text</v>
          </cell>
          <cell r="W70" t="str">
            <v>WINEP requirements met or not met in each year</v>
          </cell>
          <cell r="X70">
            <v>0</v>
          </cell>
          <cell r="Y70"/>
          <cell r="Z70"/>
          <cell r="AA70"/>
          <cell r="AB70"/>
          <cell r="AC70"/>
          <cell r="AD70"/>
          <cell r="AE70"/>
          <cell r="AF70"/>
          <cell r="AG70"/>
          <cell r="AH70"/>
          <cell r="AI70"/>
          <cell r="AJ70"/>
          <cell r="AK70"/>
          <cell r="AL70"/>
          <cell r="AM70"/>
          <cell r="AN70"/>
          <cell r="AO70"/>
          <cell r="AP70"/>
          <cell r="AQ70" t="str">
            <v>Met</v>
          </cell>
          <cell r="AR70" t="str">
            <v>Met</v>
          </cell>
          <cell r="AS70" t="str">
            <v>Met</v>
          </cell>
          <cell r="AT70" t="str">
            <v>Met</v>
          </cell>
          <cell r="AU70" t="str">
            <v>Met</v>
          </cell>
          <cell r="AV70"/>
          <cell r="AW70"/>
          <cell r="AX70"/>
          <cell r="AY70"/>
          <cell r="AZ70"/>
          <cell r="BA70"/>
          <cell r="BB70"/>
          <cell r="BC70"/>
          <cell r="BD70"/>
          <cell r="BE70"/>
          <cell r="BF70"/>
          <cell r="BG70"/>
          <cell r="BH70"/>
          <cell r="BI70"/>
          <cell r="BJ70"/>
          <cell r="BK70"/>
          <cell r="BL70"/>
          <cell r="BM70"/>
          <cell r="BN70"/>
          <cell r="BO70"/>
          <cell r="BP70"/>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cell r="DD70"/>
          <cell r="DE70"/>
        </row>
        <row r="71">
          <cell r="C71" t="str">
            <v>PR19ANH_42</v>
          </cell>
          <cell r="D71"/>
          <cell r="E71"/>
          <cell r="F71">
            <v>42</v>
          </cell>
          <cell r="G71" t="str">
            <v>Partnership working on pluvial and fluvial flood risk</v>
          </cell>
          <cell r="H71"/>
          <cell r="I71"/>
          <cell r="J71"/>
          <cell r="K71">
            <v>1</v>
          </cell>
          <cell r="L71"/>
          <cell r="M71"/>
          <cell r="N71"/>
          <cell r="O71"/>
          <cell r="P71"/>
          <cell r="Q71">
            <v>1</v>
          </cell>
          <cell r="R71" t="str">
            <v>Under</v>
          </cell>
          <cell r="S71" t="str">
            <v xml:space="preserve">Revenue </v>
          </cell>
          <cell r="T71" t="str">
            <v>End of period</v>
          </cell>
          <cell r="U71"/>
          <cell r="V71" t="str">
            <v>number</v>
          </cell>
          <cell r="W71" t="str">
            <v>Number of schemes</v>
          </cell>
          <cell r="X71">
            <v>0</v>
          </cell>
          <cell r="Y71" t="str">
            <v>Up</v>
          </cell>
          <cell r="Z71"/>
          <cell r="AA71"/>
          <cell r="AB71"/>
          <cell r="AC71"/>
          <cell r="AD71"/>
          <cell r="AE71"/>
          <cell r="AF71"/>
          <cell r="AG71"/>
          <cell r="AH71"/>
          <cell r="AI71"/>
          <cell r="AJ71"/>
          <cell r="AK71"/>
          <cell r="AL71"/>
          <cell r="AM71"/>
          <cell r="AN71"/>
          <cell r="AO71"/>
          <cell r="AP71"/>
          <cell r="AQ71" t="str">
            <v/>
          </cell>
          <cell r="AR71" t="str">
            <v/>
          </cell>
          <cell r="AS71" t="str">
            <v/>
          </cell>
          <cell r="AT71" t="str">
            <v/>
          </cell>
          <cell r="AU71">
            <v>92</v>
          </cell>
          <cell r="AV71"/>
          <cell r="AW71"/>
          <cell r="AX71"/>
          <cell r="AY71"/>
          <cell r="AZ71"/>
          <cell r="BA71"/>
          <cell r="BB71"/>
          <cell r="BC71"/>
          <cell r="BD71"/>
          <cell r="BE71"/>
          <cell r="BF71"/>
          <cell r="BG71"/>
          <cell r="BH71"/>
          <cell r="BI71"/>
          <cell r="BJ71"/>
          <cell r="BK71"/>
          <cell r="BL71"/>
          <cell r="BM71"/>
          <cell r="BN71"/>
          <cell r="BO71"/>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cell r="DC71"/>
          <cell r="DD71"/>
          <cell r="DE71"/>
        </row>
        <row r="72">
          <cell r="C72" t="str">
            <v>PR19ANH_43</v>
          </cell>
          <cell r="D72"/>
          <cell r="E72"/>
          <cell r="F72">
            <v>43</v>
          </cell>
          <cell r="G72" t="str">
            <v>Community investment</v>
          </cell>
          <cell r="H72"/>
          <cell r="I72"/>
          <cell r="J72"/>
          <cell r="K72"/>
          <cell r="L72"/>
          <cell r="M72"/>
          <cell r="N72"/>
          <cell r="O72"/>
          <cell r="P72"/>
          <cell r="Q72">
            <v>0</v>
          </cell>
          <cell r="R72" t="str">
            <v>NFI</v>
          </cell>
          <cell r="S72"/>
          <cell r="T72"/>
          <cell r="U72"/>
          <cell r="V72" t="str">
            <v>%</v>
          </cell>
          <cell r="W72"/>
          <cell r="X72">
            <v>1</v>
          </cell>
          <cell r="Y72"/>
          <cell r="Z72"/>
          <cell r="AA72"/>
          <cell r="AB72"/>
          <cell r="AC72"/>
          <cell r="AD72"/>
          <cell r="AE72"/>
          <cell r="AF72"/>
          <cell r="AG72"/>
          <cell r="AH72"/>
          <cell r="AI72"/>
          <cell r="AJ72"/>
          <cell r="AK72"/>
          <cell r="AL72"/>
          <cell r="AM72"/>
          <cell r="AN72"/>
          <cell r="AO72"/>
          <cell r="AP72"/>
          <cell r="AQ72">
            <v>0</v>
          </cell>
          <cell r="AR72">
            <v>1</v>
          </cell>
          <cell r="AS72">
            <v>2</v>
          </cell>
          <cell r="AT72">
            <v>3.5</v>
          </cell>
          <cell r="AU72">
            <v>5</v>
          </cell>
          <cell r="AV72"/>
          <cell r="AW72"/>
          <cell r="AX72"/>
          <cell r="AY72"/>
          <cell r="AZ72"/>
          <cell r="BA72"/>
          <cell r="BB72"/>
          <cell r="BC72"/>
          <cell r="BD72"/>
          <cell r="BE72"/>
          <cell r="BF72"/>
          <cell r="BG72"/>
          <cell r="BH72"/>
          <cell r="BI72"/>
          <cell r="BJ72"/>
          <cell r="BK72"/>
          <cell r="BL72"/>
          <cell r="BM72"/>
          <cell r="BN72"/>
          <cell r="BO72"/>
          <cell r="BP72"/>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cell r="DD72"/>
          <cell r="DE72"/>
        </row>
        <row r="73">
          <cell r="C73" t="str">
            <v>PR19ANH_44</v>
          </cell>
          <cell r="D73"/>
          <cell r="E73"/>
          <cell r="F73">
            <v>44</v>
          </cell>
          <cell r="G73" t="str">
            <v>Customer trust</v>
          </cell>
          <cell r="H73"/>
          <cell r="I73"/>
          <cell r="J73"/>
          <cell r="K73"/>
          <cell r="L73"/>
          <cell r="M73"/>
          <cell r="N73"/>
          <cell r="O73"/>
          <cell r="P73"/>
          <cell r="Q73">
            <v>0</v>
          </cell>
          <cell r="R73" t="str">
            <v>NFI</v>
          </cell>
          <cell r="S73"/>
          <cell r="T73"/>
          <cell r="U73"/>
          <cell r="V73" t="str">
            <v>score</v>
          </cell>
          <cell r="W73"/>
          <cell r="X73">
            <v>2</v>
          </cell>
          <cell r="Y73"/>
          <cell r="Z73"/>
          <cell r="AA73"/>
          <cell r="AB73"/>
          <cell r="AC73"/>
          <cell r="AD73"/>
          <cell r="AE73"/>
          <cell r="AF73"/>
          <cell r="AG73"/>
          <cell r="AH73"/>
          <cell r="AI73"/>
          <cell r="AJ73"/>
          <cell r="AK73"/>
          <cell r="AL73"/>
          <cell r="AM73"/>
          <cell r="AN73"/>
          <cell r="AO73"/>
          <cell r="AP73"/>
          <cell r="AQ73">
            <v>0</v>
          </cell>
          <cell r="AR73">
            <v>0.01</v>
          </cell>
          <cell r="AS73">
            <v>0.02</v>
          </cell>
          <cell r="AT73">
            <v>0.03</v>
          </cell>
          <cell r="AU73">
            <v>0.05</v>
          </cell>
          <cell r="AV73"/>
          <cell r="AW73"/>
          <cell r="AX73"/>
          <cell r="AY73"/>
          <cell r="AZ73"/>
          <cell r="BA73"/>
          <cell r="BB73"/>
          <cell r="BC73"/>
          <cell r="BD73"/>
          <cell r="BE73"/>
          <cell r="BF73"/>
          <cell r="BG73"/>
          <cell r="BH73"/>
          <cell r="BI73"/>
          <cell r="BJ73"/>
          <cell r="BK73"/>
          <cell r="BL73"/>
          <cell r="BM73"/>
          <cell r="BN73"/>
          <cell r="BO73"/>
          <cell r="BP73"/>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cell r="DD73"/>
          <cell r="DE73"/>
        </row>
        <row r="74">
          <cell r="C74" t="str">
            <v>PR19ANH_45</v>
          </cell>
          <cell r="D74"/>
          <cell r="E74"/>
          <cell r="F74">
            <v>45</v>
          </cell>
          <cell r="G74" t="str">
            <v>Natural capital impact</v>
          </cell>
          <cell r="H74"/>
          <cell r="I74"/>
          <cell r="J74"/>
          <cell r="K74"/>
          <cell r="L74"/>
          <cell r="M74"/>
          <cell r="N74"/>
          <cell r="O74"/>
          <cell r="P74"/>
          <cell r="Q74">
            <v>0</v>
          </cell>
          <cell r="R74" t="str">
            <v>NFI</v>
          </cell>
          <cell r="S74"/>
          <cell r="T74"/>
          <cell r="U74"/>
          <cell r="V74" t="str">
            <v>text</v>
          </cell>
          <cell r="W74"/>
          <cell r="X74">
            <v>0</v>
          </cell>
          <cell r="Y74"/>
          <cell r="Z74"/>
          <cell r="AA74"/>
          <cell r="AB74"/>
          <cell r="AC74"/>
          <cell r="AD74"/>
          <cell r="AE74"/>
          <cell r="AF74"/>
          <cell r="AG74"/>
          <cell r="AH74"/>
          <cell r="AI74"/>
          <cell r="AJ74"/>
          <cell r="AK74"/>
          <cell r="AL74"/>
          <cell r="AM74"/>
          <cell r="AN74"/>
          <cell r="AO74"/>
          <cell r="AP74"/>
          <cell r="AQ74" t="str">
            <v>On track</v>
          </cell>
          <cell r="AR74" t="str">
            <v>On track</v>
          </cell>
          <cell r="AS74" t="str">
            <v>On track</v>
          </cell>
          <cell r="AT74" t="str">
            <v>On track</v>
          </cell>
          <cell r="AU74" t="str">
            <v>Met</v>
          </cell>
          <cell r="AV74"/>
          <cell r="AW74"/>
          <cell r="AX74"/>
          <cell r="AY74"/>
          <cell r="AZ74"/>
          <cell r="BA74"/>
          <cell r="BB74"/>
          <cell r="BC74"/>
          <cell r="BD74"/>
          <cell r="BE74"/>
          <cell r="BF74"/>
          <cell r="BG74"/>
          <cell r="BH74"/>
          <cell r="BI74"/>
          <cell r="BJ74"/>
          <cell r="BK74"/>
          <cell r="BL74"/>
          <cell r="BM74"/>
          <cell r="BN74"/>
          <cell r="BO74"/>
          <cell r="BP74"/>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cell r="DD74"/>
          <cell r="DE74"/>
        </row>
        <row r="75">
          <cell r="C75" t="str">
            <v>PR19ANH_46</v>
          </cell>
          <cell r="D75"/>
          <cell r="E75"/>
          <cell r="F75">
            <v>46</v>
          </cell>
          <cell r="G75" t="str">
            <v>Regional collaboration</v>
          </cell>
          <cell r="H75"/>
          <cell r="I75"/>
          <cell r="J75"/>
          <cell r="K75"/>
          <cell r="L75"/>
          <cell r="M75"/>
          <cell r="N75"/>
          <cell r="O75"/>
          <cell r="P75"/>
          <cell r="Q75">
            <v>0</v>
          </cell>
          <cell r="R75" t="str">
            <v>NFI</v>
          </cell>
          <cell r="S75"/>
          <cell r="T75"/>
          <cell r="U75"/>
          <cell r="V75" t="str">
            <v>text</v>
          </cell>
          <cell r="W75"/>
          <cell r="X75">
            <v>0</v>
          </cell>
          <cell r="Y75"/>
          <cell r="Z75"/>
          <cell r="AA75"/>
          <cell r="AB75"/>
          <cell r="AC75"/>
          <cell r="AD75"/>
          <cell r="AE75"/>
          <cell r="AF75"/>
          <cell r="AG75"/>
          <cell r="AH75"/>
          <cell r="AI75"/>
          <cell r="AJ75"/>
          <cell r="AK75"/>
          <cell r="AL75"/>
          <cell r="AM75"/>
          <cell r="AN75"/>
          <cell r="AO75"/>
          <cell r="AP75"/>
          <cell r="AQ75" t="str">
            <v>On track</v>
          </cell>
          <cell r="AR75" t="str">
            <v>On track</v>
          </cell>
          <cell r="AS75" t="str">
            <v>On track</v>
          </cell>
          <cell r="AT75" t="str">
            <v>On track</v>
          </cell>
          <cell r="AU75" t="str">
            <v>Pass</v>
          </cell>
          <cell r="AV75"/>
          <cell r="AW75"/>
          <cell r="AX75"/>
          <cell r="AY75"/>
          <cell r="AZ75"/>
          <cell r="BA75"/>
          <cell r="BB75"/>
          <cell r="BC75"/>
          <cell r="BD75"/>
          <cell r="BE75"/>
          <cell r="BF75"/>
          <cell r="BG75"/>
          <cell r="BH75"/>
          <cell r="BI75"/>
          <cell r="BJ75"/>
          <cell r="BK75"/>
          <cell r="BL75"/>
          <cell r="BM75"/>
          <cell r="BN75"/>
          <cell r="BO75"/>
          <cell r="BP75"/>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cell r="DD75"/>
          <cell r="DE75"/>
        </row>
        <row r="76">
          <cell r="C76" t="str">
            <v>PR19ANH_47</v>
          </cell>
          <cell r="D76"/>
          <cell r="E76"/>
          <cell r="F76">
            <v>47</v>
          </cell>
          <cell r="G76" t="str">
            <v>Underperformance incentive for Elsham treatment works and transfer scheme</v>
          </cell>
          <cell r="H76"/>
          <cell r="I76"/>
          <cell r="J76">
            <v>1</v>
          </cell>
          <cell r="K76"/>
          <cell r="L76"/>
          <cell r="M76"/>
          <cell r="N76"/>
          <cell r="O76"/>
          <cell r="P76"/>
          <cell r="Q76">
            <v>1</v>
          </cell>
          <cell r="R76" t="str">
            <v>Under</v>
          </cell>
          <cell r="S76" t="str">
            <v>Revenue</v>
          </cell>
          <cell r="T76" t="str">
            <v>End of period</v>
          </cell>
          <cell r="U76"/>
          <cell r="V76" t="str">
            <v>text</v>
          </cell>
          <cell r="W76" t="str">
            <v>Control points delivered</v>
          </cell>
          <cell r="X76">
            <v>0</v>
          </cell>
          <cell r="Y76" t="str">
            <v>TBC</v>
          </cell>
          <cell r="Z76"/>
          <cell r="AA76"/>
          <cell r="AB76"/>
          <cell r="AC76"/>
          <cell r="AD76"/>
          <cell r="AE76"/>
          <cell r="AF76"/>
          <cell r="AG76"/>
          <cell r="AH76"/>
          <cell r="AI76"/>
          <cell r="AJ76"/>
          <cell r="AK76"/>
          <cell r="AL76"/>
          <cell r="AM76"/>
          <cell r="AN76"/>
          <cell r="AO76"/>
          <cell r="AP76"/>
          <cell r="AQ76" t="str">
            <v>TBA</v>
          </cell>
          <cell r="AR76" t="str">
            <v>TBA</v>
          </cell>
          <cell r="AS76" t="str">
            <v>TBA</v>
          </cell>
          <cell r="AT76" t="str">
            <v>TBA</v>
          </cell>
          <cell r="AU76" t="str">
            <v>TBA</v>
          </cell>
          <cell r="AV76"/>
          <cell r="AW76"/>
          <cell r="AX76"/>
          <cell r="AY76"/>
          <cell r="AZ76"/>
          <cell r="BA76"/>
          <cell r="BB76"/>
          <cell r="BC76"/>
          <cell r="BD76"/>
          <cell r="BE76"/>
          <cell r="BF76"/>
          <cell r="BG76"/>
          <cell r="BH76"/>
          <cell r="BI76"/>
          <cell r="BJ76"/>
          <cell r="BK76"/>
          <cell r="BL76"/>
          <cell r="BM76"/>
          <cell r="BN76"/>
          <cell r="BO76"/>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cell r="DC76"/>
          <cell r="DD76"/>
          <cell r="DE76"/>
        </row>
        <row r="77">
          <cell r="C77" t="str">
            <v>PR19ANH_48</v>
          </cell>
          <cell r="D77"/>
          <cell r="E77"/>
          <cell r="F77">
            <v>48</v>
          </cell>
          <cell r="G77" t="str">
            <v>Outperformance payment for Elsham treatment works and transfer scheme</v>
          </cell>
          <cell r="H77"/>
          <cell r="I77"/>
          <cell r="J77">
            <v>1</v>
          </cell>
          <cell r="K77"/>
          <cell r="L77"/>
          <cell r="M77"/>
          <cell r="N77"/>
          <cell r="O77"/>
          <cell r="P77"/>
          <cell r="Q77">
            <v>1</v>
          </cell>
          <cell r="R77" t="str">
            <v xml:space="preserve">Out </v>
          </cell>
          <cell r="S77" t="str">
            <v>Revenue</v>
          </cell>
          <cell r="T77" t="str">
            <v>End of period</v>
          </cell>
          <cell r="U77"/>
          <cell r="V77" t="str">
            <v>text</v>
          </cell>
          <cell r="W77" t="str">
            <v>Contract signed</v>
          </cell>
          <cell r="X77">
            <v>0</v>
          </cell>
          <cell r="Y77" t="str">
            <v>TBC</v>
          </cell>
          <cell r="Z77"/>
          <cell r="AA77"/>
          <cell r="AB77"/>
          <cell r="AC77"/>
          <cell r="AD77"/>
          <cell r="AE77"/>
          <cell r="AF77"/>
          <cell r="AG77"/>
          <cell r="AH77"/>
          <cell r="AI77"/>
          <cell r="AJ77"/>
          <cell r="AK77"/>
          <cell r="AL77"/>
          <cell r="AM77"/>
          <cell r="AN77"/>
          <cell r="AO77"/>
          <cell r="AP77"/>
          <cell r="AQ77" t="str">
            <v>TBA</v>
          </cell>
          <cell r="AR77" t="str">
            <v>TBA</v>
          </cell>
          <cell r="AS77" t="str">
            <v>TBA</v>
          </cell>
          <cell r="AT77" t="str">
            <v>TBA</v>
          </cell>
          <cell r="AU77" t="str">
            <v>TBA</v>
          </cell>
          <cell r="AV77"/>
          <cell r="AW77"/>
          <cell r="AX77"/>
          <cell r="AY77"/>
          <cell r="AZ77"/>
          <cell r="BA77"/>
          <cell r="BB77"/>
          <cell r="BC77"/>
          <cell r="BD77"/>
          <cell r="BE77"/>
          <cell r="BF77"/>
          <cell r="BG77"/>
          <cell r="BH77"/>
          <cell r="BI77"/>
          <cell r="BJ77"/>
          <cell r="BK77"/>
          <cell r="BL77"/>
          <cell r="BM77"/>
          <cell r="BN77"/>
          <cell r="BO77"/>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cell r="DC77"/>
          <cell r="DD77"/>
          <cell r="DE77"/>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I78"/>
          <cell r="J78">
            <v>1</v>
          </cell>
          <cell r="K78"/>
          <cell r="L78"/>
          <cell r="M78"/>
          <cell r="N78"/>
          <cell r="O78"/>
          <cell r="P78"/>
          <cell r="Q78">
            <v>1</v>
          </cell>
          <cell r="R78" t="str">
            <v>Under</v>
          </cell>
          <cell r="S78" t="str">
            <v xml:space="preserve">Revenue </v>
          </cell>
          <cell r="T78" t="str">
            <v>In-period</v>
          </cell>
          <cell r="U78" t="str">
            <v>Water quality compliance</v>
          </cell>
          <cell r="V78" t="str">
            <v>score</v>
          </cell>
          <cell r="W78" t="str">
            <v>Compliance risk index</v>
          </cell>
          <cell r="X78">
            <v>2</v>
          </cell>
          <cell r="Y78" t="str">
            <v>Down</v>
          </cell>
          <cell r="Z78" t="str">
            <v>Water quality compliance (CRI)</v>
          </cell>
          <cell r="AA78"/>
          <cell r="AB78"/>
          <cell r="AC78"/>
          <cell r="AD78"/>
          <cell r="AE78"/>
          <cell r="AF78"/>
          <cell r="AG78"/>
          <cell r="AH78"/>
          <cell r="AI78"/>
          <cell r="AJ78"/>
          <cell r="AK78"/>
          <cell r="AL78"/>
          <cell r="AM78"/>
          <cell r="AN78"/>
          <cell r="AO78"/>
          <cell r="AP78"/>
          <cell r="AQ78">
            <v>0</v>
          </cell>
          <cell r="AR78">
            <v>0</v>
          </cell>
          <cell r="AS78">
            <v>0</v>
          </cell>
          <cell r="AT78">
            <v>0</v>
          </cell>
          <cell r="AU78">
            <v>0</v>
          </cell>
          <cell r="AV78"/>
          <cell r="AW78"/>
          <cell r="AX78"/>
          <cell r="AY78"/>
          <cell r="AZ78"/>
          <cell r="BA78"/>
          <cell r="BB78"/>
          <cell r="BC78"/>
          <cell r="BD78"/>
          <cell r="BE78"/>
          <cell r="BF78"/>
          <cell r="BG78"/>
          <cell r="BH78"/>
          <cell r="BI78"/>
          <cell r="BJ78"/>
          <cell r="BK78"/>
          <cell r="BL78" t="str">
            <v>Yes</v>
          </cell>
          <cell r="BM78" t="str">
            <v>Yes</v>
          </cell>
          <cell r="BN78" t="str">
            <v>Yes</v>
          </cell>
          <cell r="BO78" t="str">
            <v>Yes</v>
          </cell>
          <cell r="BP78" t="str">
            <v>Yes</v>
          </cell>
          <cell r="BQ78" t="str">
            <v/>
          </cell>
          <cell r="BR78" t="str">
            <v/>
          </cell>
          <cell r="BS78" t="str">
            <v/>
          </cell>
          <cell r="BT78" t="str">
            <v/>
          </cell>
          <cell r="BU78" t="str">
            <v/>
          </cell>
          <cell r="BV78">
            <v>9.5</v>
          </cell>
          <cell r="BW78">
            <v>9.5</v>
          </cell>
          <cell r="BX78">
            <v>9.5</v>
          </cell>
          <cell r="BY78">
            <v>9.5</v>
          </cell>
          <cell r="BZ78">
            <v>9.5</v>
          </cell>
          <cell r="CA78">
            <v>2</v>
          </cell>
          <cell r="CB78">
            <v>2</v>
          </cell>
          <cell r="CC78">
            <v>1.5</v>
          </cell>
          <cell r="CD78">
            <v>1.5</v>
          </cell>
          <cell r="CE78">
            <v>1.5</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v>-0.191</v>
          </cell>
          <cell r="CV78" t="str">
            <v/>
          </cell>
          <cell r="CW78" t="str">
            <v/>
          </cell>
          <cell r="CX78" t="str">
            <v/>
          </cell>
          <cell r="CY78">
            <v>0</v>
          </cell>
          <cell r="CZ78" t="str">
            <v/>
          </cell>
          <cell r="DA78" t="str">
            <v/>
          </cell>
          <cell r="DB78" t="str">
            <v/>
          </cell>
          <cell r="DC78"/>
          <cell r="DD78">
            <v>1</v>
          </cell>
          <cell r="DE78"/>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I79"/>
          <cell r="J79">
            <v>1</v>
          </cell>
          <cell r="K79"/>
          <cell r="L79"/>
          <cell r="M79"/>
          <cell r="N79"/>
          <cell r="O79"/>
          <cell r="P79"/>
          <cell r="Q79">
            <v>1</v>
          </cell>
          <cell r="R79" t="str">
            <v>Out &amp; under</v>
          </cell>
          <cell r="S79" t="str">
            <v xml:space="preserve">Revenue </v>
          </cell>
          <cell r="T79" t="str">
            <v>In-period</v>
          </cell>
          <cell r="U79" t="str">
            <v>Supply interruptions</v>
          </cell>
          <cell r="V79" t="str">
            <v>minutes</v>
          </cell>
          <cell r="W79" t="str">
            <v>Minutes / property / year</v>
          </cell>
          <cell r="X79">
            <v>0</v>
          </cell>
          <cell r="Y79" t="str">
            <v>Down</v>
          </cell>
          <cell r="Z79" t="str">
            <v>Water supply interruptions</v>
          </cell>
          <cell r="AA79"/>
          <cell r="AB79"/>
          <cell r="AC79"/>
          <cell r="AD79"/>
          <cell r="AE79"/>
          <cell r="AF79"/>
          <cell r="AG79"/>
          <cell r="AH79"/>
          <cell r="AI79"/>
          <cell r="AJ79"/>
          <cell r="AK79"/>
          <cell r="AL79"/>
          <cell r="AM79"/>
          <cell r="AN79"/>
          <cell r="AO79"/>
          <cell r="AP79"/>
          <cell r="AQ79">
            <v>6.5</v>
          </cell>
          <cell r="AR79">
            <v>6.1333333333333337</v>
          </cell>
          <cell r="AS79">
            <v>5.7500000000000009</v>
          </cell>
          <cell r="AT79">
            <v>5.3833333333333337</v>
          </cell>
          <cell r="AU79">
            <v>5</v>
          </cell>
          <cell r="AV79"/>
          <cell r="AW79"/>
          <cell r="AX79"/>
          <cell r="AY79"/>
          <cell r="AZ79"/>
          <cell r="BA79"/>
          <cell r="BB79"/>
          <cell r="BC79"/>
          <cell r="BD79"/>
          <cell r="BE79"/>
          <cell r="BF79"/>
          <cell r="BG79"/>
          <cell r="BH79"/>
          <cell r="BI79"/>
          <cell r="BJ79"/>
          <cell r="BK79"/>
          <cell r="BL79" t="str">
            <v>Yes</v>
          </cell>
          <cell r="BM79" t="str">
            <v>Yes</v>
          </cell>
          <cell r="BN79" t="str">
            <v>Yes</v>
          </cell>
          <cell r="BO79" t="str">
            <v>Yes</v>
          </cell>
          <cell r="BP79" t="str">
            <v>Yes</v>
          </cell>
          <cell r="BQ79">
            <v>0</v>
          </cell>
          <cell r="BR79">
            <v>0</v>
          </cell>
          <cell r="BS79">
            <v>0</v>
          </cell>
          <cell r="BT79">
            <v>0</v>
          </cell>
          <cell r="BU79">
            <v>0</v>
          </cell>
          <cell r="BV79">
            <v>22.75</v>
          </cell>
          <cell r="BW79">
            <v>22.75</v>
          </cell>
          <cell r="BX79">
            <v>22.75</v>
          </cell>
          <cell r="BY79">
            <v>22.75</v>
          </cell>
          <cell r="BZ79">
            <v>22.75</v>
          </cell>
          <cell r="CA79">
            <v>0</v>
          </cell>
          <cell r="CB79">
            <v>0</v>
          </cell>
          <cell r="CC79">
            <v>0</v>
          </cell>
          <cell r="CD79">
            <v>0</v>
          </cell>
          <cell r="CE79">
            <v>0</v>
          </cell>
          <cell r="CF79">
            <v>0</v>
          </cell>
          <cell r="CG79">
            <v>0</v>
          </cell>
          <cell r="CH79">
            <v>0</v>
          </cell>
          <cell r="CI79">
            <v>0</v>
          </cell>
          <cell r="CJ79">
            <v>0</v>
          </cell>
          <cell r="CK79">
            <v>1.8171296296296297E-3</v>
          </cell>
          <cell r="CL79">
            <v>1.6203703703703703E-3</v>
          </cell>
          <cell r="CM79">
            <v>1.0416666666666667E-3</v>
          </cell>
          <cell r="CN79">
            <v>1.0416666666666667E-3</v>
          </cell>
          <cell r="CO79">
            <v>1.0416666666666667E-3</v>
          </cell>
          <cell r="CP79">
            <v>0</v>
          </cell>
          <cell r="CQ79">
            <v>0</v>
          </cell>
          <cell r="CR79">
            <v>0</v>
          </cell>
          <cell r="CS79">
            <v>0</v>
          </cell>
          <cell r="CT79">
            <v>0</v>
          </cell>
          <cell r="CU79">
            <v>-9.5000000000000001E-2</v>
          </cell>
          <cell r="CV79" t="str">
            <v/>
          </cell>
          <cell r="CW79" t="str">
            <v/>
          </cell>
          <cell r="CX79" t="str">
            <v/>
          </cell>
          <cell r="CY79">
            <v>9.5000000000000001E-2</v>
          </cell>
          <cell r="CZ79" t="str">
            <v/>
          </cell>
          <cell r="DA79" t="str">
            <v/>
          </cell>
          <cell r="DB79" t="str">
            <v/>
          </cell>
          <cell r="DC79"/>
          <cell r="DD79">
            <v>1</v>
          </cell>
          <cell r="DE79"/>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I80"/>
          <cell r="J80">
            <v>1</v>
          </cell>
          <cell r="K80"/>
          <cell r="L80"/>
          <cell r="M80"/>
          <cell r="N80"/>
          <cell r="O80"/>
          <cell r="P80"/>
          <cell r="Q80">
            <v>1</v>
          </cell>
          <cell r="R80" t="str">
            <v>Under</v>
          </cell>
          <cell r="S80" t="str">
            <v xml:space="preserve">Revenue </v>
          </cell>
          <cell r="T80" t="str">
            <v>In-period</v>
          </cell>
          <cell r="U80" t="str">
            <v>Water mains bursts</v>
          </cell>
          <cell r="V80" t="str">
            <v>nr</v>
          </cell>
          <cell r="W80" t="str">
            <v>Mains bursts per 1,000km</v>
          </cell>
          <cell r="X80">
            <v>0</v>
          </cell>
          <cell r="Y80" t="str">
            <v>Down</v>
          </cell>
          <cell r="Z80" t="str">
            <v>Mains repairs</v>
          </cell>
          <cell r="AA80"/>
          <cell r="AB80"/>
          <cell r="AC80"/>
          <cell r="AD80"/>
          <cell r="AE80"/>
          <cell r="AF80"/>
          <cell r="AG80"/>
          <cell r="AH80"/>
          <cell r="AI80"/>
          <cell r="AJ80"/>
          <cell r="AK80"/>
          <cell r="AL80"/>
          <cell r="AM80"/>
          <cell r="AN80"/>
          <cell r="AO80"/>
          <cell r="AP80"/>
          <cell r="AQ80">
            <v>138</v>
          </cell>
          <cell r="AR80">
            <v>137</v>
          </cell>
          <cell r="AS80">
            <v>135</v>
          </cell>
          <cell r="AT80">
            <v>133</v>
          </cell>
          <cell r="AU80">
            <v>131</v>
          </cell>
          <cell r="AV80"/>
          <cell r="AW80"/>
          <cell r="AX80"/>
          <cell r="AY80"/>
          <cell r="AZ80"/>
          <cell r="BA80"/>
          <cell r="BB80"/>
          <cell r="BC80"/>
          <cell r="BD80"/>
          <cell r="BE80"/>
          <cell r="BF80"/>
          <cell r="BG80"/>
          <cell r="BH80"/>
          <cell r="BI80"/>
          <cell r="BJ80"/>
          <cell r="BK80"/>
          <cell r="BL80" t="str">
            <v>Yes</v>
          </cell>
          <cell r="BM80" t="str">
            <v>Yes</v>
          </cell>
          <cell r="BN80" t="str">
            <v>Yes</v>
          </cell>
          <cell r="BO80" t="str">
            <v>Yes</v>
          </cell>
          <cell r="BP80" t="str">
            <v>Yes</v>
          </cell>
          <cell r="BQ80" t="str">
            <v/>
          </cell>
          <cell r="BR80" t="str">
            <v/>
          </cell>
          <cell r="BS80" t="str">
            <v/>
          </cell>
          <cell r="BT80" t="str">
            <v/>
          </cell>
          <cell r="BU80" t="str">
            <v/>
          </cell>
          <cell r="BV80">
            <v>194</v>
          </cell>
          <cell r="BW80">
            <v>194</v>
          </cell>
          <cell r="BX80">
            <v>194</v>
          </cell>
          <cell r="BY80">
            <v>194</v>
          </cell>
          <cell r="BZ80">
            <v>194</v>
          </cell>
          <cell r="CA80">
            <v>148.4</v>
          </cell>
          <cell r="CB80">
            <v>146.5</v>
          </cell>
          <cell r="CC80">
            <v>144.6</v>
          </cell>
          <cell r="CD80">
            <v>142.69999999999999</v>
          </cell>
          <cell r="CE80">
            <v>140.69999999999999</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v>-0.04</v>
          </cell>
          <cell r="CV80" t="str">
            <v/>
          </cell>
          <cell r="CW80" t="str">
            <v/>
          </cell>
          <cell r="CX80" t="str">
            <v/>
          </cell>
          <cell r="CY80" t="str">
            <v/>
          </cell>
          <cell r="CZ80" t="str">
            <v/>
          </cell>
          <cell r="DA80" t="str">
            <v/>
          </cell>
          <cell r="DB80" t="str">
            <v/>
          </cell>
          <cell r="DC80"/>
          <cell r="DD80">
            <v>1</v>
          </cell>
          <cell r="DE80"/>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I81"/>
          <cell r="J81">
            <v>1</v>
          </cell>
          <cell r="K81"/>
          <cell r="L81"/>
          <cell r="M81"/>
          <cell r="N81"/>
          <cell r="O81"/>
          <cell r="P81"/>
          <cell r="Q81">
            <v>1</v>
          </cell>
          <cell r="R81" t="str">
            <v>Under</v>
          </cell>
          <cell r="S81" t="str">
            <v xml:space="preserve">Revenue </v>
          </cell>
          <cell r="T81" t="str">
            <v>In-period</v>
          </cell>
          <cell r="U81" t="str">
            <v>Water outage</v>
          </cell>
          <cell r="V81" t="str">
            <v>%</v>
          </cell>
          <cell r="W81" t="str">
            <v>Proportion of unplanned outage of the total company production capacity</v>
          </cell>
          <cell r="X81">
            <v>2</v>
          </cell>
          <cell r="Y81" t="str">
            <v>Down</v>
          </cell>
          <cell r="Z81" t="str">
            <v>Unplanned outage</v>
          </cell>
          <cell r="AA81"/>
          <cell r="AB81"/>
          <cell r="AC81"/>
          <cell r="AD81"/>
          <cell r="AE81"/>
          <cell r="AF81"/>
          <cell r="AG81"/>
          <cell r="AH81"/>
          <cell r="AI81"/>
          <cell r="AJ81"/>
          <cell r="AK81"/>
          <cell r="AL81"/>
          <cell r="AM81"/>
          <cell r="AN81"/>
          <cell r="AO81"/>
          <cell r="AP81"/>
          <cell r="AQ81">
            <v>2.34</v>
          </cell>
          <cell r="AR81">
            <v>2.34</v>
          </cell>
          <cell r="AS81">
            <v>2.34</v>
          </cell>
          <cell r="AT81">
            <v>2.34</v>
          </cell>
          <cell r="AU81">
            <v>2.34</v>
          </cell>
          <cell r="AV81"/>
          <cell r="AW81"/>
          <cell r="AX81"/>
          <cell r="AY81"/>
          <cell r="AZ81"/>
          <cell r="BA81"/>
          <cell r="BB81"/>
          <cell r="BC81"/>
          <cell r="BD81"/>
          <cell r="BE81"/>
          <cell r="BF81"/>
          <cell r="BG81"/>
          <cell r="BH81"/>
          <cell r="BI81"/>
          <cell r="BJ81"/>
          <cell r="BK81"/>
          <cell r="BL81" t="str">
            <v>Yes</v>
          </cell>
          <cell r="BM81" t="str">
            <v>Yes</v>
          </cell>
          <cell r="BN81" t="str">
            <v>Yes</v>
          </cell>
          <cell r="BO81" t="str">
            <v>Yes</v>
          </cell>
          <cell r="BP81" t="str">
            <v>Yes</v>
          </cell>
          <cell r="BQ81" t="str">
            <v/>
          </cell>
          <cell r="BR81" t="str">
            <v/>
          </cell>
          <cell r="BS81" t="str">
            <v/>
          </cell>
          <cell r="BT81" t="str">
            <v/>
          </cell>
          <cell r="BU81" t="str">
            <v/>
          </cell>
          <cell r="BV81">
            <v>4.68</v>
          </cell>
          <cell r="BW81">
            <v>4.68</v>
          </cell>
          <cell r="BX81">
            <v>4.68</v>
          </cell>
          <cell r="BY81">
            <v>4.68</v>
          </cell>
          <cell r="BZ81">
            <v>4.68</v>
          </cell>
          <cell r="CA81">
            <v>2.81</v>
          </cell>
          <cell r="CB81">
            <v>2.81</v>
          </cell>
          <cell r="CC81">
            <v>2.81</v>
          </cell>
          <cell r="CD81">
            <v>2.81</v>
          </cell>
          <cell r="CE81">
            <v>2.81</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v>-0.38100000000000001</v>
          </cell>
          <cell r="CV81" t="str">
            <v/>
          </cell>
          <cell r="CW81" t="str">
            <v/>
          </cell>
          <cell r="CX81" t="str">
            <v/>
          </cell>
          <cell r="CY81" t="str">
            <v/>
          </cell>
          <cell r="CZ81" t="str">
            <v/>
          </cell>
          <cell r="DA81" t="str">
            <v/>
          </cell>
          <cell r="DB81" t="str">
            <v/>
          </cell>
          <cell r="DC81"/>
          <cell r="DD81">
            <v>1</v>
          </cell>
          <cell r="DE81"/>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J82"/>
          <cell r="K82"/>
          <cell r="L82"/>
          <cell r="M82"/>
          <cell r="N82"/>
          <cell r="O82"/>
          <cell r="P82"/>
          <cell r="Q82">
            <v>1</v>
          </cell>
          <cell r="R82" t="str">
            <v>NFI</v>
          </cell>
          <cell r="S82"/>
          <cell r="T82"/>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cell r="AA82"/>
          <cell r="AB82"/>
          <cell r="AC82"/>
          <cell r="AD82"/>
          <cell r="AE82"/>
          <cell r="AF82"/>
          <cell r="AG82"/>
          <cell r="AH82"/>
          <cell r="AI82"/>
          <cell r="AJ82"/>
          <cell r="AK82"/>
          <cell r="AL82"/>
          <cell r="AM82"/>
          <cell r="AN82"/>
          <cell r="AO82"/>
          <cell r="AP82"/>
          <cell r="AQ82">
            <v>38</v>
          </cell>
          <cell r="AR82">
            <v>30</v>
          </cell>
          <cell r="AS82">
            <v>30</v>
          </cell>
          <cell r="AT82">
            <v>30</v>
          </cell>
          <cell r="AU82">
            <v>26</v>
          </cell>
          <cell r="AV82"/>
          <cell r="AW82"/>
          <cell r="AX82"/>
          <cell r="AY82"/>
          <cell r="AZ82"/>
          <cell r="BA82"/>
          <cell r="BB82"/>
          <cell r="BC82"/>
          <cell r="BD82"/>
          <cell r="BE82"/>
          <cell r="BF82"/>
          <cell r="BG82"/>
          <cell r="BH82"/>
          <cell r="BI82"/>
          <cell r="BJ82"/>
          <cell r="BK82"/>
          <cell r="BL82"/>
          <cell r="BM82"/>
          <cell r="BN82"/>
          <cell r="BO82"/>
          <cell r="BP82"/>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cell r="DD82">
            <v>1</v>
          </cell>
          <cell r="DE82"/>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I83"/>
          <cell r="J83">
            <v>1</v>
          </cell>
          <cell r="K83"/>
          <cell r="L83"/>
          <cell r="M83"/>
          <cell r="N83"/>
          <cell r="O83"/>
          <cell r="P83"/>
          <cell r="Q83">
            <v>1</v>
          </cell>
          <cell r="R83" t="str">
            <v>Out &amp; under</v>
          </cell>
          <cell r="S83" t="str">
            <v xml:space="preserve">Revenue </v>
          </cell>
          <cell r="T83" t="str">
            <v>In-period</v>
          </cell>
          <cell r="U83" t="str">
            <v>Customer contacts - water quality</v>
          </cell>
          <cell r="V83" t="str">
            <v>nr</v>
          </cell>
          <cell r="W83" t="str">
            <v>Contacts per 1,000 people</v>
          </cell>
          <cell r="X83">
            <v>2</v>
          </cell>
          <cell r="Y83" t="str">
            <v>Down</v>
          </cell>
          <cell r="Z83" t="str">
            <v>Customer contacts about water quality</v>
          </cell>
          <cell r="AA83"/>
          <cell r="AB83"/>
          <cell r="AC83"/>
          <cell r="AD83"/>
          <cell r="AE83"/>
          <cell r="AF83"/>
          <cell r="AG83"/>
          <cell r="AH83"/>
          <cell r="AI83"/>
          <cell r="AJ83"/>
          <cell r="AK83"/>
          <cell r="AL83"/>
          <cell r="AM83"/>
          <cell r="AN83"/>
          <cell r="AO83"/>
          <cell r="AP83"/>
          <cell r="AQ83">
            <v>0.83</v>
          </cell>
          <cell r="AR83">
            <v>0.73</v>
          </cell>
          <cell r="AS83">
            <v>0.63</v>
          </cell>
          <cell r="AT83">
            <v>0.53</v>
          </cell>
          <cell r="AU83">
            <v>0.43</v>
          </cell>
          <cell r="AV83"/>
          <cell r="AW83"/>
          <cell r="AX83"/>
          <cell r="AY83"/>
          <cell r="AZ83"/>
          <cell r="BA83"/>
          <cell r="BB83"/>
          <cell r="BC83"/>
          <cell r="BD83"/>
          <cell r="BE83"/>
          <cell r="BF83"/>
          <cell r="BG83"/>
          <cell r="BH83"/>
          <cell r="BI83"/>
          <cell r="BJ83"/>
          <cell r="BK83"/>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C83"/>
          <cell r="DD83">
            <v>1</v>
          </cell>
          <cell r="DE83"/>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I84"/>
          <cell r="J84">
            <v>1</v>
          </cell>
          <cell r="K84"/>
          <cell r="L84"/>
          <cell r="M84"/>
          <cell r="N84"/>
          <cell r="O84"/>
          <cell r="P84"/>
          <cell r="Q84">
            <v>1</v>
          </cell>
          <cell r="R84" t="str">
            <v>Out &amp; under</v>
          </cell>
          <cell r="S84" t="str">
            <v xml:space="preserve">Revenue </v>
          </cell>
          <cell r="T84" t="str">
            <v>In-period</v>
          </cell>
          <cell r="U84" t="str">
            <v>Customer contacts - water quality</v>
          </cell>
          <cell r="V84" t="str">
            <v>nr</v>
          </cell>
          <cell r="W84" t="str">
            <v>Contacts per 1,000 people</v>
          </cell>
          <cell r="X84">
            <v>2</v>
          </cell>
          <cell r="Y84" t="str">
            <v>Down</v>
          </cell>
          <cell r="Z84" t="str">
            <v>Customer contacts about water quality</v>
          </cell>
          <cell r="AA84"/>
          <cell r="AB84"/>
          <cell r="AC84"/>
          <cell r="AD84"/>
          <cell r="AE84"/>
          <cell r="AF84"/>
          <cell r="AG84"/>
          <cell r="AH84"/>
          <cell r="AI84"/>
          <cell r="AJ84"/>
          <cell r="AK84"/>
          <cell r="AL84"/>
          <cell r="AM84"/>
          <cell r="AN84"/>
          <cell r="AO84"/>
          <cell r="AP84"/>
          <cell r="AQ84">
            <v>0.4</v>
          </cell>
          <cell r="AR84">
            <v>0.36</v>
          </cell>
          <cell r="AS84">
            <v>0.32</v>
          </cell>
          <cell r="AT84">
            <v>0.28000000000000003</v>
          </cell>
          <cell r="AU84">
            <v>0.25</v>
          </cell>
          <cell r="AV84"/>
          <cell r="AW84"/>
          <cell r="AX84"/>
          <cell r="AY84"/>
          <cell r="AZ84"/>
          <cell r="BA84"/>
          <cell r="BB84"/>
          <cell r="BC84"/>
          <cell r="BD84"/>
          <cell r="BE84"/>
          <cell r="BF84"/>
          <cell r="BG84"/>
          <cell r="BH84"/>
          <cell r="BI84"/>
          <cell r="BJ84"/>
          <cell r="BK84"/>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C84"/>
          <cell r="DD84">
            <v>1</v>
          </cell>
          <cell r="DE84"/>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I85"/>
          <cell r="J85">
            <v>1</v>
          </cell>
          <cell r="K85"/>
          <cell r="L85"/>
          <cell r="M85"/>
          <cell r="N85"/>
          <cell r="O85"/>
          <cell r="P85"/>
          <cell r="Q85">
            <v>1</v>
          </cell>
          <cell r="R85" t="str">
            <v>Out &amp; under</v>
          </cell>
          <cell r="S85" t="str">
            <v xml:space="preserve">Revenue </v>
          </cell>
          <cell r="T85" t="str">
            <v>In-period</v>
          </cell>
          <cell r="U85" t="str">
            <v>Water pressure</v>
          </cell>
          <cell r="V85" t="str">
            <v>nr</v>
          </cell>
          <cell r="W85" t="str">
            <v>No. of properties</v>
          </cell>
          <cell r="X85">
            <v>0</v>
          </cell>
          <cell r="Y85" t="str">
            <v>Down</v>
          </cell>
          <cell r="Z85" t="str">
            <v>Low pressure</v>
          </cell>
          <cell r="AA85"/>
          <cell r="AB85"/>
          <cell r="AC85"/>
          <cell r="AD85"/>
          <cell r="AE85"/>
          <cell r="AF85"/>
          <cell r="AG85"/>
          <cell r="AH85"/>
          <cell r="AI85"/>
          <cell r="AJ85"/>
          <cell r="AK85"/>
          <cell r="AL85"/>
          <cell r="AM85"/>
          <cell r="AN85"/>
          <cell r="AO85"/>
          <cell r="AP85"/>
          <cell r="AQ85">
            <v>65</v>
          </cell>
          <cell r="AR85">
            <v>61</v>
          </cell>
          <cell r="AS85">
            <v>57</v>
          </cell>
          <cell r="AT85">
            <v>53</v>
          </cell>
          <cell r="AU85">
            <v>49</v>
          </cell>
          <cell r="AV85"/>
          <cell r="AW85"/>
          <cell r="AX85"/>
          <cell r="AY85"/>
          <cell r="AZ85"/>
          <cell r="BA85"/>
          <cell r="BB85"/>
          <cell r="BC85"/>
          <cell r="BD85"/>
          <cell r="BE85"/>
          <cell r="BF85"/>
          <cell r="BG85"/>
          <cell r="BH85"/>
          <cell r="BI85"/>
          <cell r="BJ85"/>
          <cell r="BK85"/>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C85"/>
          <cell r="DD85">
            <v>1</v>
          </cell>
          <cell r="DE85"/>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I86"/>
          <cell r="J86">
            <v>1</v>
          </cell>
          <cell r="K86"/>
          <cell r="L86"/>
          <cell r="M86"/>
          <cell r="N86"/>
          <cell r="O86"/>
          <cell r="P86"/>
          <cell r="Q86">
            <v>1</v>
          </cell>
          <cell r="R86" t="str">
            <v>Under</v>
          </cell>
          <cell r="S86" t="str">
            <v xml:space="preserve">Revenue </v>
          </cell>
          <cell r="T86" t="str">
            <v>In-period</v>
          </cell>
          <cell r="U86" t="str">
            <v>WTW turbidity</v>
          </cell>
          <cell r="V86" t="str">
            <v>nr</v>
          </cell>
          <cell r="W86" t="str">
            <v>No. of failures</v>
          </cell>
          <cell r="X86">
            <v>0</v>
          </cell>
          <cell r="Y86" t="str">
            <v>Down</v>
          </cell>
          <cell r="Z86"/>
          <cell r="AA86"/>
          <cell r="AB86"/>
          <cell r="AC86"/>
          <cell r="AD86"/>
          <cell r="AE86"/>
          <cell r="AF86"/>
          <cell r="AG86"/>
          <cell r="AH86"/>
          <cell r="AI86"/>
          <cell r="AJ86"/>
          <cell r="AK86"/>
          <cell r="AL86"/>
          <cell r="AM86"/>
          <cell r="AN86"/>
          <cell r="AO86"/>
          <cell r="AP86"/>
          <cell r="AQ86">
            <v>0</v>
          </cell>
          <cell r="AR86">
            <v>0</v>
          </cell>
          <cell r="AS86">
            <v>0</v>
          </cell>
          <cell r="AT86">
            <v>0</v>
          </cell>
          <cell r="AU86">
            <v>0</v>
          </cell>
          <cell r="AV86"/>
          <cell r="AW86"/>
          <cell r="AX86"/>
          <cell r="AY86"/>
          <cell r="AZ86"/>
          <cell r="BA86"/>
          <cell r="BB86"/>
          <cell r="BC86"/>
          <cell r="BD86"/>
          <cell r="BE86"/>
          <cell r="BF86"/>
          <cell r="BG86"/>
          <cell r="BH86"/>
          <cell r="BI86"/>
          <cell r="BJ86"/>
          <cell r="BK86"/>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C86"/>
          <cell r="DD86">
            <v>1</v>
          </cell>
          <cell r="DE86"/>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I87"/>
          <cell r="J87">
            <v>1</v>
          </cell>
          <cell r="K87"/>
          <cell r="L87"/>
          <cell r="M87"/>
          <cell r="N87"/>
          <cell r="O87"/>
          <cell r="P87"/>
          <cell r="Q87">
            <v>1</v>
          </cell>
          <cell r="R87" t="str">
            <v>Under</v>
          </cell>
          <cell r="S87" t="str">
            <v xml:space="preserve">Revenue </v>
          </cell>
          <cell r="T87" t="str">
            <v>In-period</v>
          </cell>
          <cell r="U87" t="str">
            <v>Repair and maintenance</v>
          </cell>
          <cell r="V87" t="str">
            <v>nr</v>
          </cell>
          <cell r="W87" t="str">
            <v>No. of jobs</v>
          </cell>
          <cell r="X87">
            <v>0</v>
          </cell>
          <cell r="Y87" t="str">
            <v>Down</v>
          </cell>
          <cell r="Z87"/>
          <cell r="AA87"/>
          <cell r="AB87"/>
          <cell r="AC87"/>
          <cell r="AD87"/>
          <cell r="AE87"/>
          <cell r="AF87"/>
          <cell r="AG87"/>
          <cell r="AH87"/>
          <cell r="AI87"/>
          <cell r="AJ87"/>
          <cell r="AK87"/>
          <cell r="AL87"/>
          <cell r="AM87"/>
          <cell r="AN87"/>
          <cell r="AO87"/>
          <cell r="AP87"/>
          <cell r="AQ87">
            <v>3272</v>
          </cell>
          <cell r="AR87">
            <v>3272</v>
          </cell>
          <cell r="AS87">
            <v>3272</v>
          </cell>
          <cell r="AT87">
            <v>3272</v>
          </cell>
          <cell r="AU87">
            <v>3272</v>
          </cell>
          <cell r="AV87"/>
          <cell r="AW87"/>
          <cell r="AX87"/>
          <cell r="AY87"/>
          <cell r="AZ87"/>
          <cell r="BA87"/>
          <cell r="BB87"/>
          <cell r="BC87"/>
          <cell r="BD87"/>
          <cell r="BE87"/>
          <cell r="BF87"/>
          <cell r="BG87"/>
          <cell r="BH87"/>
          <cell r="BI87"/>
          <cell r="BJ87"/>
          <cell r="BK87"/>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C87"/>
          <cell r="DD87">
            <v>1</v>
          </cell>
          <cell r="DE87"/>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I88"/>
          <cell r="J88"/>
          <cell r="K88"/>
          <cell r="L88"/>
          <cell r="M88">
            <v>1</v>
          </cell>
          <cell r="N88"/>
          <cell r="O88"/>
          <cell r="P88"/>
          <cell r="Q88">
            <v>1</v>
          </cell>
          <cell r="R88" t="str">
            <v>Out &amp; under</v>
          </cell>
          <cell r="S88" t="str">
            <v xml:space="preserve">Revenue </v>
          </cell>
          <cell r="T88" t="str">
            <v>In-period</v>
          </cell>
          <cell r="U88" t="str">
            <v>Customer measure of experience (C-MeX)</v>
          </cell>
          <cell r="V88" t="str">
            <v>score</v>
          </cell>
          <cell r="W88" t="str">
            <v>C-MeX score</v>
          </cell>
          <cell r="X88">
            <v>2</v>
          </cell>
          <cell r="Y88" t="str">
            <v>Up</v>
          </cell>
          <cell r="Z88" t="str">
            <v>C-MeX: Customer measure of experience</v>
          </cell>
          <cell r="AA88"/>
          <cell r="AB88"/>
          <cell r="AC88"/>
          <cell r="AD88"/>
          <cell r="AE88"/>
          <cell r="AF88"/>
          <cell r="AG88"/>
          <cell r="AH88"/>
          <cell r="AI88"/>
          <cell r="AJ88"/>
          <cell r="AK88"/>
          <cell r="AL88"/>
          <cell r="AM88"/>
          <cell r="AN88"/>
          <cell r="AO88"/>
          <cell r="AP88"/>
          <cell r="AQ88" t="str">
            <v/>
          </cell>
          <cell r="AR88" t="str">
            <v/>
          </cell>
          <cell r="AS88" t="str">
            <v/>
          </cell>
          <cell r="AT88" t="str">
            <v/>
          </cell>
          <cell r="AU88" t="str">
            <v/>
          </cell>
          <cell r="AV88"/>
          <cell r="AW88"/>
          <cell r="AX88"/>
          <cell r="AY88"/>
          <cell r="AZ88"/>
          <cell r="BA88"/>
          <cell r="BB88"/>
          <cell r="BC88"/>
          <cell r="BD88"/>
          <cell r="BE88"/>
          <cell r="BF88"/>
          <cell r="BG88"/>
          <cell r="BH88"/>
          <cell r="BI88"/>
          <cell r="BJ88"/>
          <cell r="BK88"/>
          <cell r="BL88" t="str">
            <v>Yes</v>
          </cell>
          <cell r="BM88" t="str">
            <v>Yes</v>
          </cell>
          <cell r="BN88" t="str">
            <v>Yes</v>
          </cell>
          <cell r="BO88" t="str">
            <v>Yes</v>
          </cell>
          <cell r="BP88" t="str">
            <v>Yes</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cell r="DD88">
            <v>1</v>
          </cell>
          <cell r="DE88"/>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I89"/>
          <cell r="J89">
            <v>1</v>
          </cell>
          <cell r="K89"/>
          <cell r="L89"/>
          <cell r="M89"/>
          <cell r="N89"/>
          <cell r="O89"/>
          <cell r="P89"/>
          <cell r="Q89">
            <v>1</v>
          </cell>
          <cell r="R89" t="str">
            <v>Out &amp; under</v>
          </cell>
          <cell r="S89" t="str">
            <v xml:space="preserve">Revenue </v>
          </cell>
          <cell r="T89" t="str">
            <v>In-period</v>
          </cell>
          <cell r="U89" t="str">
            <v>Developer services measure of experience (D-MeX)</v>
          </cell>
          <cell r="V89" t="str">
            <v>score</v>
          </cell>
          <cell r="W89" t="str">
            <v>D-MeX score</v>
          </cell>
          <cell r="X89">
            <v>2</v>
          </cell>
          <cell r="Y89" t="str">
            <v>Up</v>
          </cell>
          <cell r="Z89" t="str">
            <v>D-MeX: Developer services measure of experience</v>
          </cell>
          <cell r="AA89"/>
          <cell r="AB89"/>
          <cell r="AC89"/>
          <cell r="AD89"/>
          <cell r="AE89"/>
          <cell r="AF89"/>
          <cell r="AG89"/>
          <cell r="AH89"/>
          <cell r="AI89"/>
          <cell r="AJ89"/>
          <cell r="AK89"/>
          <cell r="AL89"/>
          <cell r="AM89"/>
          <cell r="AN89"/>
          <cell r="AO89"/>
          <cell r="AP89"/>
          <cell r="AQ89" t="str">
            <v/>
          </cell>
          <cell r="AR89" t="str">
            <v/>
          </cell>
          <cell r="AS89" t="str">
            <v/>
          </cell>
          <cell r="AT89" t="str">
            <v/>
          </cell>
          <cell r="AU89" t="str">
            <v/>
          </cell>
          <cell r="AV89"/>
          <cell r="AW89"/>
          <cell r="AX89"/>
          <cell r="AY89"/>
          <cell r="AZ89"/>
          <cell r="BA89"/>
          <cell r="BB89"/>
          <cell r="BC89"/>
          <cell r="BD89"/>
          <cell r="BE89"/>
          <cell r="BF89"/>
          <cell r="BG89"/>
          <cell r="BH89"/>
          <cell r="BI89"/>
          <cell r="BJ89"/>
          <cell r="BK89"/>
          <cell r="BL89" t="str">
            <v>Yes</v>
          </cell>
          <cell r="BM89" t="str">
            <v>Yes</v>
          </cell>
          <cell r="BN89" t="str">
            <v>Yes</v>
          </cell>
          <cell r="BO89" t="str">
            <v>Yes</v>
          </cell>
          <cell r="BP89" t="str">
            <v>Yes</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cell r="DD89">
            <v>1</v>
          </cell>
          <cell r="DE89"/>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I90"/>
          <cell r="J90"/>
          <cell r="K90"/>
          <cell r="L90"/>
          <cell r="M90">
            <v>1</v>
          </cell>
          <cell r="N90"/>
          <cell r="O90"/>
          <cell r="P90"/>
          <cell r="Q90">
            <v>1</v>
          </cell>
          <cell r="R90" t="str">
            <v>NFI</v>
          </cell>
          <cell r="S90"/>
          <cell r="T90"/>
          <cell r="U90" t="str">
            <v>Billing, debt, vfm, affordability, vulnerability</v>
          </cell>
          <cell r="V90" t="str">
            <v>%</v>
          </cell>
          <cell r="W90" t="str">
            <v>% households in water poverty</v>
          </cell>
          <cell r="X90">
            <v>0</v>
          </cell>
          <cell r="Y90" t="str">
            <v>Down</v>
          </cell>
          <cell r="Z90"/>
          <cell r="AA90"/>
          <cell r="AB90"/>
          <cell r="AC90"/>
          <cell r="AD90"/>
          <cell r="AE90"/>
          <cell r="AF90"/>
          <cell r="AG90"/>
          <cell r="AH90"/>
          <cell r="AI90"/>
          <cell r="AJ90"/>
          <cell r="AK90"/>
          <cell r="AL90"/>
          <cell r="AM90"/>
          <cell r="AN90"/>
          <cell r="AO90"/>
          <cell r="AP90"/>
          <cell r="AQ90">
            <v>0</v>
          </cell>
          <cell r="AR90">
            <v>0</v>
          </cell>
          <cell r="AS90">
            <v>0</v>
          </cell>
          <cell r="AT90">
            <v>0</v>
          </cell>
          <cell r="AU90">
            <v>0</v>
          </cell>
          <cell r="AV90"/>
          <cell r="AW90"/>
          <cell r="AX90"/>
          <cell r="AY90"/>
          <cell r="AZ90"/>
          <cell r="BA90"/>
          <cell r="BB90"/>
          <cell r="BC90"/>
          <cell r="BD90"/>
          <cell r="BE90"/>
          <cell r="BF90"/>
          <cell r="BG90"/>
          <cell r="BH90"/>
          <cell r="BI90"/>
          <cell r="BJ90"/>
          <cell r="BK90"/>
          <cell r="BL90"/>
          <cell r="BM90"/>
          <cell r="BN90"/>
          <cell r="BO90"/>
          <cell r="BP90"/>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cell r="DD90">
            <v>1</v>
          </cell>
          <cell r="DE90"/>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I91"/>
          <cell r="J91"/>
          <cell r="K91"/>
          <cell r="L91"/>
          <cell r="M91">
            <v>1</v>
          </cell>
          <cell r="N91"/>
          <cell r="O91"/>
          <cell r="P91"/>
          <cell r="Q91">
            <v>1</v>
          </cell>
          <cell r="R91" t="str">
            <v>NFI</v>
          </cell>
          <cell r="S91"/>
          <cell r="T91"/>
          <cell r="U91" t="str">
            <v>Billing, debt, vfm, affordability, vulnerability</v>
          </cell>
          <cell r="V91" t="str">
            <v>%</v>
          </cell>
          <cell r="W91" t="str">
            <v>% respondents to survey</v>
          </cell>
          <cell r="X91">
            <v>0</v>
          </cell>
          <cell r="Y91" t="str">
            <v>Up</v>
          </cell>
          <cell r="Z91"/>
          <cell r="AA91"/>
          <cell r="AB91"/>
          <cell r="AC91"/>
          <cell r="AD91"/>
          <cell r="AE91"/>
          <cell r="AF91"/>
          <cell r="AG91"/>
          <cell r="AH91"/>
          <cell r="AI91"/>
          <cell r="AJ91"/>
          <cell r="AK91"/>
          <cell r="AL91"/>
          <cell r="AM91"/>
          <cell r="AN91"/>
          <cell r="AO91"/>
          <cell r="AP91"/>
          <cell r="AQ91">
            <v>80</v>
          </cell>
          <cell r="AR91">
            <v>81</v>
          </cell>
          <cell r="AS91">
            <v>82</v>
          </cell>
          <cell r="AT91">
            <v>83</v>
          </cell>
          <cell r="AU91">
            <v>83</v>
          </cell>
          <cell r="AV91"/>
          <cell r="AW91"/>
          <cell r="AX91"/>
          <cell r="AY91"/>
          <cell r="AZ91"/>
          <cell r="BA91"/>
          <cell r="BB91"/>
          <cell r="BC91"/>
          <cell r="BD91"/>
          <cell r="BE91"/>
          <cell r="BF91"/>
          <cell r="BG91"/>
          <cell r="BH91"/>
          <cell r="BI91"/>
          <cell r="BJ91"/>
          <cell r="BK91"/>
          <cell r="BL91"/>
          <cell r="BM91"/>
          <cell r="BN91"/>
          <cell r="BO91"/>
          <cell r="BP91"/>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cell r="DD91">
            <v>1</v>
          </cell>
          <cell r="DE91"/>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I92"/>
          <cell r="J92"/>
          <cell r="K92"/>
          <cell r="L92"/>
          <cell r="M92">
            <v>1</v>
          </cell>
          <cell r="N92"/>
          <cell r="O92"/>
          <cell r="P92"/>
          <cell r="Q92">
            <v>1</v>
          </cell>
          <cell r="R92" t="str">
            <v>NFI</v>
          </cell>
          <cell r="S92"/>
          <cell r="T92"/>
          <cell r="U92" t="str">
            <v>Billing, debt, vfm, affordability, vulnerability</v>
          </cell>
          <cell r="V92" t="str">
            <v>%</v>
          </cell>
          <cell r="W92" t="str">
            <v>% customer satisfaction</v>
          </cell>
          <cell r="X92">
            <v>0</v>
          </cell>
          <cell r="Y92" t="str">
            <v>Up</v>
          </cell>
          <cell r="Z92"/>
          <cell r="AA92"/>
          <cell r="AB92"/>
          <cell r="AC92"/>
          <cell r="AD92"/>
          <cell r="AE92"/>
          <cell r="AF92"/>
          <cell r="AG92"/>
          <cell r="AH92"/>
          <cell r="AI92"/>
          <cell r="AJ92"/>
          <cell r="AK92"/>
          <cell r="AL92"/>
          <cell r="AM92"/>
          <cell r="AN92"/>
          <cell r="AO92"/>
          <cell r="AP92"/>
          <cell r="AQ92">
            <v>85</v>
          </cell>
          <cell r="AR92">
            <v>85</v>
          </cell>
          <cell r="AS92">
            <v>85</v>
          </cell>
          <cell r="AT92">
            <v>85</v>
          </cell>
          <cell r="AU92">
            <v>85</v>
          </cell>
          <cell r="AV92"/>
          <cell r="AW92"/>
          <cell r="AX92"/>
          <cell r="AY92"/>
          <cell r="AZ92"/>
          <cell r="BA92"/>
          <cell r="BB92"/>
          <cell r="BC92"/>
          <cell r="BD92"/>
          <cell r="BE92"/>
          <cell r="BF92"/>
          <cell r="BG92"/>
          <cell r="BH92"/>
          <cell r="BI92"/>
          <cell r="BJ92"/>
          <cell r="BK92"/>
          <cell r="BL92"/>
          <cell r="BM92"/>
          <cell r="BN92"/>
          <cell r="BO92"/>
          <cell r="BP92"/>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cell r="DD92">
            <v>1</v>
          </cell>
          <cell r="DE92"/>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I93"/>
          <cell r="J93"/>
          <cell r="K93"/>
          <cell r="L93"/>
          <cell r="M93">
            <v>1</v>
          </cell>
          <cell r="N93"/>
          <cell r="O93"/>
          <cell r="P93"/>
          <cell r="Q93">
            <v>1</v>
          </cell>
          <cell r="R93" t="str">
            <v>Out &amp; under</v>
          </cell>
          <cell r="S93" t="str">
            <v xml:space="preserve">Revenue </v>
          </cell>
          <cell r="T93" t="str">
            <v>In-period</v>
          </cell>
          <cell r="U93" t="str">
            <v>Billing, debt, vfm, affordability, vulnerability</v>
          </cell>
          <cell r="V93" t="str">
            <v>%</v>
          </cell>
          <cell r="W93" t="str">
            <v>% connected properties</v>
          </cell>
          <cell r="X93">
            <v>2</v>
          </cell>
          <cell r="Y93" t="str">
            <v>Down</v>
          </cell>
          <cell r="Z93"/>
          <cell r="AA93"/>
          <cell r="AB93"/>
          <cell r="AC93"/>
          <cell r="AD93"/>
          <cell r="AE93"/>
          <cell r="AF93"/>
          <cell r="AG93"/>
          <cell r="AH93"/>
          <cell r="AI93"/>
          <cell r="AJ93"/>
          <cell r="AK93"/>
          <cell r="AL93"/>
          <cell r="AM93"/>
          <cell r="AN93"/>
          <cell r="AO93"/>
          <cell r="AP93"/>
          <cell r="AQ93">
            <v>1.9</v>
          </cell>
          <cell r="AR93">
            <v>1.9</v>
          </cell>
          <cell r="AS93">
            <v>1.8</v>
          </cell>
          <cell r="AT93">
            <v>1.8</v>
          </cell>
          <cell r="AU93">
            <v>1.8</v>
          </cell>
          <cell r="AV93"/>
          <cell r="AW93"/>
          <cell r="AX93"/>
          <cell r="AY93"/>
          <cell r="AZ93"/>
          <cell r="BA93"/>
          <cell r="BB93"/>
          <cell r="BC93"/>
          <cell r="BD93"/>
          <cell r="BE93"/>
          <cell r="BF93"/>
          <cell r="BG93"/>
          <cell r="BH93"/>
          <cell r="BI93"/>
          <cell r="BJ93"/>
          <cell r="BK93"/>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C93"/>
          <cell r="DD93">
            <v>1</v>
          </cell>
          <cell r="DE93"/>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I94"/>
          <cell r="J94">
            <v>1</v>
          </cell>
          <cell r="K94"/>
          <cell r="L94"/>
          <cell r="M94"/>
          <cell r="N94"/>
          <cell r="O94"/>
          <cell r="P94"/>
          <cell r="Q94">
            <v>1</v>
          </cell>
          <cell r="R94" t="str">
            <v>Out &amp; under</v>
          </cell>
          <cell r="S94" t="str">
            <v xml:space="preserve">Revenue </v>
          </cell>
          <cell r="T94" t="str">
            <v>In-period</v>
          </cell>
          <cell r="U94" t="str">
            <v>Leakage</v>
          </cell>
          <cell r="V94" t="str">
            <v>nr</v>
          </cell>
          <cell r="W94" t="str">
            <v>Megalitres per day (Ml/d)</v>
          </cell>
          <cell r="X94">
            <v>1</v>
          </cell>
          <cell r="Y94" t="str">
            <v>Down</v>
          </cell>
          <cell r="Z94" t="str">
            <v>Leakage</v>
          </cell>
          <cell r="AA94"/>
          <cell r="AB94"/>
          <cell r="AC94"/>
          <cell r="AD94"/>
          <cell r="AE94"/>
          <cell r="AF94"/>
          <cell r="AG94"/>
          <cell r="AH94"/>
          <cell r="AI94"/>
          <cell r="AJ94"/>
          <cell r="AK94"/>
          <cell r="AL94"/>
          <cell r="AM94"/>
          <cell r="AN94"/>
          <cell r="AO94"/>
          <cell r="AP94"/>
          <cell r="AQ94">
            <v>38.6</v>
          </cell>
          <cell r="AR94">
            <v>36.4</v>
          </cell>
          <cell r="AS94">
            <v>34.6</v>
          </cell>
          <cell r="AT94">
            <v>33.299999999999997</v>
          </cell>
          <cell r="AU94">
            <v>32.4</v>
          </cell>
          <cell r="AV94"/>
          <cell r="AW94"/>
          <cell r="AX94"/>
          <cell r="AY94"/>
          <cell r="AZ94"/>
          <cell r="BA94"/>
          <cell r="BB94"/>
          <cell r="BC94"/>
          <cell r="BD94"/>
          <cell r="BE94"/>
          <cell r="BF94"/>
          <cell r="BG94"/>
          <cell r="BH94"/>
          <cell r="BI94"/>
          <cell r="BJ94"/>
          <cell r="BK94"/>
          <cell r="BL94" t="str">
            <v>Yes</v>
          </cell>
          <cell r="BM94" t="str">
            <v>Yes</v>
          </cell>
          <cell r="BN94" t="str">
            <v>Yes</v>
          </cell>
          <cell r="BO94" t="str">
            <v>Yes</v>
          </cell>
          <cell r="BP94" t="str">
            <v>Yes</v>
          </cell>
          <cell r="BQ94" t="str">
            <v/>
          </cell>
          <cell r="BR94" t="str">
            <v/>
          </cell>
          <cell r="BS94" t="str">
            <v/>
          </cell>
          <cell r="BT94" t="str">
            <v/>
          </cell>
          <cell r="BU94" t="str">
            <v/>
          </cell>
          <cell r="BV94">
            <v>43.2</v>
          </cell>
          <cell r="BW94">
            <v>43.2</v>
          </cell>
          <cell r="BX94">
            <v>43.2</v>
          </cell>
          <cell r="BY94">
            <v>43.2</v>
          </cell>
          <cell r="BZ94">
            <v>43.2</v>
          </cell>
          <cell r="CA94" t="str">
            <v/>
          </cell>
          <cell r="CB94" t="str">
            <v/>
          </cell>
          <cell r="CC94" t="str">
            <v/>
          </cell>
          <cell r="CD94" t="str">
            <v/>
          </cell>
          <cell r="CE94" t="str">
            <v/>
          </cell>
          <cell r="CF94" t="str">
            <v/>
          </cell>
          <cell r="CG94" t="str">
            <v/>
          </cell>
          <cell r="CH94" t="str">
            <v/>
          </cell>
          <cell r="CI94" t="str">
            <v/>
          </cell>
          <cell r="CJ94" t="str">
            <v/>
          </cell>
          <cell r="CK94">
            <v>35</v>
          </cell>
          <cell r="CL94">
            <v>33.5</v>
          </cell>
          <cell r="CM94">
            <v>32</v>
          </cell>
          <cell r="CN94">
            <v>30.5</v>
          </cell>
          <cell r="CO94">
            <v>29</v>
          </cell>
          <cell r="CP94" t="str">
            <v/>
          </cell>
          <cell r="CQ94" t="str">
            <v/>
          </cell>
          <cell r="CR94" t="str">
            <v/>
          </cell>
          <cell r="CS94" t="str">
            <v/>
          </cell>
          <cell r="CT94" t="str">
            <v/>
          </cell>
          <cell r="CU94">
            <v>-0.191</v>
          </cell>
          <cell r="CV94">
            <v>-0.26200000000000001</v>
          </cell>
          <cell r="CW94" t="str">
            <v/>
          </cell>
          <cell r="CX94" t="str">
            <v/>
          </cell>
          <cell r="CY94">
            <v>0.16400000000000001</v>
          </cell>
          <cell r="CZ94" t="str">
            <v/>
          </cell>
          <cell r="DA94" t="str">
            <v/>
          </cell>
          <cell r="DB94" t="str">
            <v/>
          </cell>
          <cell r="DC94"/>
          <cell r="DD94">
            <v>1</v>
          </cell>
          <cell r="DE94"/>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I95"/>
          <cell r="J95">
            <v>0.5</v>
          </cell>
          <cell r="K95"/>
          <cell r="L95"/>
          <cell r="M95">
            <v>0.5</v>
          </cell>
          <cell r="N95"/>
          <cell r="O95"/>
          <cell r="P95"/>
          <cell r="Q95">
            <v>1</v>
          </cell>
          <cell r="R95" t="str">
            <v>Out &amp; under</v>
          </cell>
          <cell r="S95" t="str">
            <v xml:space="preserve">Revenue </v>
          </cell>
          <cell r="T95" t="str">
            <v>End of period</v>
          </cell>
          <cell r="U95" t="str">
            <v>Water consumption</v>
          </cell>
          <cell r="V95" t="str">
            <v>nr</v>
          </cell>
          <cell r="W95" t="str">
            <v>Litres per head per day (l/h/d)</v>
          </cell>
          <cell r="X95">
            <v>1</v>
          </cell>
          <cell r="Y95" t="str">
            <v>Down</v>
          </cell>
          <cell r="Z95" t="str">
            <v>Per capita consumption</v>
          </cell>
          <cell r="AA95"/>
          <cell r="AB95"/>
          <cell r="AC95"/>
          <cell r="AD95"/>
          <cell r="AE95"/>
          <cell r="AF95"/>
          <cell r="AG95"/>
          <cell r="AH95"/>
          <cell r="AI95"/>
          <cell r="AJ95"/>
          <cell r="AK95"/>
          <cell r="AL95"/>
          <cell r="AM95"/>
          <cell r="AN95"/>
          <cell r="AO95"/>
          <cell r="AP95"/>
          <cell r="AQ95">
            <v>147.80000000000001</v>
          </cell>
          <cell r="AR95">
            <v>145.80000000000001</v>
          </cell>
          <cell r="AS95">
            <v>143.9</v>
          </cell>
          <cell r="AT95">
            <v>142.1</v>
          </cell>
          <cell r="AU95">
            <v>140.30000000000001</v>
          </cell>
          <cell r="AV95"/>
          <cell r="AW95"/>
          <cell r="AX95"/>
          <cell r="AY95"/>
          <cell r="AZ95"/>
          <cell r="BA95"/>
          <cell r="BB95"/>
          <cell r="BC95"/>
          <cell r="BD95"/>
          <cell r="BE95"/>
          <cell r="BF95"/>
          <cell r="BG95"/>
          <cell r="BH95"/>
          <cell r="BI95"/>
          <cell r="BJ95"/>
          <cell r="BK95"/>
          <cell r="BL95" t="str">
            <v>Yes</v>
          </cell>
          <cell r="BM95" t="str">
            <v>Yes</v>
          </cell>
          <cell r="BN95" t="str">
            <v>Yes</v>
          </cell>
          <cell r="BO95" t="str">
            <v>Yes</v>
          </cell>
          <cell r="BP95" t="str">
            <v>Yes</v>
          </cell>
          <cell r="BQ95" t="str">
            <v/>
          </cell>
          <cell r="BR95" t="str">
            <v/>
          </cell>
          <cell r="BS95" t="str">
            <v/>
          </cell>
          <cell r="BT95" t="str">
            <v/>
          </cell>
          <cell r="BU95" t="str">
            <v/>
          </cell>
          <cell r="BV95">
            <v>162.5</v>
          </cell>
          <cell r="BW95">
            <v>162.5</v>
          </cell>
          <cell r="BX95">
            <v>162.5</v>
          </cell>
          <cell r="BY95">
            <v>162.5</v>
          </cell>
          <cell r="BZ95">
            <v>162.5</v>
          </cell>
          <cell r="CA95" t="str">
            <v/>
          </cell>
          <cell r="CB95" t="str">
            <v/>
          </cell>
          <cell r="CC95" t="str">
            <v/>
          </cell>
          <cell r="CD95" t="str">
            <v/>
          </cell>
          <cell r="CE95" t="str">
            <v/>
          </cell>
          <cell r="CF95" t="str">
            <v/>
          </cell>
          <cell r="CG95" t="str">
            <v/>
          </cell>
          <cell r="CH95" t="str">
            <v/>
          </cell>
          <cell r="CI95" t="str">
            <v/>
          </cell>
          <cell r="CJ95" t="str">
            <v/>
          </cell>
          <cell r="CK95">
            <v>135.19999999999999</v>
          </cell>
          <cell r="CL95">
            <v>134.6</v>
          </cell>
          <cell r="CM95">
            <v>134.1</v>
          </cell>
          <cell r="CN95">
            <v>133.69999999999999</v>
          </cell>
          <cell r="CO95">
            <v>133.30000000000001</v>
          </cell>
          <cell r="CP95" t="str">
            <v/>
          </cell>
          <cell r="CQ95" t="str">
            <v/>
          </cell>
          <cell r="CR95" t="str">
            <v/>
          </cell>
          <cell r="CS95" t="str">
            <v/>
          </cell>
          <cell r="CT95" t="str">
            <v/>
          </cell>
          <cell r="CU95">
            <v>-0.03</v>
          </cell>
          <cell r="CV95" t="str">
            <v/>
          </cell>
          <cell r="CW95" t="str">
            <v/>
          </cell>
          <cell r="CX95" t="str">
            <v/>
          </cell>
          <cell r="CY95">
            <v>2.5000000000000001E-2</v>
          </cell>
          <cell r="CZ95" t="str">
            <v/>
          </cell>
          <cell r="DA95" t="str">
            <v/>
          </cell>
          <cell r="DB95" t="str">
            <v/>
          </cell>
          <cell r="DC95"/>
          <cell r="DD95">
            <v>1</v>
          </cell>
          <cell r="DE95"/>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I96"/>
          <cell r="J96">
            <v>1</v>
          </cell>
          <cell r="K96"/>
          <cell r="L96"/>
          <cell r="M96"/>
          <cell r="N96"/>
          <cell r="O96"/>
          <cell r="P96"/>
          <cell r="Q96">
            <v>1</v>
          </cell>
          <cell r="R96" t="str">
            <v>Out &amp; under</v>
          </cell>
          <cell r="S96" t="str">
            <v xml:space="preserve">Revenue </v>
          </cell>
          <cell r="T96" t="str">
            <v>End of period</v>
          </cell>
          <cell r="U96" t="str">
            <v>Metering</v>
          </cell>
          <cell r="V96" t="str">
            <v>%</v>
          </cell>
          <cell r="W96" t="str">
            <v xml:space="preserve">% metered supplies </v>
          </cell>
          <cell r="X96">
            <v>2</v>
          </cell>
          <cell r="Y96" t="str">
            <v>Up</v>
          </cell>
          <cell r="Z96"/>
          <cell r="AA96"/>
          <cell r="AB96"/>
          <cell r="AC96"/>
          <cell r="AD96"/>
          <cell r="AE96"/>
          <cell r="AF96"/>
          <cell r="AG96"/>
          <cell r="AH96"/>
          <cell r="AI96"/>
          <cell r="AJ96"/>
          <cell r="AK96"/>
          <cell r="AL96"/>
          <cell r="AM96"/>
          <cell r="AN96"/>
          <cell r="AO96"/>
          <cell r="AP96"/>
          <cell r="AQ96">
            <v>67.7</v>
          </cell>
          <cell r="AR96">
            <v>69.5</v>
          </cell>
          <cell r="AS96">
            <v>71.3</v>
          </cell>
          <cell r="AT96">
            <v>73.099999999999994</v>
          </cell>
          <cell r="AU96">
            <v>75</v>
          </cell>
          <cell r="AV96"/>
          <cell r="AW96"/>
          <cell r="AX96"/>
          <cell r="AY96"/>
          <cell r="AZ96"/>
          <cell r="BA96"/>
          <cell r="BB96"/>
          <cell r="BC96"/>
          <cell r="BD96"/>
          <cell r="BE96"/>
          <cell r="BF96"/>
          <cell r="BG96"/>
          <cell r="BH96"/>
          <cell r="BI96"/>
          <cell r="BJ96"/>
          <cell r="BK96"/>
          <cell r="BL96"/>
          <cell r="BM96"/>
          <cell r="BN96"/>
          <cell r="BO96"/>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v>90</v>
          </cell>
          <cell r="CL96">
            <v>90</v>
          </cell>
          <cell r="CM96">
            <v>90</v>
          </cell>
          <cell r="CN96">
            <v>90</v>
          </cell>
          <cell r="CO96">
            <v>90</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C96"/>
          <cell r="DD96">
            <v>1</v>
          </cell>
          <cell r="DE96"/>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J97"/>
          <cell r="K97"/>
          <cell r="L97"/>
          <cell r="M97"/>
          <cell r="N97"/>
          <cell r="O97"/>
          <cell r="P97"/>
          <cell r="Q97">
            <v>1</v>
          </cell>
          <cell r="R97" t="str">
            <v>Out &amp; under</v>
          </cell>
          <cell r="S97" t="str">
            <v xml:space="preserve">Revenue </v>
          </cell>
          <cell r="T97" t="str">
            <v>In-period</v>
          </cell>
          <cell r="U97" t="str">
            <v>Catchment management</v>
          </cell>
          <cell r="V97" t="str">
            <v>nr</v>
          </cell>
          <cell r="W97" t="str">
            <v>Kg of P loss reduction achieved by Bristol Water scheme</v>
          </cell>
          <cell r="X97">
            <v>0</v>
          </cell>
          <cell r="Y97" t="str">
            <v>Up</v>
          </cell>
          <cell r="Z97"/>
          <cell r="AA97"/>
          <cell r="AB97"/>
          <cell r="AC97"/>
          <cell r="AD97"/>
          <cell r="AE97"/>
          <cell r="AF97"/>
          <cell r="AG97"/>
          <cell r="AH97"/>
          <cell r="AI97"/>
          <cell r="AJ97"/>
          <cell r="AK97"/>
          <cell r="AL97"/>
          <cell r="AM97"/>
          <cell r="AN97"/>
          <cell r="AO97"/>
          <cell r="AP97"/>
          <cell r="AQ97">
            <v>109</v>
          </cell>
          <cell r="AR97">
            <v>216</v>
          </cell>
          <cell r="AS97">
            <v>322</v>
          </cell>
          <cell r="AT97">
            <v>427</v>
          </cell>
          <cell r="AU97">
            <v>531</v>
          </cell>
          <cell r="AV97"/>
          <cell r="AW97"/>
          <cell r="AX97"/>
          <cell r="AY97"/>
          <cell r="AZ97"/>
          <cell r="BA97"/>
          <cell r="BB97"/>
          <cell r="BC97"/>
          <cell r="BD97"/>
          <cell r="BE97"/>
          <cell r="BF97"/>
          <cell r="BG97"/>
          <cell r="BH97"/>
          <cell r="BI97"/>
          <cell r="BJ97"/>
          <cell r="BK97"/>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C97"/>
          <cell r="DD97">
            <v>1</v>
          </cell>
          <cell r="DE97"/>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K98"/>
          <cell r="L98"/>
          <cell r="M98"/>
          <cell r="N98"/>
          <cell r="O98"/>
          <cell r="P98"/>
          <cell r="Q98">
            <v>1</v>
          </cell>
          <cell r="R98" t="str">
            <v>Out &amp; under</v>
          </cell>
          <cell r="S98" t="str">
            <v xml:space="preserve">Revenue </v>
          </cell>
          <cell r="T98" t="str">
            <v>In-period</v>
          </cell>
          <cell r="U98" t="str">
            <v>Biodiversity/SSSIs</v>
          </cell>
          <cell r="V98" t="str">
            <v>score</v>
          </cell>
          <cell r="W98" t="str">
            <v>Biodiversity index</v>
          </cell>
          <cell r="X98">
            <v>0</v>
          </cell>
          <cell r="Y98" t="str">
            <v>Up</v>
          </cell>
          <cell r="Z98"/>
          <cell r="AA98"/>
          <cell r="AB98"/>
          <cell r="AC98"/>
          <cell r="AD98"/>
          <cell r="AE98"/>
          <cell r="AF98"/>
          <cell r="AG98"/>
          <cell r="AH98"/>
          <cell r="AI98"/>
          <cell r="AJ98"/>
          <cell r="AK98"/>
          <cell r="AL98"/>
          <cell r="AM98"/>
          <cell r="AN98"/>
          <cell r="AO98"/>
          <cell r="AP98"/>
          <cell r="AQ98">
            <v>17668</v>
          </cell>
          <cell r="AR98">
            <v>17678</v>
          </cell>
          <cell r="AS98">
            <v>17689</v>
          </cell>
          <cell r="AT98">
            <v>17700</v>
          </cell>
          <cell r="AU98">
            <v>17711</v>
          </cell>
          <cell r="AV98"/>
          <cell r="AW98"/>
          <cell r="AX98"/>
          <cell r="AY98"/>
          <cell r="AZ98"/>
          <cell r="BA98"/>
          <cell r="BB98"/>
          <cell r="BC98"/>
          <cell r="BD98"/>
          <cell r="BE98"/>
          <cell r="BF98"/>
          <cell r="BG98"/>
          <cell r="BH98"/>
          <cell r="BI98"/>
          <cell r="BJ98"/>
          <cell r="BK98"/>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C98"/>
          <cell r="DD98">
            <v>1</v>
          </cell>
          <cell r="DE98"/>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I99"/>
          <cell r="J99">
            <v>1</v>
          </cell>
          <cell r="K99"/>
          <cell r="L99"/>
          <cell r="M99"/>
          <cell r="N99"/>
          <cell r="O99"/>
          <cell r="P99"/>
          <cell r="Q99">
            <v>1</v>
          </cell>
          <cell r="R99" t="str">
            <v>Under</v>
          </cell>
          <cell r="S99" t="str">
            <v xml:space="preserve">Revenue </v>
          </cell>
          <cell r="T99" t="str">
            <v>In-period</v>
          </cell>
          <cell r="U99" t="str">
            <v>Waste disposal</v>
          </cell>
          <cell r="V99" t="str">
            <v>%</v>
          </cell>
          <cell r="W99" t="str">
            <v>% waste disposal compliance</v>
          </cell>
          <cell r="X99">
            <v>0</v>
          </cell>
          <cell r="Y99" t="str">
            <v>Up</v>
          </cell>
          <cell r="Z99"/>
          <cell r="AA99"/>
          <cell r="AB99"/>
          <cell r="AC99"/>
          <cell r="AD99"/>
          <cell r="AE99"/>
          <cell r="AF99"/>
          <cell r="AG99"/>
          <cell r="AH99"/>
          <cell r="AI99"/>
          <cell r="AJ99"/>
          <cell r="AK99"/>
          <cell r="AL99"/>
          <cell r="AM99"/>
          <cell r="AN99"/>
          <cell r="AO99"/>
          <cell r="AP99"/>
          <cell r="AQ99">
            <v>100</v>
          </cell>
          <cell r="AR99">
            <v>100</v>
          </cell>
          <cell r="AS99">
            <v>100</v>
          </cell>
          <cell r="AT99">
            <v>100</v>
          </cell>
          <cell r="AU99">
            <v>100</v>
          </cell>
          <cell r="AV99"/>
          <cell r="AW99"/>
          <cell r="AX99"/>
          <cell r="AY99"/>
          <cell r="AZ99"/>
          <cell r="BA99"/>
          <cell r="BB99"/>
          <cell r="BC99"/>
          <cell r="BD99"/>
          <cell r="BE99"/>
          <cell r="BF99"/>
          <cell r="BG99"/>
          <cell r="BH99"/>
          <cell r="BI99"/>
          <cell r="BJ99"/>
          <cell r="BK99"/>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C99"/>
          <cell r="DD99">
            <v>1</v>
          </cell>
          <cell r="DE99"/>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J100"/>
          <cell r="K100"/>
          <cell r="L100"/>
          <cell r="M100"/>
          <cell r="N100"/>
          <cell r="O100"/>
          <cell r="P100"/>
          <cell r="Q100">
            <v>1</v>
          </cell>
          <cell r="R100" t="str">
            <v>Under</v>
          </cell>
          <cell r="S100" t="str">
            <v xml:space="preserve">Revenue </v>
          </cell>
          <cell r="T100" t="str">
            <v>In-period</v>
          </cell>
          <cell r="U100" t="str">
            <v>Water resources/ abstraction</v>
          </cell>
          <cell r="V100" t="str">
            <v>%</v>
          </cell>
          <cell r="W100" t="str">
            <v>% compliance with WINEP</v>
          </cell>
          <cell r="X100">
            <v>0</v>
          </cell>
          <cell r="Y100" t="str">
            <v>Up</v>
          </cell>
          <cell r="Z100"/>
          <cell r="AA100"/>
          <cell r="AB100"/>
          <cell r="AC100"/>
          <cell r="AD100"/>
          <cell r="AE100"/>
          <cell r="AF100"/>
          <cell r="AG100"/>
          <cell r="AH100"/>
          <cell r="AI100"/>
          <cell r="AJ100"/>
          <cell r="AK100"/>
          <cell r="AL100"/>
          <cell r="AM100"/>
          <cell r="AN100"/>
          <cell r="AO100"/>
          <cell r="AP100"/>
          <cell r="AQ100">
            <v>100</v>
          </cell>
          <cell r="AR100">
            <v>100</v>
          </cell>
          <cell r="AS100">
            <v>100</v>
          </cell>
          <cell r="AT100">
            <v>100</v>
          </cell>
          <cell r="AU100">
            <v>100</v>
          </cell>
          <cell r="AV100"/>
          <cell r="AW100"/>
          <cell r="AX100"/>
          <cell r="AY100"/>
          <cell r="AZ100"/>
          <cell r="BA100"/>
          <cell r="BB100"/>
          <cell r="BC100"/>
          <cell r="BD100"/>
          <cell r="BE100"/>
          <cell r="BF100"/>
          <cell r="BG100"/>
          <cell r="BH100"/>
          <cell r="BI100"/>
          <cell r="BJ100"/>
          <cell r="BK100"/>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C100"/>
          <cell r="DD100">
            <v>1</v>
          </cell>
          <cell r="DE100"/>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K101"/>
          <cell r="L101"/>
          <cell r="M101"/>
          <cell r="N101"/>
          <cell r="O101"/>
          <cell r="P101"/>
          <cell r="Q101">
            <v>1</v>
          </cell>
          <cell r="R101" t="str">
            <v>Out &amp; under</v>
          </cell>
          <cell r="S101" t="str">
            <v xml:space="preserve">Revenue </v>
          </cell>
          <cell r="T101" t="str">
            <v>In-period</v>
          </cell>
          <cell r="U101" t="str">
            <v>Community/partnerships</v>
          </cell>
          <cell r="V101" t="str">
            <v>%</v>
          </cell>
          <cell r="W101" t="str">
            <v>% stakeholder satisfaction</v>
          </cell>
          <cell r="X101">
            <v>1</v>
          </cell>
          <cell r="Y101" t="str">
            <v>Up</v>
          </cell>
          <cell r="Z101"/>
          <cell r="AA101"/>
          <cell r="AB101"/>
          <cell r="AC101"/>
          <cell r="AD101"/>
          <cell r="AE101"/>
          <cell r="AF101"/>
          <cell r="AG101"/>
          <cell r="AH101"/>
          <cell r="AI101"/>
          <cell r="AJ101"/>
          <cell r="AK101"/>
          <cell r="AL101"/>
          <cell r="AM101"/>
          <cell r="AN101"/>
          <cell r="AO101"/>
          <cell r="AP101"/>
          <cell r="AQ101">
            <v>85</v>
          </cell>
          <cell r="AR101">
            <v>85</v>
          </cell>
          <cell r="AS101">
            <v>85</v>
          </cell>
          <cell r="AT101">
            <v>85</v>
          </cell>
          <cell r="AU101">
            <v>85</v>
          </cell>
          <cell r="AV101"/>
          <cell r="AW101"/>
          <cell r="AX101"/>
          <cell r="AY101"/>
          <cell r="AZ101"/>
          <cell r="BA101"/>
          <cell r="BB101"/>
          <cell r="BC101"/>
          <cell r="BD101"/>
          <cell r="BE101"/>
          <cell r="BF101"/>
          <cell r="BG101"/>
          <cell r="BH101"/>
          <cell r="BI101"/>
          <cell r="BJ101"/>
          <cell r="BK101"/>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C101"/>
          <cell r="DD101">
            <v>1</v>
          </cell>
          <cell r="DE101"/>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J102"/>
          <cell r="K102"/>
          <cell r="L102"/>
          <cell r="M102"/>
          <cell r="N102"/>
          <cell r="O102"/>
          <cell r="P102"/>
          <cell r="Q102">
            <v>1</v>
          </cell>
          <cell r="R102" t="str">
            <v>Out &amp; under</v>
          </cell>
          <cell r="S102" t="str">
            <v xml:space="preserve">Revenue </v>
          </cell>
          <cell r="T102" t="str">
            <v>In-period</v>
          </cell>
          <cell r="U102" t="str">
            <v>Water resources/ abstraction</v>
          </cell>
          <cell r="V102" t="str">
            <v>nr</v>
          </cell>
          <cell r="W102" t="str">
            <v>Megalitres (Ml)</v>
          </cell>
          <cell r="X102">
            <v>1</v>
          </cell>
          <cell r="Y102" t="str">
            <v>Down</v>
          </cell>
          <cell r="Z102"/>
          <cell r="AA102"/>
          <cell r="AB102"/>
          <cell r="AC102"/>
          <cell r="AD102"/>
          <cell r="AE102"/>
          <cell r="AF102"/>
          <cell r="AG102"/>
          <cell r="AH102"/>
          <cell r="AI102"/>
          <cell r="AJ102"/>
          <cell r="AK102"/>
          <cell r="AL102"/>
          <cell r="AM102"/>
          <cell r="AN102"/>
          <cell r="AO102"/>
          <cell r="AP102"/>
          <cell r="AQ102">
            <v>-186.1</v>
          </cell>
          <cell r="AR102">
            <v>-186.1</v>
          </cell>
          <cell r="AS102">
            <v>-186.1</v>
          </cell>
          <cell r="AT102">
            <v>-186.1</v>
          </cell>
          <cell r="AU102">
            <v>-186.1</v>
          </cell>
          <cell r="AV102"/>
          <cell r="AW102"/>
          <cell r="AX102"/>
          <cell r="AY102"/>
          <cell r="AZ102"/>
          <cell r="BA102"/>
          <cell r="BB102"/>
          <cell r="BC102"/>
          <cell r="BD102"/>
          <cell r="BE102"/>
          <cell r="BF102"/>
          <cell r="BG102"/>
          <cell r="BH102"/>
          <cell r="BI102"/>
          <cell r="BJ102"/>
          <cell r="BK102"/>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I103"/>
          <cell r="J103"/>
          <cell r="K103"/>
          <cell r="L103"/>
          <cell r="M103">
            <v>1</v>
          </cell>
          <cell r="N103"/>
          <cell r="O103"/>
          <cell r="P103"/>
          <cell r="Q103">
            <v>1</v>
          </cell>
          <cell r="R103" t="str">
            <v>NFI</v>
          </cell>
          <cell r="S103"/>
          <cell r="T103"/>
          <cell r="U103" t="str">
            <v>Billing, debt, vfm, affordability, vulnerability</v>
          </cell>
          <cell r="V103" t="str">
            <v>%</v>
          </cell>
          <cell r="W103" t="str">
            <v>% connected properties</v>
          </cell>
          <cell r="X103">
            <v>1</v>
          </cell>
          <cell r="Y103" t="str">
            <v>Up</v>
          </cell>
          <cell r="Z103" t="str">
            <v>Priority services for customers in vulnerable circumstances</v>
          </cell>
          <cell r="AA103"/>
          <cell r="AB103"/>
          <cell r="AC103"/>
          <cell r="AD103"/>
          <cell r="AE103"/>
          <cell r="AF103"/>
          <cell r="AG103"/>
          <cell r="AH103"/>
          <cell r="AI103"/>
          <cell r="AJ103"/>
          <cell r="AK103"/>
          <cell r="AL103"/>
          <cell r="AM103"/>
          <cell r="AN103"/>
          <cell r="AO103"/>
          <cell r="AP103"/>
          <cell r="AQ103" t="str">
            <v>3.1 / 17.5 / 45</v>
          </cell>
          <cell r="AR103" t="str">
            <v>4.1 / 35 / 90</v>
          </cell>
          <cell r="AS103" t="str">
            <v>5.1 / 35 / 90</v>
          </cell>
          <cell r="AT103" t="str">
            <v>6.1 / 35 / 90</v>
          </cell>
          <cell r="AU103" t="str">
            <v>7 / 35 / 90</v>
          </cell>
          <cell r="AV103"/>
          <cell r="AW103"/>
          <cell r="AX103"/>
          <cell r="AY103"/>
          <cell r="AZ103"/>
          <cell r="BA103"/>
          <cell r="BB103"/>
          <cell r="BC103"/>
          <cell r="BD103"/>
          <cell r="BE103"/>
          <cell r="BF103"/>
          <cell r="BG103"/>
          <cell r="BH103"/>
          <cell r="BI103"/>
          <cell r="BJ103"/>
          <cell r="BK103"/>
          <cell r="BL103"/>
          <cell r="BM103"/>
          <cell r="BN103"/>
          <cell r="BO103"/>
          <cell r="BP103"/>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cell r="DD103">
            <v>1</v>
          </cell>
          <cell r="DE103"/>
        </row>
        <row r="104">
          <cell r="C104" t="str">
            <v>PR19BRL_PC28</v>
          </cell>
          <cell r="D104"/>
          <cell r="E104"/>
          <cell r="F104" t="str">
            <v>PC28</v>
          </cell>
          <cell r="G104" t="str">
            <v>Glastonbury Street Network Resilience</v>
          </cell>
          <cell r="H104"/>
          <cell r="I104"/>
          <cell r="J104">
            <v>1</v>
          </cell>
          <cell r="K104"/>
          <cell r="L104"/>
          <cell r="M104"/>
          <cell r="N104"/>
          <cell r="O104"/>
          <cell r="P104"/>
          <cell r="Q104">
            <v>1</v>
          </cell>
          <cell r="R104" t="str">
            <v>Under</v>
          </cell>
          <cell r="S104" t="str">
            <v xml:space="preserve">Revenue </v>
          </cell>
          <cell r="T104" t="str">
            <v>End of period</v>
          </cell>
          <cell r="U104"/>
          <cell r="V104" t="str">
            <v>nr</v>
          </cell>
          <cell r="W104" t="str">
            <v>Expected months of delays</v>
          </cell>
          <cell r="X104">
            <v>0</v>
          </cell>
          <cell r="Y104" t="str">
            <v>Down</v>
          </cell>
          <cell r="Z104"/>
          <cell r="AA104"/>
          <cell r="AB104"/>
          <cell r="AC104"/>
          <cell r="AD104"/>
          <cell r="AE104"/>
          <cell r="AF104"/>
          <cell r="AG104"/>
          <cell r="AH104"/>
          <cell r="AI104"/>
          <cell r="AJ104"/>
          <cell r="AK104"/>
          <cell r="AL104"/>
          <cell r="AM104"/>
          <cell r="AN104"/>
          <cell r="AO104"/>
          <cell r="AP104"/>
          <cell r="AQ104">
            <v>0</v>
          </cell>
          <cell r="AR104">
            <v>0</v>
          </cell>
          <cell r="AS104">
            <v>0</v>
          </cell>
          <cell r="AT104">
            <v>0</v>
          </cell>
          <cell r="AU104">
            <v>0</v>
          </cell>
          <cell r="AV104"/>
          <cell r="AW104"/>
          <cell r="AX104"/>
          <cell r="AY104"/>
          <cell r="AZ104"/>
          <cell r="BA104"/>
          <cell r="BB104"/>
          <cell r="BC104"/>
          <cell r="BD104"/>
          <cell r="BE104"/>
          <cell r="BF104"/>
          <cell r="BG104"/>
          <cell r="BH104"/>
          <cell r="BI104"/>
          <cell r="BJ104"/>
          <cell r="BK104"/>
          <cell r="BL104"/>
          <cell r="BM104"/>
          <cell r="BN104"/>
          <cell r="BO104"/>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cell r="DC104"/>
          <cell r="DD104"/>
          <cell r="DE104"/>
        </row>
        <row r="105">
          <cell r="C105" t="str">
            <v>PR19BRL_NEP01</v>
          </cell>
          <cell r="D105"/>
          <cell r="E105"/>
          <cell r="F105" t="str">
            <v>NEP01</v>
          </cell>
          <cell r="G105" t="str">
            <v>WINEP Delivery</v>
          </cell>
          <cell r="H105"/>
          <cell r="I105"/>
          <cell r="J105"/>
          <cell r="K105"/>
          <cell r="L105"/>
          <cell r="M105"/>
          <cell r="N105"/>
          <cell r="O105"/>
          <cell r="P105"/>
          <cell r="Q105">
            <v>0</v>
          </cell>
          <cell r="R105" t="str">
            <v>NFI</v>
          </cell>
          <cell r="S105"/>
          <cell r="T105"/>
          <cell r="U105"/>
          <cell r="V105" t="str">
            <v>text</v>
          </cell>
          <cell r="W105" t="str">
            <v>WINEP requirements met or not met in each year</v>
          </cell>
          <cell r="X105">
            <v>0</v>
          </cell>
          <cell r="Y105"/>
          <cell r="Z105"/>
          <cell r="AA105"/>
          <cell r="AB105"/>
          <cell r="AC105"/>
          <cell r="AD105"/>
          <cell r="AE105"/>
          <cell r="AF105"/>
          <cell r="AG105"/>
          <cell r="AH105"/>
          <cell r="AI105"/>
          <cell r="AJ105"/>
          <cell r="AK105"/>
          <cell r="AL105"/>
          <cell r="AM105"/>
          <cell r="AN105"/>
          <cell r="AO105"/>
          <cell r="AP105"/>
          <cell r="AQ105" t="str">
            <v>Met</v>
          </cell>
          <cell r="AR105" t="str">
            <v>Met</v>
          </cell>
          <cell r="AS105" t="str">
            <v>Met</v>
          </cell>
          <cell r="AT105" t="str">
            <v>Met</v>
          </cell>
          <cell r="AU105" t="str">
            <v>Met</v>
          </cell>
          <cell r="AV105"/>
          <cell r="AW105"/>
          <cell r="AX105"/>
          <cell r="AY105"/>
          <cell r="AZ105"/>
          <cell r="BA105"/>
          <cell r="BB105"/>
          <cell r="BC105"/>
          <cell r="BD105"/>
          <cell r="BE105"/>
          <cell r="BF105"/>
          <cell r="BG105"/>
          <cell r="BH105"/>
          <cell r="BI105"/>
          <cell r="BJ105"/>
          <cell r="BK105"/>
          <cell r="BL105"/>
          <cell r="BM105"/>
          <cell r="BN105"/>
          <cell r="BO105"/>
          <cell r="BP105"/>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cell r="DD105"/>
          <cell r="DE105"/>
        </row>
        <row r="106">
          <cell r="C106" t="str">
            <v>PR19BRL_PC29</v>
          </cell>
          <cell r="D106"/>
          <cell r="E106"/>
          <cell r="F106" t="str">
            <v>PC29</v>
          </cell>
          <cell r="G106" t="str">
            <v>Total customer complaints</v>
          </cell>
          <cell r="H106" t="str">
            <v>The total complaints by household customers received by the company per 10,000 connections.</v>
          </cell>
          <cell r="I106"/>
          <cell r="J106"/>
          <cell r="K106"/>
          <cell r="L106"/>
          <cell r="M106"/>
          <cell r="N106"/>
          <cell r="O106"/>
          <cell r="P106"/>
          <cell r="Q106">
            <v>0</v>
          </cell>
          <cell r="R106" t="str">
            <v>NFI</v>
          </cell>
          <cell r="S106"/>
          <cell r="T106"/>
          <cell r="U106"/>
          <cell r="V106" t="str">
            <v>nr</v>
          </cell>
          <cell r="W106"/>
          <cell r="X106">
            <v>1</v>
          </cell>
          <cell r="Y106"/>
          <cell r="Z106"/>
          <cell r="AA106"/>
          <cell r="AB106"/>
          <cell r="AC106"/>
          <cell r="AD106"/>
          <cell r="AE106"/>
          <cell r="AF106"/>
          <cell r="AG106"/>
          <cell r="AH106"/>
          <cell r="AI106"/>
          <cell r="AJ106"/>
          <cell r="AK106"/>
          <cell r="AL106"/>
          <cell r="AM106"/>
          <cell r="AN106"/>
          <cell r="AO106"/>
          <cell r="AP106"/>
          <cell r="AQ106" t="str">
            <v>2019-20 Upper Quartile</v>
          </cell>
          <cell r="AR106" t="str">
            <v>2020-21 Upper Quartile</v>
          </cell>
          <cell r="AS106" t="str">
            <v>2021-22 Upper Quartile</v>
          </cell>
          <cell r="AT106" t="str">
            <v>2022-23 Upper Quartile</v>
          </cell>
          <cell r="AU106" t="str">
            <v>2023-24 Upper Quartile</v>
          </cell>
          <cell r="AV106"/>
          <cell r="AW106"/>
          <cell r="AX106"/>
          <cell r="AY106"/>
          <cell r="AZ106"/>
          <cell r="BA106"/>
          <cell r="BB106"/>
          <cell r="BC106"/>
          <cell r="BD106"/>
          <cell r="BE106"/>
          <cell r="BF106"/>
          <cell r="BG106"/>
          <cell r="BH106"/>
          <cell r="BI106"/>
          <cell r="BJ106"/>
          <cell r="BK106"/>
          <cell r="BL106"/>
          <cell r="BM106"/>
          <cell r="BN106"/>
          <cell r="BO106"/>
          <cell r="BP106"/>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cell r="DD106"/>
          <cell r="DE106"/>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K107"/>
          <cell r="L107"/>
          <cell r="M107"/>
          <cell r="N107"/>
          <cell r="O107"/>
          <cell r="P107"/>
          <cell r="Q107">
            <v>1</v>
          </cell>
          <cell r="R107" t="str">
            <v>Under</v>
          </cell>
          <cell r="S107" t="str">
            <v xml:space="preserve">Revenue </v>
          </cell>
          <cell r="T107" t="str">
            <v>In-period</v>
          </cell>
          <cell r="U107" t="str">
            <v>Water quality compliance</v>
          </cell>
          <cell r="V107" t="str">
            <v>score</v>
          </cell>
          <cell r="W107" t="str">
            <v>Index</v>
          </cell>
          <cell r="X107">
            <v>2</v>
          </cell>
          <cell r="Y107" t="str">
            <v>Down</v>
          </cell>
          <cell r="Z107" t="str">
            <v>Water quality compliance (CRI)</v>
          </cell>
          <cell r="AA107"/>
          <cell r="AB107"/>
          <cell r="AC107"/>
          <cell r="AD107"/>
          <cell r="AE107"/>
          <cell r="AF107"/>
          <cell r="AG107"/>
          <cell r="AH107"/>
          <cell r="AI107"/>
          <cell r="AJ107"/>
          <cell r="AK107"/>
          <cell r="AL107"/>
          <cell r="AM107"/>
          <cell r="AN107"/>
          <cell r="AO107"/>
          <cell r="AP107"/>
          <cell r="AQ107">
            <v>0</v>
          </cell>
          <cell r="AR107">
            <v>0</v>
          </cell>
          <cell r="AS107">
            <v>0</v>
          </cell>
          <cell r="AT107">
            <v>0</v>
          </cell>
          <cell r="AU107">
            <v>0</v>
          </cell>
          <cell r="AV107"/>
          <cell r="AW107"/>
          <cell r="AX107"/>
          <cell r="AY107"/>
          <cell r="AZ107"/>
          <cell r="BA107"/>
          <cell r="BB107"/>
          <cell r="BC107"/>
          <cell r="BD107"/>
          <cell r="BE107"/>
          <cell r="BF107"/>
          <cell r="BG107"/>
          <cell r="BH107"/>
          <cell r="BI107"/>
          <cell r="BJ107"/>
          <cell r="BK107"/>
          <cell r="BL107" t="str">
            <v>Yes</v>
          </cell>
          <cell r="BM107" t="str">
            <v>Yes</v>
          </cell>
          <cell r="BN107" t="str">
            <v>Yes</v>
          </cell>
          <cell r="BO107" t="str">
            <v>Yes</v>
          </cell>
          <cell r="BP107" t="str">
            <v>Yes</v>
          </cell>
          <cell r="BQ107" t="str">
            <v/>
          </cell>
          <cell r="BR107" t="str">
            <v/>
          </cell>
          <cell r="BS107" t="str">
            <v/>
          </cell>
          <cell r="BT107" t="str">
            <v/>
          </cell>
          <cell r="BU107" t="str">
            <v/>
          </cell>
          <cell r="BV107">
            <v>9.5</v>
          </cell>
          <cell r="BW107">
            <v>9.5</v>
          </cell>
          <cell r="BX107">
            <v>9.5</v>
          </cell>
          <cell r="BY107">
            <v>9.5</v>
          </cell>
          <cell r="BZ107">
            <v>9.5</v>
          </cell>
          <cell r="CA107">
            <v>2</v>
          </cell>
          <cell r="CB107">
            <v>2</v>
          </cell>
          <cell r="CC107">
            <v>2</v>
          </cell>
          <cell r="CD107">
            <v>2</v>
          </cell>
          <cell r="CE107">
            <v>2</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v>-3.3000000000000002E-2</v>
          </cell>
          <cell r="CV107" t="str">
            <v/>
          </cell>
          <cell r="CW107" t="str">
            <v/>
          </cell>
          <cell r="CX107" t="str">
            <v/>
          </cell>
          <cell r="CY107">
            <v>0</v>
          </cell>
          <cell r="CZ107" t="str">
            <v/>
          </cell>
          <cell r="DA107" t="str">
            <v/>
          </cell>
          <cell r="DB107" t="str">
            <v/>
          </cell>
          <cell r="DC107"/>
          <cell r="DD107">
            <v>1</v>
          </cell>
          <cell r="DE107"/>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K108"/>
          <cell r="L108"/>
          <cell r="M108"/>
          <cell r="N108"/>
          <cell r="O108"/>
          <cell r="P108"/>
          <cell r="Q108">
            <v>1</v>
          </cell>
          <cell r="R108" t="str">
            <v>Out &amp; under</v>
          </cell>
          <cell r="S108" t="str">
            <v xml:space="preserve">Revenue </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A108"/>
          <cell r="AB108"/>
          <cell r="AC108"/>
          <cell r="AD108"/>
          <cell r="AE108"/>
          <cell r="AF108"/>
          <cell r="AG108"/>
          <cell r="AH108"/>
          <cell r="AI108"/>
          <cell r="AJ108"/>
          <cell r="AK108"/>
          <cell r="AL108"/>
          <cell r="AM108"/>
          <cell r="AN108"/>
          <cell r="AO108"/>
          <cell r="AP108"/>
          <cell r="AQ108">
            <v>432</v>
          </cell>
          <cell r="AR108">
            <v>375</v>
          </cell>
          <cell r="AS108">
            <v>317</v>
          </cell>
          <cell r="AT108">
            <v>317</v>
          </cell>
          <cell r="AU108">
            <v>317</v>
          </cell>
          <cell r="AV108"/>
          <cell r="AW108"/>
          <cell r="AX108"/>
          <cell r="AY108"/>
          <cell r="AZ108"/>
          <cell r="BA108"/>
          <cell r="BB108"/>
          <cell r="BC108"/>
          <cell r="BD108"/>
          <cell r="BE108"/>
          <cell r="BF108"/>
          <cell r="BG108"/>
          <cell r="BH108"/>
          <cell r="BI108"/>
          <cell r="BJ108"/>
          <cell r="BK108"/>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C108"/>
          <cell r="DD108">
            <v>1</v>
          </cell>
          <cell r="DE108"/>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I109"/>
          <cell r="J109">
            <v>1</v>
          </cell>
          <cell r="K109"/>
          <cell r="L109"/>
          <cell r="M109"/>
          <cell r="N109"/>
          <cell r="O109"/>
          <cell r="P109"/>
          <cell r="Q109">
            <v>1</v>
          </cell>
          <cell r="R109" t="str">
            <v>Out &amp; under</v>
          </cell>
          <cell r="S109" t="str">
            <v xml:space="preserve">Revenue </v>
          </cell>
          <cell r="T109" t="str">
            <v>In-period</v>
          </cell>
          <cell r="U109" t="str">
            <v>*** new primary category required ***</v>
          </cell>
          <cell r="V109" t="str">
            <v>nr</v>
          </cell>
          <cell r="W109" t="str">
            <v>Number of lead pipes</v>
          </cell>
          <cell r="X109">
            <v>0</v>
          </cell>
          <cell r="Y109" t="str">
            <v>Up</v>
          </cell>
          <cell r="Z109"/>
          <cell r="AA109"/>
          <cell r="AB109"/>
          <cell r="AC109"/>
          <cell r="AD109"/>
          <cell r="AE109"/>
          <cell r="AF109"/>
          <cell r="AG109"/>
          <cell r="AH109"/>
          <cell r="AI109"/>
          <cell r="AJ109"/>
          <cell r="AK109"/>
          <cell r="AL109"/>
          <cell r="AM109"/>
          <cell r="AN109"/>
          <cell r="AO109"/>
          <cell r="AP109"/>
          <cell r="AQ109">
            <v>50</v>
          </cell>
          <cell r="AR109">
            <v>75</v>
          </cell>
          <cell r="AS109">
            <v>35</v>
          </cell>
          <cell r="AT109">
            <v>35</v>
          </cell>
          <cell r="AU109">
            <v>35</v>
          </cell>
          <cell r="AV109"/>
          <cell r="AW109"/>
          <cell r="AX109"/>
          <cell r="AY109"/>
          <cell r="AZ109"/>
          <cell r="BA109"/>
          <cell r="BB109"/>
          <cell r="BC109"/>
          <cell r="BD109"/>
          <cell r="BE109"/>
          <cell r="BF109"/>
          <cell r="BG109"/>
          <cell r="BH109"/>
          <cell r="BI109"/>
          <cell r="BJ109"/>
          <cell r="BK109"/>
          <cell r="BL109"/>
          <cell r="BM109"/>
          <cell r="BN109"/>
          <cell r="BO109"/>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C109"/>
          <cell r="DD109">
            <v>1</v>
          </cell>
          <cell r="DE109"/>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K110"/>
          <cell r="L110"/>
          <cell r="M110"/>
          <cell r="N110"/>
          <cell r="O110"/>
          <cell r="P110"/>
          <cell r="Q110">
            <v>1</v>
          </cell>
          <cell r="R110" t="str">
            <v>Under</v>
          </cell>
          <cell r="S110" t="str">
            <v xml:space="preserve">Revenue </v>
          </cell>
          <cell r="T110" t="str">
            <v>In-period</v>
          </cell>
          <cell r="U110" t="str">
            <v>Supply interruptions</v>
          </cell>
          <cell r="V110" t="str">
            <v>time</v>
          </cell>
          <cell r="W110" t="str">
            <v>Minutes</v>
          </cell>
          <cell r="X110">
            <v>0</v>
          </cell>
          <cell r="Y110" t="str">
            <v>Down</v>
          </cell>
          <cell r="Z110" t="str">
            <v>Water supply interruptions</v>
          </cell>
          <cell r="AA110"/>
          <cell r="AB110"/>
          <cell r="AC110"/>
          <cell r="AD110"/>
          <cell r="AE110"/>
          <cell r="AF110"/>
          <cell r="AG110"/>
          <cell r="AH110"/>
          <cell r="AI110"/>
          <cell r="AJ110"/>
          <cell r="AK110"/>
          <cell r="AL110"/>
          <cell r="AM110"/>
          <cell r="AN110"/>
          <cell r="AO110"/>
          <cell r="AP110"/>
          <cell r="AQ110">
            <v>4.5138888888888893E-3</v>
          </cell>
          <cell r="AR110">
            <v>4.2592592592592595E-3</v>
          </cell>
          <cell r="AS110">
            <v>3.9930555555555561E-3</v>
          </cell>
          <cell r="AT110">
            <v>3.7384259259259263E-3</v>
          </cell>
          <cell r="AU110">
            <v>3.472222222222222E-3</v>
          </cell>
          <cell r="AV110"/>
          <cell r="AW110"/>
          <cell r="AX110"/>
          <cell r="AY110"/>
          <cell r="AZ110"/>
          <cell r="BA110"/>
          <cell r="BB110"/>
          <cell r="BC110"/>
          <cell r="BD110"/>
          <cell r="BE110"/>
          <cell r="BF110"/>
          <cell r="BG110"/>
          <cell r="BH110"/>
          <cell r="BI110"/>
          <cell r="BJ110"/>
          <cell r="BK110"/>
          <cell r="BL110" t="str">
            <v>Yes</v>
          </cell>
          <cell r="BM110" t="str">
            <v>Yes</v>
          </cell>
          <cell r="BN110" t="str">
            <v>Yes</v>
          </cell>
          <cell r="BO110" t="str">
            <v>Yes</v>
          </cell>
          <cell r="BP110" t="str">
            <v>Yes</v>
          </cell>
          <cell r="BQ110">
            <v>0</v>
          </cell>
          <cell r="BR110">
            <v>0</v>
          </cell>
          <cell r="BS110">
            <v>0</v>
          </cell>
          <cell r="BT110">
            <v>0</v>
          </cell>
          <cell r="BU110">
            <v>0</v>
          </cell>
          <cell r="BV110">
            <v>1.5798611111111114E-2</v>
          </cell>
          <cell r="BW110">
            <v>1.5798611111111114E-2</v>
          </cell>
          <cell r="BX110">
            <v>1.5798611111111114E-2</v>
          </cell>
          <cell r="BY110">
            <v>1.5798611111111114E-2</v>
          </cell>
          <cell r="BZ110">
            <v>1.5798611111111114E-2</v>
          </cell>
          <cell r="CA110">
            <v>0</v>
          </cell>
          <cell r="CB110">
            <v>0</v>
          </cell>
          <cell r="CC110">
            <v>0</v>
          </cell>
          <cell r="CD110">
            <v>0</v>
          </cell>
          <cell r="CE110">
            <v>0</v>
          </cell>
          <cell r="CF110">
            <v>0</v>
          </cell>
          <cell r="CG110">
            <v>0</v>
          </cell>
          <cell r="CH110">
            <v>0</v>
          </cell>
          <cell r="CI110">
            <v>0</v>
          </cell>
          <cell r="CJ110">
            <v>0</v>
          </cell>
          <cell r="CK110" t="str">
            <v/>
          </cell>
          <cell r="CL110" t="str">
            <v/>
          </cell>
          <cell r="CM110" t="str">
            <v/>
          </cell>
          <cell r="CN110" t="str">
            <v/>
          </cell>
          <cell r="CO110" t="str">
            <v/>
          </cell>
          <cell r="CP110">
            <v>0</v>
          </cell>
          <cell r="CQ110">
            <v>0</v>
          </cell>
          <cell r="CR110">
            <v>0</v>
          </cell>
          <cell r="CS110">
            <v>0</v>
          </cell>
          <cell r="CT110">
            <v>0</v>
          </cell>
          <cell r="CU110">
            <v>-3.7999999999999999E-2</v>
          </cell>
          <cell r="CV110" t="str">
            <v/>
          </cell>
          <cell r="CW110" t="str">
            <v/>
          </cell>
          <cell r="CX110" t="str">
            <v/>
          </cell>
          <cell r="CY110" t="str">
            <v/>
          </cell>
          <cell r="CZ110" t="str">
            <v/>
          </cell>
          <cell r="DA110" t="str">
            <v/>
          </cell>
          <cell r="DB110" t="str">
            <v/>
          </cell>
          <cell r="DC110"/>
          <cell r="DD110">
            <v>1</v>
          </cell>
          <cell r="DE110"/>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I111"/>
          <cell r="J111">
            <v>1</v>
          </cell>
          <cell r="K111"/>
          <cell r="L111"/>
          <cell r="M111"/>
          <cell r="N111"/>
          <cell r="O111"/>
          <cell r="P111"/>
          <cell r="Q111">
            <v>1</v>
          </cell>
          <cell r="R111" t="str">
            <v>Under</v>
          </cell>
          <cell r="S111" t="str">
            <v xml:space="preserve">Revenue </v>
          </cell>
          <cell r="T111" t="str">
            <v>In-period</v>
          </cell>
          <cell r="U111" t="str">
            <v>Leakage</v>
          </cell>
          <cell r="V111" t="str">
            <v>nr</v>
          </cell>
          <cell r="W111" t="str">
            <v>Megalitres per day (Ml/d)</v>
          </cell>
          <cell r="X111">
            <v>1</v>
          </cell>
          <cell r="Y111" t="str">
            <v>Down</v>
          </cell>
          <cell r="Z111" t="str">
            <v>Leakage</v>
          </cell>
          <cell r="AA111"/>
          <cell r="AB111"/>
          <cell r="AC111"/>
          <cell r="AD111"/>
          <cell r="AE111"/>
          <cell r="AF111"/>
          <cell r="AG111"/>
          <cell r="AH111"/>
          <cell r="AI111"/>
          <cell r="AJ111"/>
          <cell r="AK111"/>
          <cell r="AL111"/>
          <cell r="AM111"/>
          <cell r="AN111"/>
          <cell r="AO111"/>
          <cell r="AP111"/>
          <cell r="AQ111">
            <v>14.9</v>
          </cell>
          <cell r="AR111">
            <v>14.6</v>
          </cell>
          <cell r="AS111">
            <v>14.2</v>
          </cell>
          <cell r="AT111">
            <v>13.7</v>
          </cell>
          <cell r="AU111">
            <v>13.2</v>
          </cell>
          <cell r="AV111"/>
          <cell r="AW111"/>
          <cell r="AX111"/>
          <cell r="AY111"/>
          <cell r="AZ111"/>
          <cell r="BA111"/>
          <cell r="BB111"/>
          <cell r="BC111"/>
          <cell r="BD111"/>
          <cell r="BE111"/>
          <cell r="BF111"/>
          <cell r="BG111"/>
          <cell r="BH111"/>
          <cell r="BI111"/>
          <cell r="BJ111"/>
          <cell r="BK111"/>
          <cell r="BL111" t="str">
            <v>Yes</v>
          </cell>
          <cell r="BM111" t="str">
            <v>Yes</v>
          </cell>
          <cell r="BN111" t="str">
            <v>Yes</v>
          </cell>
          <cell r="BO111" t="str">
            <v>Yes</v>
          </cell>
          <cell r="BP111" t="str">
            <v>Yes</v>
          </cell>
          <cell r="BQ111" t="str">
            <v/>
          </cell>
          <cell r="BR111" t="str">
            <v/>
          </cell>
          <cell r="BS111" t="str">
            <v/>
          </cell>
          <cell r="BT111" t="str">
            <v/>
          </cell>
          <cell r="BU111" t="str">
            <v/>
          </cell>
          <cell r="BV111">
            <v>15.9</v>
          </cell>
          <cell r="BW111">
            <v>15.9</v>
          </cell>
          <cell r="BX111">
            <v>15.9</v>
          </cell>
          <cell r="BY111">
            <v>15.9</v>
          </cell>
          <cell r="BZ111">
            <v>15.9</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v>-0.10199999999999999</v>
          </cell>
          <cell r="CV111" t="str">
            <v/>
          </cell>
          <cell r="CW111" t="str">
            <v/>
          </cell>
          <cell r="CX111" t="str">
            <v/>
          </cell>
          <cell r="CY111" t="str">
            <v/>
          </cell>
          <cell r="CZ111" t="str">
            <v/>
          </cell>
          <cell r="DA111" t="str">
            <v/>
          </cell>
          <cell r="DB111" t="str">
            <v/>
          </cell>
          <cell r="DC111"/>
          <cell r="DD111">
            <v>1</v>
          </cell>
          <cell r="DE111"/>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K112"/>
          <cell r="L112"/>
          <cell r="M112"/>
          <cell r="N112"/>
          <cell r="O112"/>
          <cell r="P112"/>
          <cell r="Q112">
            <v>1</v>
          </cell>
          <cell r="R112" t="str">
            <v>Under</v>
          </cell>
          <cell r="S112" t="str">
            <v xml:space="preserve">Revenue </v>
          </cell>
          <cell r="T112" t="str">
            <v>End of period</v>
          </cell>
          <cell r="U112" t="str">
            <v>Water consumption</v>
          </cell>
          <cell r="V112" t="str">
            <v>nr</v>
          </cell>
          <cell r="W112" t="str">
            <v>Litres per head per day</v>
          </cell>
          <cell r="X112">
            <v>1</v>
          </cell>
          <cell r="Y112" t="str">
            <v>Down</v>
          </cell>
          <cell r="Z112" t="str">
            <v>Per capita consumption</v>
          </cell>
          <cell r="AA112"/>
          <cell r="AB112"/>
          <cell r="AC112"/>
          <cell r="AD112"/>
          <cell r="AE112"/>
          <cell r="AF112"/>
          <cell r="AG112"/>
          <cell r="AH112"/>
          <cell r="AI112"/>
          <cell r="AJ112"/>
          <cell r="AK112"/>
          <cell r="AL112"/>
          <cell r="AM112"/>
          <cell r="AN112"/>
          <cell r="AO112"/>
          <cell r="AP112"/>
          <cell r="AQ112">
            <v>140</v>
          </cell>
          <cell r="AR112">
            <v>138.80000000000001</v>
          </cell>
          <cell r="AS112">
            <v>137.5</v>
          </cell>
          <cell r="AT112">
            <v>136.4</v>
          </cell>
          <cell r="AU112">
            <v>135.4</v>
          </cell>
          <cell r="AV112"/>
          <cell r="AW112"/>
          <cell r="AX112"/>
          <cell r="AY112"/>
          <cell r="AZ112"/>
          <cell r="BA112"/>
          <cell r="BB112"/>
          <cell r="BC112"/>
          <cell r="BD112"/>
          <cell r="BE112"/>
          <cell r="BF112"/>
          <cell r="BG112"/>
          <cell r="BH112"/>
          <cell r="BI112"/>
          <cell r="BJ112"/>
          <cell r="BK112"/>
          <cell r="BL112" t="str">
            <v>Yes</v>
          </cell>
          <cell r="BM112" t="str">
            <v>Yes</v>
          </cell>
          <cell r="BN112" t="str">
            <v>Yes</v>
          </cell>
          <cell r="BO112" t="str">
            <v>Yes</v>
          </cell>
          <cell r="BP112" t="str">
            <v>Yes</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v>-1.4E-2</v>
          </cell>
          <cell r="CV112" t="str">
            <v/>
          </cell>
          <cell r="CW112" t="str">
            <v/>
          </cell>
          <cell r="CX112" t="str">
            <v/>
          </cell>
          <cell r="CY112" t="str">
            <v/>
          </cell>
          <cell r="CZ112" t="str">
            <v/>
          </cell>
          <cell r="DA112" t="str">
            <v/>
          </cell>
          <cell r="DB112" t="str">
            <v/>
          </cell>
          <cell r="DC112"/>
          <cell r="DD112">
            <v>1</v>
          </cell>
          <cell r="DE112"/>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J113"/>
          <cell r="K113"/>
          <cell r="L113"/>
          <cell r="M113"/>
          <cell r="N113"/>
          <cell r="O113"/>
          <cell r="P113"/>
          <cell r="Q113">
            <v>1</v>
          </cell>
          <cell r="R113" t="str">
            <v>NFI</v>
          </cell>
          <cell r="S113"/>
          <cell r="T113"/>
          <cell r="U113" t="str">
            <v>Resilience</v>
          </cell>
          <cell r="V113" t="str">
            <v>%</v>
          </cell>
          <cell r="W113" t="str">
            <v>Percentage at risk of level 4 drought</v>
          </cell>
          <cell r="X113">
            <v>1</v>
          </cell>
          <cell r="Y113" t="str">
            <v>Down</v>
          </cell>
          <cell r="Z113" t="str">
            <v>Risk of severe restrictions in a drought</v>
          </cell>
          <cell r="AA113"/>
          <cell r="AB113"/>
          <cell r="AC113"/>
          <cell r="AD113"/>
          <cell r="AE113"/>
          <cell r="AF113"/>
          <cell r="AG113"/>
          <cell r="AH113"/>
          <cell r="AI113"/>
          <cell r="AJ113"/>
          <cell r="AK113"/>
          <cell r="AL113"/>
          <cell r="AM113"/>
          <cell r="AN113"/>
          <cell r="AO113"/>
          <cell r="AP113"/>
          <cell r="AQ113">
            <v>0</v>
          </cell>
          <cell r="AR113">
            <v>0</v>
          </cell>
          <cell r="AS113">
            <v>0</v>
          </cell>
          <cell r="AT113">
            <v>0</v>
          </cell>
          <cell r="AU113">
            <v>0</v>
          </cell>
          <cell r="AV113"/>
          <cell r="AW113"/>
          <cell r="AX113"/>
          <cell r="AY113"/>
          <cell r="AZ113"/>
          <cell r="BA113"/>
          <cell r="BB113"/>
          <cell r="BC113"/>
          <cell r="BD113"/>
          <cell r="BE113"/>
          <cell r="BF113"/>
          <cell r="BG113"/>
          <cell r="BH113"/>
          <cell r="BI113"/>
          <cell r="BJ113"/>
          <cell r="BK113"/>
          <cell r="BL113"/>
          <cell r="BM113"/>
          <cell r="BN113"/>
          <cell r="BO113"/>
          <cell r="BP113"/>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cell r="DD113">
            <v>1</v>
          </cell>
          <cell r="DE113"/>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I114"/>
          <cell r="J114">
            <v>1</v>
          </cell>
          <cell r="K114"/>
          <cell r="L114"/>
          <cell r="M114"/>
          <cell r="N114"/>
          <cell r="O114"/>
          <cell r="P114"/>
          <cell r="Q114">
            <v>1</v>
          </cell>
          <cell r="R114" t="str">
            <v>Under</v>
          </cell>
          <cell r="S114" t="str">
            <v xml:space="preserve">Revenue </v>
          </cell>
          <cell r="T114" t="str">
            <v>In-period</v>
          </cell>
          <cell r="U114" t="str">
            <v>Water mains bursts</v>
          </cell>
          <cell r="V114" t="str">
            <v>nr</v>
          </cell>
          <cell r="W114" t="str">
            <v>Number of mains bursts (normalised to number per 1,000km of mains)</v>
          </cell>
          <cell r="X114">
            <v>1</v>
          </cell>
          <cell r="Y114" t="str">
            <v>Down</v>
          </cell>
          <cell r="Z114" t="str">
            <v>Mains repairs</v>
          </cell>
          <cell r="AA114"/>
          <cell r="AB114"/>
          <cell r="AC114"/>
          <cell r="AD114"/>
          <cell r="AE114"/>
          <cell r="AF114"/>
          <cell r="AG114"/>
          <cell r="AH114"/>
          <cell r="AI114"/>
          <cell r="AJ114"/>
          <cell r="AK114"/>
          <cell r="AL114"/>
          <cell r="AM114"/>
          <cell r="AN114"/>
          <cell r="AO114"/>
          <cell r="AP114"/>
          <cell r="AQ114">
            <v>121</v>
          </cell>
          <cell r="AR114">
            <v>118.9</v>
          </cell>
          <cell r="AS114">
            <v>116.7</v>
          </cell>
          <cell r="AT114">
            <v>114.6</v>
          </cell>
          <cell r="AU114">
            <v>112.5</v>
          </cell>
          <cell r="AV114"/>
          <cell r="AW114"/>
          <cell r="AX114"/>
          <cell r="AY114"/>
          <cell r="AZ114"/>
          <cell r="BA114"/>
          <cell r="BB114"/>
          <cell r="BC114"/>
          <cell r="BD114"/>
          <cell r="BE114"/>
          <cell r="BF114"/>
          <cell r="BG114"/>
          <cell r="BH114"/>
          <cell r="BI114"/>
          <cell r="BJ114"/>
          <cell r="BK114"/>
          <cell r="BL114" t="str">
            <v>Yes</v>
          </cell>
          <cell r="BM114" t="str">
            <v>Yes</v>
          </cell>
          <cell r="BN114" t="str">
            <v>Yes</v>
          </cell>
          <cell r="BO114" t="str">
            <v>Yes</v>
          </cell>
          <cell r="BP114" t="str">
            <v>Yes</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v>-7.0000000000000001E-3</v>
          </cell>
          <cell r="CV114" t="str">
            <v/>
          </cell>
          <cell r="CW114" t="str">
            <v/>
          </cell>
          <cell r="CX114" t="str">
            <v/>
          </cell>
          <cell r="CY114" t="str">
            <v/>
          </cell>
          <cell r="CZ114" t="str">
            <v/>
          </cell>
          <cell r="DA114" t="str">
            <v/>
          </cell>
          <cell r="DB114" t="str">
            <v/>
          </cell>
          <cell r="DC114"/>
          <cell r="DD114">
            <v>1</v>
          </cell>
          <cell r="DE114"/>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K115"/>
          <cell r="L115"/>
          <cell r="M115"/>
          <cell r="N115"/>
          <cell r="O115"/>
          <cell r="P115"/>
          <cell r="Q115">
            <v>1</v>
          </cell>
          <cell r="R115" t="str">
            <v>Under</v>
          </cell>
          <cell r="S115" t="str">
            <v xml:space="preserve">Revenue </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cell r="AA115"/>
          <cell r="AB115"/>
          <cell r="AC115"/>
          <cell r="AD115"/>
          <cell r="AE115"/>
          <cell r="AF115"/>
          <cell r="AG115"/>
          <cell r="AH115"/>
          <cell r="AI115"/>
          <cell r="AJ115"/>
          <cell r="AK115"/>
          <cell r="AL115"/>
          <cell r="AM115"/>
          <cell r="AN115"/>
          <cell r="AO115"/>
          <cell r="AP115"/>
          <cell r="AQ115">
            <v>2.34</v>
          </cell>
          <cell r="AR115">
            <v>2.34</v>
          </cell>
          <cell r="AS115">
            <v>2.34</v>
          </cell>
          <cell r="AT115">
            <v>2.34</v>
          </cell>
          <cell r="AU115">
            <v>2.34</v>
          </cell>
          <cell r="AV115"/>
          <cell r="AW115"/>
          <cell r="AX115"/>
          <cell r="AY115"/>
          <cell r="AZ115"/>
          <cell r="BA115"/>
          <cell r="BB115"/>
          <cell r="BC115"/>
          <cell r="BD115"/>
          <cell r="BE115"/>
          <cell r="BF115"/>
          <cell r="BG115"/>
          <cell r="BH115"/>
          <cell r="BI115"/>
          <cell r="BJ115"/>
          <cell r="BK115"/>
          <cell r="BL115" t="str">
            <v>Yes</v>
          </cell>
          <cell r="BM115" t="str">
            <v>Yes</v>
          </cell>
          <cell r="BN115" t="str">
            <v>Yes</v>
          </cell>
          <cell r="BO115" t="str">
            <v>Yes</v>
          </cell>
          <cell r="BP115" t="str">
            <v>Yes</v>
          </cell>
          <cell r="BQ115" t="str">
            <v/>
          </cell>
          <cell r="BR115" t="str">
            <v/>
          </cell>
          <cell r="BS115" t="str">
            <v/>
          </cell>
          <cell r="BT115" t="str">
            <v/>
          </cell>
          <cell r="BU115" t="str">
            <v/>
          </cell>
          <cell r="BV115">
            <v>4.68</v>
          </cell>
          <cell r="BW115">
            <v>4.68</v>
          </cell>
          <cell r="BX115">
            <v>4.68</v>
          </cell>
          <cell r="BY115">
            <v>4.68</v>
          </cell>
          <cell r="BZ115">
            <v>4.68</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v>-5.8999999999999997E-2</v>
          </cell>
          <cell r="CV115" t="str">
            <v/>
          </cell>
          <cell r="CW115" t="str">
            <v/>
          </cell>
          <cell r="CX115" t="str">
            <v/>
          </cell>
          <cell r="CY115" t="str">
            <v/>
          </cell>
          <cell r="CZ115" t="str">
            <v/>
          </cell>
          <cell r="DA115" t="str">
            <v/>
          </cell>
          <cell r="DB115" t="str">
            <v/>
          </cell>
          <cell r="DC115"/>
          <cell r="DD115">
            <v>1</v>
          </cell>
          <cell r="DE115"/>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I116"/>
          <cell r="J116">
            <v>1</v>
          </cell>
          <cell r="K116"/>
          <cell r="L116"/>
          <cell r="M116"/>
          <cell r="N116"/>
          <cell r="O116"/>
          <cell r="P116"/>
          <cell r="Q116">
            <v>1</v>
          </cell>
          <cell r="R116" t="str">
            <v>Under</v>
          </cell>
          <cell r="S116" t="str">
            <v xml:space="preserve">Revenue </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A116"/>
          <cell r="AB116"/>
          <cell r="AC116"/>
          <cell r="AD116"/>
          <cell r="AE116"/>
          <cell r="AF116"/>
          <cell r="AG116"/>
          <cell r="AH116"/>
          <cell r="AI116"/>
          <cell r="AJ116"/>
          <cell r="AK116"/>
          <cell r="AL116"/>
          <cell r="AM116"/>
          <cell r="AN116"/>
          <cell r="AO116"/>
          <cell r="AP116"/>
          <cell r="AQ116">
            <v>7</v>
          </cell>
          <cell r="AR116">
            <v>28</v>
          </cell>
          <cell r="AS116">
            <v>28</v>
          </cell>
          <cell r="AT116">
            <v>28</v>
          </cell>
          <cell r="AU116">
            <v>28</v>
          </cell>
          <cell r="AV116"/>
          <cell r="AW116"/>
          <cell r="AX116"/>
          <cell r="AY116"/>
          <cell r="AZ116"/>
          <cell r="BA116"/>
          <cell r="BB116"/>
          <cell r="BC116"/>
          <cell r="BD116"/>
          <cell r="BE116"/>
          <cell r="BF116"/>
          <cell r="BG116"/>
          <cell r="BH116"/>
          <cell r="BI116"/>
          <cell r="BJ116"/>
          <cell r="BK116"/>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C116"/>
          <cell r="DD116">
            <v>1</v>
          </cell>
          <cell r="DE116"/>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I117"/>
          <cell r="J117"/>
          <cell r="K117">
            <v>1</v>
          </cell>
          <cell r="L117"/>
          <cell r="M117"/>
          <cell r="N117"/>
          <cell r="O117"/>
          <cell r="P117"/>
          <cell r="Q117">
            <v>1</v>
          </cell>
          <cell r="R117" t="str">
            <v>Out &amp; under</v>
          </cell>
          <cell r="S117" t="str">
            <v xml:space="preserve">Revenue </v>
          </cell>
          <cell r="T117" t="str">
            <v>End of period</v>
          </cell>
          <cell r="U117" t="str">
            <v>Environmental</v>
          </cell>
          <cell r="V117" t="str">
            <v>nr</v>
          </cell>
          <cell r="W117" t="str">
            <v>Length in km</v>
          </cell>
          <cell r="X117">
            <v>1</v>
          </cell>
          <cell r="Y117" t="str">
            <v>Up</v>
          </cell>
          <cell r="Z117"/>
          <cell r="AA117"/>
          <cell r="AB117"/>
          <cell r="AC117"/>
          <cell r="AD117"/>
          <cell r="AE117"/>
          <cell r="AF117"/>
          <cell r="AG117"/>
          <cell r="AH117"/>
          <cell r="AI117"/>
          <cell r="AJ117"/>
          <cell r="AK117"/>
          <cell r="AL117"/>
          <cell r="AM117"/>
          <cell r="AN117"/>
          <cell r="AO117"/>
          <cell r="AP117"/>
          <cell r="AQ117">
            <v>0</v>
          </cell>
          <cell r="AR117">
            <v>0</v>
          </cell>
          <cell r="AS117">
            <v>0</v>
          </cell>
          <cell r="AT117">
            <v>46</v>
          </cell>
          <cell r="AU117">
            <v>0</v>
          </cell>
          <cell r="AV117"/>
          <cell r="AW117"/>
          <cell r="AX117"/>
          <cell r="AY117"/>
          <cell r="AZ117"/>
          <cell r="BA117"/>
          <cell r="BB117"/>
          <cell r="BC117"/>
          <cell r="BD117"/>
          <cell r="BE117"/>
          <cell r="BF117"/>
          <cell r="BG117"/>
          <cell r="BH117"/>
          <cell r="BI117"/>
          <cell r="BJ117"/>
          <cell r="BK117"/>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C117"/>
          <cell r="DD117">
            <v>1</v>
          </cell>
          <cell r="DE117"/>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J118"/>
          <cell r="K118">
            <v>0.5</v>
          </cell>
          <cell r="L118"/>
          <cell r="M118"/>
          <cell r="N118"/>
          <cell r="O118"/>
          <cell r="P118"/>
          <cell r="Q118">
            <v>1</v>
          </cell>
          <cell r="R118" t="str">
            <v>Out &amp; under</v>
          </cell>
          <cell r="S118" t="str">
            <v xml:space="preserve">Revenue </v>
          </cell>
          <cell r="T118" t="str">
            <v>In-period</v>
          </cell>
          <cell r="U118" t="str">
            <v>Biodiversity/SSSIs</v>
          </cell>
          <cell r="V118" t="str">
            <v>nr</v>
          </cell>
          <cell r="W118" t="str">
            <v>Area in hectares</v>
          </cell>
          <cell r="X118">
            <v>2</v>
          </cell>
          <cell r="Y118" t="str">
            <v>Up</v>
          </cell>
          <cell r="Z118"/>
          <cell r="AA118"/>
          <cell r="AB118"/>
          <cell r="AC118"/>
          <cell r="AD118"/>
          <cell r="AE118"/>
          <cell r="AF118"/>
          <cell r="AG118"/>
          <cell r="AH118"/>
          <cell r="AI118"/>
          <cell r="AJ118"/>
          <cell r="AK118"/>
          <cell r="AL118"/>
          <cell r="AM118"/>
          <cell r="AN118"/>
          <cell r="AO118"/>
          <cell r="AP118"/>
          <cell r="AQ118">
            <v>100</v>
          </cell>
          <cell r="AR118">
            <v>150</v>
          </cell>
          <cell r="AS118">
            <v>150</v>
          </cell>
          <cell r="AT118">
            <v>30</v>
          </cell>
          <cell r="AU118">
            <v>20</v>
          </cell>
          <cell r="AV118"/>
          <cell r="AW118"/>
          <cell r="AX118"/>
          <cell r="AY118"/>
          <cell r="AZ118"/>
          <cell r="BA118"/>
          <cell r="BB118"/>
          <cell r="BC118"/>
          <cell r="BD118"/>
          <cell r="BE118"/>
          <cell r="BF118"/>
          <cell r="BG118"/>
          <cell r="BH118"/>
          <cell r="BI118"/>
          <cell r="BJ118"/>
          <cell r="BK118"/>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C118"/>
          <cell r="DD118">
            <v>1</v>
          </cell>
          <cell r="DE118"/>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I119"/>
          <cell r="J119"/>
          <cell r="K119"/>
          <cell r="L119">
            <v>1</v>
          </cell>
          <cell r="M119"/>
          <cell r="N119"/>
          <cell r="O119"/>
          <cell r="P119"/>
          <cell r="Q119">
            <v>1</v>
          </cell>
          <cell r="R119" t="str">
            <v>Under</v>
          </cell>
          <cell r="S119" t="str">
            <v xml:space="preserve">Revenue </v>
          </cell>
          <cell r="T119" t="str">
            <v>In-period</v>
          </cell>
          <cell r="U119" t="str">
            <v>Bioresources (sludge)</v>
          </cell>
          <cell r="V119" t="str">
            <v>%</v>
          </cell>
          <cell r="W119" t="str">
            <v>Percentage of total sludge</v>
          </cell>
          <cell r="X119">
            <v>2</v>
          </cell>
          <cell r="Y119" t="str">
            <v>Up</v>
          </cell>
          <cell r="Z119"/>
          <cell r="AA119"/>
          <cell r="AB119"/>
          <cell r="AC119"/>
          <cell r="AD119"/>
          <cell r="AE119"/>
          <cell r="AF119"/>
          <cell r="AG119"/>
          <cell r="AH119"/>
          <cell r="AI119"/>
          <cell r="AJ119"/>
          <cell r="AK119"/>
          <cell r="AL119"/>
          <cell r="AM119"/>
          <cell r="AN119"/>
          <cell r="AO119"/>
          <cell r="AP119"/>
          <cell r="AQ119">
            <v>100</v>
          </cell>
          <cell r="AR119">
            <v>100</v>
          </cell>
          <cell r="AS119">
            <v>100</v>
          </cell>
          <cell r="AT119">
            <v>100</v>
          </cell>
          <cell r="AU119">
            <v>100</v>
          </cell>
          <cell r="AV119"/>
          <cell r="AW119"/>
          <cell r="AX119"/>
          <cell r="AY119"/>
          <cell r="AZ119"/>
          <cell r="BA119"/>
          <cell r="BB119"/>
          <cell r="BC119"/>
          <cell r="BD119"/>
          <cell r="BE119"/>
          <cell r="BF119"/>
          <cell r="BG119"/>
          <cell r="BH119"/>
          <cell r="BI119"/>
          <cell r="BJ119"/>
          <cell r="BK119"/>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C119"/>
          <cell r="DD119">
            <v>1</v>
          </cell>
          <cell r="DE119"/>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I120"/>
          <cell r="J120">
            <v>0.5</v>
          </cell>
          <cell r="K120">
            <v>0.5</v>
          </cell>
          <cell r="L120"/>
          <cell r="M120"/>
          <cell r="N120"/>
          <cell r="O120"/>
          <cell r="P120"/>
          <cell r="Q120">
            <v>1</v>
          </cell>
          <cell r="R120" t="str">
            <v>Under</v>
          </cell>
          <cell r="S120" t="str">
            <v xml:space="preserve">Revenue </v>
          </cell>
          <cell r="T120" t="str">
            <v>In-period</v>
          </cell>
          <cell r="U120" t="str">
            <v>Treatment works</v>
          </cell>
          <cell r="V120" t="str">
            <v>%</v>
          </cell>
          <cell r="W120" t="str">
            <v>Percentage of compliance</v>
          </cell>
          <cell r="X120">
            <v>2</v>
          </cell>
          <cell r="Y120" t="str">
            <v>Up</v>
          </cell>
          <cell r="Z120" t="str">
            <v>Treatment works compliance</v>
          </cell>
          <cell r="AA120"/>
          <cell r="AB120"/>
          <cell r="AC120"/>
          <cell r="AD120"/>
          <cell r="AE120"/>
          <cell r="AF120"/>
          <cell r="AG120"/>
          <cell r="AH120"/>
          <cell r="AI120"/>
          <cell r="AJ120"/>
          <cell r="AK120"/>
          <cell r="AL120"/>
          <cell r="AM120"/>
          <cell r="AN120"/>
          <cell r="AO120"/>
          <cell r="AP120"/>
          <cell r="AQ120">
            <v>100</v>
          </cell>
          <cell r="AR120">
            <v>100</v>
          </cell>
          <cell r="AS120">
            <v>100</v>
          </cell>
          <cell r="AT120">
            <v>100</v>
          </cell>
          <cell r="AU120">
            <v>100</v>
          </cell>
          <cell r="AV120"/>
          <cell r="AW120"/>
          <cell r="AX120"/>
          <cell r="AY120"/>
          <cell r="AZ120"/>
          <cell r="BA120"/>
          <cell r="BB120"/>
          <cell r="BC120"/>
          <cell r="BD120"/>
          <cell r="BE120"/>
          <cell r="BF120"/>
          <cell r="BG120"/>
          <cell r="BH120"/>
          <cell r="BI120"/>
          <cell r="BJ120"/>
          <cell r="BK120"/>
          <cell r="BL120" t="str">
            <v>Yes</v>
          </cell>
          <cell r="BM120" t="str">
            <v>Yes</v>
          </cell>
          <cell r="BN120" t="str">
            <v>Yes</v>
          </cell>
          <cell r="BO120" t="str">
            <v>Yes</v>
          </cell>
          <cell r="BP120" t="str">
            <v>Yes</v>
          </cell>
          <cell r="BQ120" t="str">
            <v/>
          </cell>
          <cell r="BR120" t="str">
            <v/>
          </cell>
          <cell r="BS120" t="str">
            <v/>
          </cell>
          <cell r="BT120" t="str">
            <v/>
          </cell>
          <cell r="BU120" t="str">
            <v/>
          </cell>
          <cell r="BV120" t="str">
            <v/>
          </cell>
          <cell r="BW120" t="str">
            <v/>
          </cell>
          <cell r="BX120" t="str">
            <v/>
          </cell>
          <cell r="BY120" t="str">
            <v/>
          </cell>
          <cell r="BZ120" t="str">
            <v/>
          </cell>
          <cell r="CA120">
            <v>97.9</v>
          </cell>
          <cell r="CB120">
            <v>97.9</v>
          </cell>
          <cell r="CC120">
            <v>97.9</v>
          </cell>
          <cell r="CD120">
            <v>97.9</v>
          </cell>
          <cell r="CE120">
            <v>97.9</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v>-7.7000000000000002E-3</v>
          </cell>
          <cell r="CV120" t="str">
            <v/>
          </cell>
          <cell r="CW120" t="str">
            <v/>
          </cell>
          <cell r="CX120" t="str">
            <v/>
          </cell>
          <cell r="CY120" t="str">
            <v/>
          </cell>
          <cell r="CZ120" t="str">
            <v/>
          </cell>
          <cell r="DA120" t="str">
            <v/>
          </cell>
          <cell r="DB120" t="str">
            <v/>
          </cell>
          <cell r="DC120"/>
          <cell r="DD120">
            <v>1</v>
          </cell>
          <cell r="DE120"/>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L121"/>
          <cell r="M121"/>
          <cell r="N121"/>
          <cell r="O121"/>
          <cell r="P121"/>
          <cell r="Q121">
            <v>1</v>
          </cell>
          <cell r="R121" t="str">
            <v>NFI</v>
          </cell>
          <cell r="S121"/>
          <cell r="T121"/>
          <cell r="U121" t="str">
            <v>Customer education/awareness</v>
          </cell>
          <cell r="V121" t="str">
            <v>nr</v>
          </cell>
          <cell r="W121" t="str">
            <v>Number of people</v>
          </cell>
          <cell r="X121">
            <v>0</v>
          </cell>
          <cell r="Y121" t="str">
            <v>Up</v>
          </cell>
          <cell r="Z121"/>
          <cell r="AA121"/>
          <cell r="AB121"/>
          <cell r="AC121"/>
          <cell r="AD121"/>
          <cell r="AE121"/>
          <cell r="AF121"/>
          <cell r="AG121"/>
          <cell r="AH121"/>
          <cell r="AI121"/>
          <cell r="AJ121"/>
          <cell r="AK121"/>
          <cell r="AL121"/>
          <cell r="AM121"/>
          <cell r="AN121"/>
          <cell r="AO121"/>
          <cell r="AP121"/>
          <cell r="AQ121">
            <v>797</v>
          </cell>
          <cell r="AR121">
            <v>797</v>
          </cell>
          <cell r="AS121">
            <v>797</v>
          </cell>
          <cell r="AT121">
            <v>797</v>
          </cell>
          <cell r="AU121">
            <v>797</v>
          </cell>
          <cell r="AV121"/>
          <cell r="AW121"/>
          <cell r="AX121"/>
          <cell r="AY121"/>
          <cell r="AZ121"/>
          <cell r="BA121"/>
          <cell r="BB121"/>
          <cell r="BC121"/>
          <cell r="BD121"/>
          <cell r="BE121"/>
          <cell r="BF121"/>
          <cell r="BG121"/>
          <cell r="BH121"/>
          <cell r="BI121"/>
          <cell r="BJ121"/>
          <cell r="BK121"/>
          <cell r="BL121"/>
          <cell r="BM121"/>
          <cell r="BN121"/>
          <cell r="BO121"/>
          <cell r="BP121"/>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cell r="DD121">
            <v>1</v>
          </cell>
          <cell r="DE121"/>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I122"/>
          <cell r="J122"/>
          <cell r="K122">
            <v>1</v>
          </cell>
          <cell r="L122"/>
          <cell r="M122"/>
          <cell r="N122"/>
          <cell r="O122"/>
          <cell r="P122"/>
          <cell r="Q122">
            <v>1</v>
          </cell>
          <cell r="R122" t="str">
            <v>Out &amp; under</v>
          </cell>
          <cell r="S122" t="str">
            <v xml:space="preserve">Revenue </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cell r="AA122"/>
          <cell r="AB122"/>
          <cell r="AC122"/>
          <cell r="AD122"/>
          <cell r="AE122"/>
          <cell r="AF122"/>
          <cell r="AG122"/>
          <cell r="AH122"/>
          <cell r="AI122"/>
          <cell r="AJ122"/>
          <cell r="AK122"/>
          <cell r="AL122"/>
          <cell r="AM122"/>
          <cell r="AN122"/>
          <cell r="AO122"/>
          <cell r="AP122"/>
          <cell r="AQ122">
            <v>1.68</v>
          </cell>
          <cell r="AR122">
            <v>1.63</v>
          </cell>
          <cell r="AS122">
            <v>1.58</v>
          </cell>
          <cell r="AT122">
            <v>1.44</v>
          </cell>
          <cell r="AU122">
            <v>1.34</v>
          </cell>
          <cell r="AV122"/>
          <cell r="AW122"/>
          <cell r="AX122"/>
          <cell r="AY122"/>
          <cell r="AZ122"/>
          <cell r="BA122"/>
          <cell r="BB122"/>
          <cell r="BC122"/>
          <cell r="BD122"/>
          <cell r="BE122"/>
          <cell r="BF122"/>
          <cell r="BG122"/>
          <cell r="BH122"/>
          <cell r="BI122"/>
          <cell r="BJ122"/>
          <cell r="BK122"/>
          <cell r="BL122" t="str">
            <v>Yes</v>
          </cell>
          <cell r="BM122" t="str">
            <v>Yes</v>
          </cell>
          <cell r="BN122" t="str">
            <v>Yes</v>
          </cell>
          <cell r="BO122" t="str">
            <v>Yes</v>
          </cell>
          <cell r="BP122" t="str">
            <v>Yes</v>
          </cell>
          <cell r="BQ122" t="str">
            <v/>
          </cell>
          <cell r="BR122" t="str">
            <v/>
          </cell>
          <cell r="BS122" t="str">
            <v/>
          </cell>
          <cell r="BT122" t="str">
            <v/>
          </cell>
          <cell r="BU122" t="str">
            <v/>
          </cell>
          <cell r="BV122">
            <v>3.35</v>
          </cell>
          <cell r="BW122">
            <v>3.35</v>
          </cell>
          <cell r="BX122">
            <v>3.35</v>
          </cell>
          <cell r="BY122">
            <v>3.35</v>
          </cell>
          <cell r="BZ122">
            <v>3.35</v>
          </cell>
          <cell r="CA122" t="str">
            <v/>
          </cell>
          <cell r="CB122" t="str">
            <v/>
          </cell>
          <cell r="CC122" t="str">
            <v/>
          </cell>
          <cell r="CD122" t="str">
            <v/>
          </cell>
          <cell r="CE122" t="str">
            <v/>
          </cell>
          <cell r="CF122" t="str">
            <v/>
          </cell>
          <cell r="CG122" t="str">
            <v/>
          </cell>
          <cell r="CH122" t="str">
            <v/>
          </cell>
          <cell r="CI122" t="str">
            <v/>
          </cell>
          <cell r="CJ122" t="str">
            <v/>
          </cell>
          <cell r="CK122">
            <v>1.1499999999999999</v>
          </cell>
          <cell r="CL122">
            <v>1.1100000000000001</v>
          </cell>
          <cell r="CM122">
            <v>1.06</v>
          </cell>
          <cell r="CN122">
            <v>1.06</v>
          </cell>
          <cell r="CO122">
            <v>1.05</v>
          </cell>
          <cell r="CP122" t="str">
            <v/>
          </cell>
          <cell r="CQ122" t="str">
            <v/>
          </cell>
          <cell r="CR122" t="str">
            <v/>
          </cell>
          <cell r="CS122" t="str">
            <v/>
          </cell>
          <cell r="CT122" t="str">
            <v/>
          </cell>
          <cell r="CU122">
            <v>-3.5000000000000003E-2</v>
          </cell>
          <cell r="CV122" t="str">
            <v/>
          </cell>
          <cell r="CW122" t="str">
            <v/>
          </cell>
          <cell r="CX122" t="str">
            <v/>
          </cell>
          <cell r="CY122">
            <v>3.5000000000000003E-2</v>
          </cell>
          <cell r="CZ122" t="str">
            <v/>
          </cell>
          <cell r="DA122" t="str">
            <v/>
          </cell>
          <cell r="DB122" t="str">
            <v/>
          </cell>
          <cell r="DC122"/>
          <cell r="DD122">
            <v>1</v>
          </cell>
          <cell r="DE122"/>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I123"/>
          <cell r="J123"/>
          <cell r="K123">
            <v>1</v>
          </cell>
          <cell r="L123"/>
          <cell r="M123"/>
          <cell r="N123"/>
          <cell r="O123"/>
          <cell r="P123"/>
          <cell r="Q123">
            <v>1</v>
          </cell>
          <cell r="R123" t="str">
            <v>Under</v>
          </cell>
          <cell r="S123" t="str">
            <v xml:space="preserve">Revenue </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cell r="AA123"/>
          <cell r="AB123"/>
          <cell r="AC123"/>
          <cell r="AD123"/>
          <cell r="AE123"/>
          <cell r="AF123"/>
          <cell r="AG123"/>
          <cell r="AH123"/>
          <cell r="AI123"/>
          <cell r="AJ123"/>
          <cell r="AK123"/>
          <cell r="AL123"/>
          <cell r="AM123"/>
          <cell r="AN123"/>
          <cell r="AO123"/>
          <cell r="AP123"/>
          <cell r="AQ123">
            <v>138</v>
          </cell>
          <cell r="AR123">
            <v>137</v>
          </cell>
          <cell r="AS123">
            <v>117</v>
          </cell>
          <cell r="AT123">
            <v>117</v>
          </cell>
          <cell r="AU123">
            <v>97</v>
          </cell>
          <cell r="AV123"/>
          <cell r="AW123"/>
          <cell r="AX123"/>
          <cell r="AY123"/>
          <cell r="AZ123"/>
          <cell r="BA123"/>
          <cell r="BB123"/>
          <cell r="BC123"/>
          <cell r="BD123"/>
          <cell r="BE123"/>
          <cell r="BF123"/>
          <cell r="BG123"/>
          <cell r="BH123"/>
          <cell r="BI123"/>
          <cell r="BJ123"/>
          <cell r="BK123"/>
          <cell r="BL123" t="str">
            <v>Yes</v>
          </cell>
          <cell r="BM123" t="str">
            <v>Yes</v>
          </cell>
          <cell r="BN123" t="str">
            <v>Yes</v>
          </cell>
          <cell r="BO123" t="str">
            <v>Yes</v>
          </cell>
          <cell r="BP123" t="str">
            <v>Yes</v>
          </cell>
          <cell r="BQ123" t="str">
            <v/>
          </cell>
          <cell r="BR123" t="str">
            <v/>
          </cell>
          <cell r="BS123" t="str">
            <v/>
          </cell>
          <cell r="BT123" t="str">
            <v/>
          </cell>
          <cell r="BU123" t="str">
            <v/>
          </cell>
          <cell r="BV123">
            <v>207</v>
          </cell>
          <cell r="BW123">
            <v>207</v>
          </cell>
          <cell r="BX123">
            <v>207</v>
          </cell>
          <cell r="BY123">
            <v>207</v>
          </cell>
          <cell r="BZ123">
            <v>207</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v>-2E-3</v>
          </cell>
          <cell r="CV123" t="str">
            <v/>
          </cell>
          <cell r="CW123" t="str">
            <v/>
          </cell>
          <cell r="CX123" t="str">
            <v/>
          </cell>
          <cell r="CY123" t="str">
            <v/>
          </cell>
          <cell r="CZ123" t="str">
            <v/>
          </cell>
          <cell r="DA123" t="str">
            <v/>
          </cell>
          <cell r="DB123" t="str">
            <v/>
          </cell>
          <cell r="DC123"/>
          <cell r="DD123">
            <v>1</v>
          </cell>
          <cell r="DE123"/>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I124"/>
          <cell r="J124"/>
          <cell r="K124">
            <v>1</v>
          </cell>
          <cell r="L124"/>
          <cell r="M124"/>
          <cell r="N124"/>
          <cell r="O124"/>
          <cell r="P124"/>
          <cell r="Q124">
            <v>1</v>
          </cell>
          <cell r="R124" t="str">
            <v>Out &amp; under</v>
          </cell>
          <cell r="S124" t="str">
            <v xml:space="preserve">Revenue </v>
          </cell>
          <cell r="T124" t="str">
            <v>In-period</v>
          </cell>
          <cell r="U124" t="str">
            <v>Sewer blockages/collapses</v>
          </cell>
          <cell r="V124" t="str">
            <v>nr</v>
          </cell>
          <cell r="W124" t="str">
            <v>Number of blockages</v>
          </cell>
          <cell r="X124">
            <v>0</v>
          </cell>
          <cell r="Y124" t="str">
            <v>Down</v>
          </cell>
          <cell r="Z124" t="str">
            <v>Sewer blockages</v>
          </cell>
          <cell r="AA124"/>
          <cell r="AB124"/>
          <cell r="AC124"/>
          <cell r="AD124"/>
          <cell r="AE124"/>
          <cell r="AF124"/>
          <cell r="AG124"/>
          <cell r="AH124"/>
          <cell r="AI124"/>
          <cell r="AJ124"/>
          <cell r="AK124"/>
          <cell r="AL124"/>
          <cell r="AM124"/>
          <cell r="AN124"/>
          <cell r="AO124"/>
          <cell r="AP124"/>
          <cell r="AQ124">
            <v>290</v>
          </cell>
          <cell r="AR124">
            <v>287</v>
          </cell>
          <cell r="AS124">
            <v>283</v>
          </cell>
          <cell r="AT124">
            <v>279</v>
          </cell>
          <cell r="AU124">
            <v>276</v>
          </cell>
          <cell r="AV124"/>
          <cell r="AW124"/>
          <cell r="AX124"/>
          <cell r="AY124"/>
          <cell r="AZ124"/>
          <cell r="BA124"/>
          <cell r="BB124"/>
          <cell r="BC124"/>
          <cell r="BD124"/>
          <cell r="BE124"/>
          <cell r="BF124"/>
          <cell r="BG124"/>
          <cell r="BH124"/>
          <cell r="BI124"/>
          <cell r="BJ124"/>
          <cell r="BK124"/>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C124"/>
          <cell r="DD124">
            <v>1</v>
          </cell>
          <cell r="DE124"/>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I125"/>
          <cell r="J125"/>
          <cell r="K125">
            <v>1</v>
          </cell>
          <cell r="L125"/>
          <cell r="M125"/>
          <cell r="N125"/>
          <cell r="O125"/>
          <cell r="P125"/>
          <cell r="Q125">
            <v>1</v>
          </cell>
          <cell r="R125" t="str">
            <v>NFI</v>
          </cell>
          <cell r="S125"/>
          <cell r="T125"/>
          <cell r="U125" t="str">
            <v>Resilience</v>
          </cell>
          <cell r="V125" t="str">
            <v>%</v>
          </cell>
          <cell r="W125" t="str">
            <v>% of total population served</v>
          </cell>
          <cell r="X125">
            <v>2</v>
          </cell>
          <cell r="Y125" t="str">
            <v>Up</v>
          </cell>
          <cell r="Z125" t="str">
            <v>Risk of sewer flooding in a storm</v>
          </cell>
          <cell r="AA125"/>
          <cell r="AB125"/>
          <cell r="AC125"/>
          <cell r="AD125"/>
          <cell r="AE125"/>
          <cell r="AF125"/>
          <cell r="AG125"/>
          <cell r="AH125"/>
          <cell r="AI125"/>
          <cell r="AJ125"/>
          <cell r="AK125"/>
          <cell r="AL125"/>
          <cell r="AM125"/>
          <cell r="AN125"/>
          <cell r="AO125"/>
          <cell r="AP125"/>
          <cell r="AQ125">
            <v>6.64</v>
          </cell>
          <cell r="AR125">
            <v>6.64</v>
          </cell>
          <cell r="AS125">
            <v>6.64</v>
          </cell>
          <cell r="AT125">
            <v>6.64</v>
          </cell>
          <cell r="AU125">
            <v>6.64</v>
          </cell>
          <cell r="AV125"/>
          <cell r="AW125"/>
          <cell r="AX125"/>
          <cell r="AY125"/>
          <cell r="AZ125"/>
          <cell r="BA125"/>
          <cell r="BB125"/>
          <cell r="BC125"/>
          <cell r="BD125"/>
          <cell r="BE125"/>
          <cell r="BF125"/>
          <cell r="BG125"/>
          <cell r="BH125"/>
          <cell r="BI125"/>
          <cell r="BJ125"/>
          <cell r="BK125"/>
          <cell r="BL125"/>
          <cell r="BM125"/>
          <cell r="BN125"/>
          <cell r="BO125"/>
          <cell r="BP125"/>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cell r="DD125">
            <v>1</v>
          </cell>
          <cell r="DE125"/>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I126"/>
          <cell r="J126"/>
          <cell r="K126">
            <v>1</v>
          </cell>
          <cell r="L126"/>
          <cell r="M126"/>
          <cell r="N126"/>
          <cell r="O126"/>
          <cell r="P126"/>
          <cell r="Q126">
            <v>1</v>
          </cell>
          <cell r="R126" t="str">
            <v>Under</v>
          </cell>
          <cell r="S126" t="str">
            <v xml:space="preserve">Revenue </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cell r="AA126"/>
          <cell r="AB126"/>
          <cell r="AC126"/>
          <cell r="AD126"/>
          <cell r="AE126"/>
          <cell r="AF126"/>
          <cell r="AG126"/>
          <cell r="AH126"/>
          <cell r="AI126"/>
          <cell r="AJ126"/>
          <cell r="AK126"/>
          <cell r="AL126"/>
          <cell r="AM126"/>
          <cell r="AN126"/>
          <cell r="AO126"/>
          <cell r="AP126"/>
          <cell r="AQ126">
            <v>5.37</v>
          </cell>
          <cell r="AR126">
            <v>5.37</v>
          </cell>
          <cell r="AS126">
            <v>5.37</v>
          </cell>
          <cell r="AT126">
            <v>5.37</v>
          </cell>
          <cell r="AU126">
            <v>5.37</v>
          </cell>
          <cell r="AV126"/>
          <cell r="AW126"/>
          <cell r="AX126"/>
          <cell r="AY126"/>
          <cell r="AZ126"/>
          <cell r="BA126"/>
          <cell r="BB126"/>
          <cell r="BC126"/>
          <cell r="BD126"/>
          <cell r="BE126"/>
          <cell r="BF126"/>
          <cell r="BG126"/>
          <cell r="BH126"/>
          <cell r="BI126"/>
          <cell r="BJ126"/>
          <cell r="BK126"/>
          <cell r="BL126" t="str">
            <v>Yes</v>
          </cell>
          <cell r="BM126" t="str">
            <v>Yes</v>
          </cell>
          <cell r="BN126" t="str">
            <v>Yes</v>
          </cell>
          <cell r="BO126" t="str">
            <v>Yes</v>
          </cell>
          <cell r="BP126" t="str">
            <v>Yes</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v>-1.534E-3</v>
          </cell>
          <cell r="CV126" t="str">
            <v/>
          </cell>
          <cell r="CW126" t="str">
            <v/>
          </cell>
          <cell r="CX126" t="str">
            <v/>
          </cell>
          <cell r="CY126" t="str">
            <v/>
          </cell>
          <cell r="CZ126" t="str">
            <v/>
          </cell>
          <cell r="DA126" t="str">
            <v/>
          </cell>
          <cell r="DB126" t="str">
            <v/>
          </cell>
          <cell r="DC126"/>
          <cell r="DD126">
            <v>1</v>
          </cell>
          <cell r="DE126"/>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I127"/>
          <cell r="J127"/>
          <cell r="K127"/>
          <cell r="L127"/>
          <cell r="M127">
            <v>1</v>
          </cell>
          <cell r="N127"/>
          <cell r="O127"/>
          <cell r="P127"/>
          <cell r="Q127">
            <v>1</v>
          </cell>
          <cell r="R127" t="str">
            <v>Out &amp; under</v>
          </cell>
          <cell r="S127" t="str">
            <v xml:space="preserve">Revenue </v>
          </cell>
          <cell r="T127" t="str">
            <v>In-period</v>
          </cell>
          <cell r="U127" t="str">
            <v>Billing, debt, vfm, affordability, vulnerability</v>
          </cell>
          <cell r="V127" t="str">
            <v xml:space="preserve">% </v>
          </cell>
          <cell r="W127" t="str">
            <v>% of properties classified as void</v>
          </cell>
          <cell r="X127">
            <v>2</v>
          </cell>
          <cell r="Y127" t="str">
            <v>Down</v>
          </cell>
          <cell r="Z127"/>
          <cell r="AA127"/>
          <cell r="AB127"/>
          <cell r="AC127"/>
          <cell r="AD127"/>
          <cell r="AE127"/>
          <cell r="AF127"/>
          <cell r="AG127"/>
          <cell r="AH127"/>
          <cell r="AI127"/>
          <cell r="AJ127"/>
          <cell r="AK127"/>
          <cell r="AL127"/>
          <cell r="AM127"/>
          <cell r="AN127"/>
          <cell r="AO127"/>
          <cell r="AP127"/>
          <cell r="AQ127">
            <v>5.94</v>
          </cell>
          <cell r="AR127">
            <v>5.58</v>
          </cell>
          <cell r="AS127">
            <v>5.22</v>
          </cell>
          <cell r="AT127">
            <v>4.8600000000000003</v>
          </cell>
          <cell r="AU127">
            <v>4.5</v>
          </cell>
          <cell r="AV127"/>
          <cell r="AW127"/>
          <cell r="AX127"/>
          <cell r="AY127"/>
          <cell r="AZ127"/>
          <cell r="BA127"/>
          <cell r="BB127"/>
          <cell r="BC127"/>
          <cell r="BD127"/>
          <cell r="BE127"/>
          <cell r="BF127"/>
          <cell r="BG127"/>
          <cell r="BH127"/>
          <cell r="BI127"/>
          <cell r="BJ127"/>
          <cell r="BK127"/>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cell r="DE127"/>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128"/>
          <cell r="J128"/>
          <cell r="K128"/>
          <cell r="L128"/>
          <cell r="M128">
            <v>1</v>
          </cell>
          <cell r="N128"/>
          <cell r="O128"/>
          <cell r="P128"/>
          <cell r="Q128">
            <v>1</v>
          </cell>
          <cell r="R128" t="str">
            <v>Out &amp; under</v>
          </cell>
          <cell r="S128" t="str">
            <v xml:space="preserve">Revenue </v>
          </cell>
          <cell r="T128" t="str">
            <v>In-period</v>
          </cell>
          <cell r="U128" t="str">
            <v>Customer measure of experience (C-MeX)</v>
          </cell>
          <cell r="V128" t="str">
            <v>score</v>
          </cell>
          <cell r="W128" t="str">
            <v>CMeX score</v>
          </cell>
          <cell r="X128">
            <v>2</v>
          </cell>
          <cell r="Y128" t="str">
            <v>Up</v>
          </cell>
          <cell r="Z128" t="str">
            <v>C-MeX: Customer measure of experience</v>
          </cell>
          <cell r="AA128"/>
          <cell r="AB128"/>
          <cell r="AC128"/>
          <cell r="AD128"/>
          <cell r="AE128"/>
          <cell r="AF128"/>
          <cell r="AG128"/>
          <cell r="AH128"/>
          <cell r="AI128"/>
          <cell r="AJ128"/>
          <cell r="AK128"/>
          <cell r="AL128"/>
          <cell r="AM128"/>
          <cell r="AN128"/>
          <cell r="AO128"/>
          <cell r="AP128"/>
          <cell r="AQ128" t="str">
            <v>UQ</v>
          </cell>
          <cell r="AR128" t="str">
            <v>UQ</v>
          </cell>
          <cell r="AS128" t="str">
            <v>UQ</v>
          </cell>
          <cell r="AT128" t="str">
            <v>UQ</v>
          </cell>
          <cell r="AU128" t="str">
            <v>UQ</v>
          </cell>
          <cell r="AV128"/>
          <cell r="AW128"/>
          <cell r="AX128"/>
          <cell r="AY128"/>
          <cell r="AZ128"/>
          <cell r="BA128"/>
          <cell r="BB128"/>
          <cell r="BC128"/>
          <cell r="BD128"/>
          <cell r="BE128"/>
          <cell r="BF128"/>
          <cell r="BG128"/>
          <cell r="BH128"/>
          <cell r="BI128"/>
          <cell r="BJ128"/>
          <cell r="BK128"/>
          <cell r="BL128" t="str">
            <v>Yes</v>
          </cell>
          <cell r="BM128" t="str">
            <v>Yes</v>
          </cell>
          <cell r="BN128" t="str">
            <v>Yes</v>
          </cell>
          <cell r="BO128" t="str">
            <v>Yes</v>
          </cell>
          <cell r="BP128" t="str">
            <v>Yes</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cell r="DD128">
            <v>1</v>
          </cell>
          <cell r="DE128"/>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129"/>
          <cell r="J129">
            <v>0.5</v>
          </cell>
          <cell r="K129">
            <v>0.5</v>
          </cell>
          <cell r="L129"/>
          <cell r="M129"/>
          <cell r="N129"/>
          <cell r="O129"/>
          <cell r="P129"/>
          <cell r="Q129">
            <v>1</v>
          </cell>
          <cell r="R129" t="str">
            <v>Out &amp; under</v>
          </cell>
          <cell r="S129" t="str">
            <v xml:space="preserve">Revenue </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cell r="AA129"/>
          <cell r="AB129"/>
          <cell r="AC129"/>
          <cell r="AD129"/>
          <cell r="AE129"/>
          <cell r="AF129"/>
          <cell r="AG129"/>
          <cell r="AH129"/>
          <cell r="AI129"/>
          <cell r="AJ129"/>
          <cell r="AK129"/>
          <cell r="AL129"/>
          <cell r="AM129"/>
          <cell r="AN129"/>
          <cell r="AO129"/>
          <cell r="AP129"/>
          <cell r="AQ129" t="str">
            <v>UQ</v>
          </cell>
          <cell r="AR129" t="str">
            <v>UQ</v>
          </cell>
          <cell r="AS129" t="str">
            <v>UQ</v>
          </cell>
          <cell r="AT129" t="str">
            <v>UQ</v>
          </cell>
          <cell r="AU129" t="str">
            <v>UQ</v>
          </cell>
          <cell r="AV129"/>
          <cell r="AW129"/>
          <cell r="AX129"/>
          <cell r="AY129"/>
          <cell r="AZ129"/>
          <cell r="BA129"/>
          <cell r="BB129"/>
          <cell r="BC129"/>
          <cell r="BD129"/>
          <cell r="BE129"/>
          <cell r="BF129"/>
          <cell r="BG129"/>
          <cell r="BH129"/>
          <cell r="BI129"/>
          <cell r="BJ129"/>
          <cell r="BK129"/>
          <cell r="BL129" t="str">
            <v>Yes</v>
          </cell>
          <cell r="BM129" t="str">
            <v>Yes</v>
          </cell>
          <cell r="BN129" t="str">
            <v>Yes</v>
          </cell>
          <cell r="BO129" t="str">
            <v>Yes</v>
          </cell>
          <cell r="BP129" t="str">
            <v>Yes</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cell r="DD129">
            <v>1</v>
          </cell>
          <cell r="DE129"/>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I130"/>
          <cell r="J130"/>
          <cell r="K130"/>
          <cell r="L130"/>
          <cell r="M130"/>
          <cell r="N130">
            <v>1</v>
          </cell>
          <cell r="O130"/>
          <cell r="P130"/>
          <cell r="Q130">
            <v>1</v>
          </cell>
          <cell r="R130" t="str">
            <v>Out &amp; under</v>
          </cell>
          <cell r="S130" t="str">
            <v xml:space="preserve">Revenue </v>
          </cell>
          <cell r="T130" t="str">
            <v>In-period</v>
          </cell>
          <cell r="U130" t="str">
            <v>Customer service/satisfaction (exc. billing etc.)</v>
          </cell>
          <cell r="V130" t="str">
            <v>score</v>
          </cell>
          <cell r="W130" t="str">
            <v>Satisfaction score</v>
          </cell>
          <cell r="X130">
            <v>1</v>
          </cell>
          <cell r="Y130" t="str">
            <v>Up</v>
          </cell>
          <cell r="Z130"/>
          <cell r="AA130"/>
          <cell r="AB130"/>
          <cell r="AC130"/>
          <cell r="AD130"/>
          <cell r="AE130"/>
          <cell r="AF130"/>
          <cell r="AG130"/>
          <cell r="AH130"/>
          <cell r="AI130"/>
          <cell r="AJ130"/>
          <cell r="AK130"/>
          <cell r="AL130"/>
          <cell r="AM130"/>
          <cell r="AN130"/>
          <cell r="AO130"/>
          <cell r="AP130"/>
          <cell r="AQ130">
            <v>4.5</v>
          </cell>
          <cell r="AR130">
            <v>4.5</v>
          </cell>
          <cell r="AS130">
            <v>4.5</v>
          </cell>
          <cell r="AT130">
            <v>4.5</v>
          </cell>
          <cell r="AU130">
            <v>4.5</v>
          </cell>
          <cell r="AV130"/>
          <cell r="AW130"/>
          <cell r="AX130"/>
          <cell r="AY130"/>
          <cell r="AZ130"/>
          <cell r="BA130"/>
          <cell r="BB130"/>
          <cell r="BC130"/>
          <cell r="BD130"/>
          <cell r="BE130"/>
          <cell r="BF130"/>
          <cell r="BG130"/>
          <cell r="BH130"/>
          <cell r="BI130"/>
          <cell r="BJ130"/>
          <cell r="BK130"/>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C130"/>
          <cell r="DD130">
            <v>1</v>
          </cell>
          <cell r="DE130"/>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I131"/>
          <cell r="J131"/>
          <cell r="K131"/>
          <cell r="L131"/>
          <cell r="M131">
            <v>0.9</v>
          </cell>
          <cell r="N131">
            <v>0.1</v>
          </cell>
          <cell r="O131"/>
          <cell r="P131"/>
          <cell r="Q131">
            <v>1</v>
          </cell>
          <cell r="R131" t="str">
            <v>NFI</v>
          </cell>
          <cell r="S131"/>
          <cell r="T131"/>
          <cell r="U131" t="str">
            <v>Customer service/satisfaction (exc. billing etc.)</v>
          </cell>
          <cell r="V131" t="str">
            <v>%</v>
          </cell>
          <cell r="W131" t="str">
            <v>Percentage compliance</v>
          </cell>
          <cell r="X131">
            <v>1</v>
          </cell>
          <cell r="Y131" t="str">
            <v>Up</v>
          </cell>
          <cell r="Z131"/>
          <cell r="AA131"/>
          <cell r="AB131"/>
          <cell r="AC131"/>
          <cell r="AD131"/>
          <cell r="AE131"/>
          <cell r="AF131"/>
          <cell r="AG131"/>
          <cell r="AH131"/>
          <cell r="AI131"/>
          <cell r="AJ131"/>
          <cell r="AK131"/>
          <cell r="AL131"/>
          <cell r="AM131"/>
          <cell r="AN131"/>
          <cell r="AO131"/>
          <cell r="AP131"/>
          <cell r="AQ131">
            <v>100</v>
          </cell>
          <cell r="AR131">
            <v>100</v>
          </cell>
          <cell r="AS131">
            <v>100</v>
          </cell>
          <cell r="AT131">
            <v>100</v>
          </cell>
          <cell r="AU131">
            <v>100</v>
          </cell>
          <cell r="AV131"/>
          <cell r="AW131"/>
          <cell r="AX131"/>
          <cell r="AY131"/>
          <cell r="AZ131"/>
          <cell r="BA131"/>
          <cell r="BB131"/>
          <cell r="BC131"/>
          <cell r="BD131"/>
          <cell r="BE131"/>
          <cell r="BF131"/>
          <cell r="BG131"/>
          <cell r="BH131"/>
          <cell r="BI131"/>
          <cell r="BJ131"/>
          <cell r="BK131"/>
          <cell r="BL131"/>
          <cell r="BM131"/>
          <cell r="BN131"/>
          <cell r="BO131"/>
          <cell r="BP131"/>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cell r="DD131">
            <v>1</v>
          </cell>
          <cell r="DE131"/>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I132"/>
          <cell r="J132"/>
          <cell r="K132"/>
          <cell r="L132"/>
          <cell r="M132">
            <v>1</v>
          </cell>
          <cell r="N132"/>
          <cell r="O132"/>
          <cell r="P132"/>
          <cell r="Q132">
            <v>1</v>
          </cell>
          <cell r="R132" t="str">
            <v>NFI</v>
          </cell>
          <cell r="S132"/>
          <cell r="T132"/>
          <cell r="U132" t="str">
            <v>Affordability/vulnerability</v>
          </cell>
          <cell r="V132" t="str">
            <v>%</v>
          </cell>
          <cell r="W132" t="str">
            <v>Percentage of household customers</v>
          </cell>
          <cell r="X132">
            <v>1</v>
          </cell>
          <cell r="Y132" t="str">
            <v>Up</v>
          </cell>
          <cell r="Z132" t="str">
            <v>Priority services for customers in vulnerable circumstances</v>
          </cell>
          <cell r="AA132"/>
          <cell r="AB132"/>
          <cell r="AC132"/>
          <cell r="AD132"/>
          <cell r="AE132"/>
          <cell r="AF132"/>
          <cell r="AG132"/>
          <cell r="AH132"/>
          <cell r="AI132"/>
          <cell r="AJ132"/>
          <cell r="AK132"/>
          <cell r="AL132"/>
          <cell r="AM132"/>
          <cell r="AN132"/>
          <cell r="AO132"/>
          <cell r="AP132"/>
          <cell r="AQ132" t="str">
            <v>1 / 17.5 / 45</v>
          </cell>
          <cell r="AR132" t="str">
            <v>2.5 / 35 / 90</v>
          </cell>
          <cell r="AS132" t="str">
            <v>4 / 35 / 90</v>
          </cell>
          <cell r="AT132" t="str">
            <v>5.5 / 35 / 90</v>
          </cell>
          <cell r="AU132" t="str">
            <v>7 / 35 / 90</v>
          </cell>
          <cell r="AV132"/>
          <cell r="AW132"/>
          <cell r="AX132"/>
          <cell r="AY132"/>
          <cell r="AZ132"/>
          <cell r="BA132"/>
          <cell r="BB132"/>
          <cell r="BC132"/>
          <cell r="BD132"/>
          <cell r="BE132"/>
          <cell r="BF132"/>
          <cell r="BG132"/>
          <cell r="BH132"/>
          <cell r="BI132"/>
          <cell r="BJ132"/>
          <cell r="BK132"/>
          <cell r="BL132"/>
          <cell r="BM132"/>
          <cell r="BN132"/>
          <cell r="BO132"/>
          <cell r="BP132"/>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cell r="DD132">
            <v>1</v>
          </cell>
          <cell r="DE132"/>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I133"/>
          <cell r="J133"/>
          <cell r="K133"/>
          <cell r="L133"/>
          <cell r="M133">
            <v>1</v>
          </cell>
          <cell r="N133"/>
          <cell r="O133"/>
          <cell r="P133"/>
          <cell r="Q133">
            <v>1</v>
          </cell>
          <cell r="R133" t="str">
            <v>NFI</v>
          </cell>
          <cell r="S133"/>
          <cell r="T133"/>
          <cell r="U133" t="str">
            <v>Affordability/vulnerability</v>
          </cell>
          <cell r="V133" t="str">
            <v>%</v>
          </cell>
          <cell r="W133" t="str">
            <v>Percentage of customers</v>
          </cell>
          <cell r="X133">
            <v>0</v>
          </cell>
          <cell r="Y133" t="str">
            <v>Up</v>
          </cell>
          <cell r="Z133"/>
          <cell r="AA133"/>
          <cell r="AB133"/>
          <cell r="AC133"/>
          <cell r="AD133"/>
          <cell r="AE133"/>
          <cell r="AF133"/>
          <cell r="AG133"/>
          <cell r="AH133"/>
          <cell r="AI133"/>
          <cell r="AJ133"/>
          <cell r="AK133"/>
          <cell r="AL133"/>
          <cell r="AM133"/>
          <cell r="AN133"/>
          <cell r="AO133"/>
          <cell r="AP133"/>
          <cell r="AQ133">
            <v>70</v>
          </cell>
          <cell r="AR133">
            <v>71</v>
          </cell>
          <cell r="AS133">
            <v>72</v>
          </cell>
          <cell r="AT133">
            <v>72</v>
          </cell>
          <cell r="AU133">
            <v>73</v>
          </cell>
          <cell r="AV133"/>
          <cell r="AW133"/>
          <cell r="AX133"/>
          <cell r="AY133"/>
          <cell r="AZ133"/>
          <cell r="BA133"/>
          <cell r="BB133"/>
          <cell r="BC133"/>
          <cell r="BD133"/>
          <cell r="BE133"/>
          <cell r="BF133"/>
          <cell r="BG133"/>
          <cell r="BH133"/>
          <cell r="BI133"/>
          <cell r="BJ133"/>
          <cell r="BK133"/>
          <cell r="BL133"/>
          <cell r="BM133"/>
          <cell r="BN133"/>
          <cell r="BO133"/>
          <cell r="BP133"/>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cell r="DD133">
            <v>1</v>
          </cell>
          <cell r="DE133"/>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I134"/>
          <cell r="J134"/>
          <cell r="K134"/>
          <cell r="L134"/>
          <cell r="M134">
            <v>1</v>
          </cell>
          <cell r="N134"/>
          <cell r="O134"/>
          <cell r="P134"/>
          <cell r="Q134">
            <v>1</v>
          </cell>
          <cell r="R134" t="str">
            <v>NFI</v>
          </cell>
          <cell r="S134"/>
          <cell r="T134"/>
          <cell r="U134" t="str">
            <v>Affordability/vulnerability</v>
          </cell>
          <cell r="V134" t="str">
            <v>%</v>
          </cell>
          <cell r="W134" t="str">
            <v>Percentage improvement</v>
          </cell>
          <cell r="X134">
            <v>1</v>
          </cell>
          <cell r="Y134" t="str">
            <v>Up</v>
          </cell>
          <cell r="Z134"/>
          <cell r="AA134"/>
          <cell r="AB134"/>
          <cell r="AC134"/>
          <cell r="AD134"/>
          <cell r="AE134"/>
          <cell r="AF134"/>
          <cell r="AG134"/>
          <cell r="AH134"/>
          <cell r="AI134"/>
          <cell r="AJ134"/>
          <cell r="AK134"/>
          <cell r="AL134"/>
          <cell r="AM134"/>
          <cell r="AN134"/>
          <cell r="AO134"/>
          <cell r="AP134"/>
          <cell r="AQ134" t="str">
            <v/>
          </cell>
          <cell r="AR134" t="str">
            <v/>
          </cell>
          <cell r="AS134" t="str">
            <v/>
          </cell>
          <cell r="AT134" t="str">
            <v/>
          </cell>
          <cell r="AU134">
            <v>10</v>
          </cell>
          <cell r="AV134"/>
          <cell r="AW134"/>
          <cell r="AX134"/>
          <cell r="AY134"/>
          <cell r="AZ134"/>
          <cell r="BA134"/>
          <cell r="BB134"/>
          <cell r="BC134"/>
          <cell r="BD134"/>
          <cell r="BE134"/>
          <cell r="BF134"/>
          <cell r="BG134"/>
          <cell r="BH134"/>
          <cell r="BI134"/>
          <cell r="BJ134"/>
          <cell r="BK134"/>
          <cell r="BL134"/>
          <cell r="BM134"/>
          <cell r="BN134"/>
          <cell r="BO134"/>
          <cell r="BP134"/>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cell r="DD134">
            <v>1</v>
          </cell>
          <cell r="DE134"/>
        </row>
        <row r="135">
          <cell r="C135" t="str">
            <v>PR19HDD_H4</v>
          </cell>
          <cell r="D135"/>
          <cell r="E135"/>
          <cell r="F135" t="str">
            <v>H4</v>
          </cell>
          <cell r="G135" t="str">
            <v>Priority services during an incident</v>
          </cell>
          <cell r="H135"/>
          <cell r="I135"/>
          <cell r="J135"/>
          <cell r="K135"/>
          <cell r="L135"/>
          <cell r="M135"/>
          <cell r="N135"/>
          <cell r="O135"/>
          <cell r="P135"/>
          <cell r="Q135">
            <v>0</v>
          </cell>
          <cell r="R135" t="str">
            <v>NFI</v>
          </cell>
          <cell r="S135"/>
          <cell r="T135"/>
          <cell r="U135"/>
          <cell r="V135" t="str">
            <v>%</v>
          </cell>
          <cell r="W135"/>
          <cell r="X135">
            <v>0</v>
          </cell>
          <cell r="Y135"/>
          <cell r="Z135"/>
          <cell r="AA135"/>
          <cell r="AB135"/>
          <cell r="AC135"/>
          <cell r="AD135"/>
          <cell r="AE135"/>
          <cell r="AF135"/>
          <cell r="AG135"/>
          <cell r="AH135"/>
          <cell r="AI135"/>
          <cell r="AJ135"/>
          <cell r="AK135"/>
          <cell r="AL135"/>
          <cell r="AM135"/>
          <cell r="AN135"/>
          <cell r="AO135"/>
          <cell r="AP135"/>
          <cell r="AQ135">
            <v>100</v>
          </cell>
          <cell r="AR135">
            <v>100</v>
          </cell>
          <cell r="AS135">
            <v>100</v>
          </cell>
          <cell r="AT135">
            <v>100</v>
          </cell>
          <cell r="AU135">
            <v>100</v>
          </cell>
          <cell r="AV135"/>
          <cell r="AW135"/>
          <cell r="AX135"/>
          <cell r="AY135"/>
          <cell r="AZ135"/>
          <cell r="BA135"/>
          <cell r="BB135"/>
          <cell r="BC135"/>
          <cell r="BD135"/>
          <cell r="BE135"/>
          <cell r="BF135"/>
          <cell r="BG135"/>
          <cell r="BH135"/>
          <cell r="BI135"/>
          <cell r="BJ135"/>
          <cell r="BK135"/>
          <cell r="BL135"/>
          <cell r="BM135"/>
          <cell r="BN135"/>
          <cell r="BO135"/>
          <cell r="BP135"/>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cell r="DD135"/>
          <cell r="DE135"/>
        </row>
        <row r="136">
          <cell r="C136" t="str">
            <v>PR19HDD_NEP01</v>
          </cell>
          <cell r="D136"/>
          <cell r="E136"/>
          <cell r="F136" t="str">
            <v>NEP01</v>
          </cell>
          <cell r="G136" t="str">
            <v>WINEP Delivery</v>
          </cell>
          <cell r="H136"/>
          <cell r="I136"/>
          <cell r="J136"/>
          <cell r="K136"/>
          <cell r="L136"/>
          <cell r="M136"/>
          <cell r="N136"/>
          <cell r="O136"/>
          <cell r="P136"/>
          <cell r="Q136">
            <v>0</v>
          </cell>
          <cell r="R136" t="str">
            <v>NFI</v>
          </cell>
          <cell r="S136"/>
          <cell r="T136"/>
          <cell r="U136"/>
          <cell r="V136" t="str">
            <v>text</v>
          </cell>
          <cell r="W136" t="str">
            <v>WINEP requirements met or not met in each year</v>
          </cell>
          <cell r="X136">
            <v>0</v>
          </cell>
          <cell r="Y136"/>
          <cell r="Z136"/>
          <cell r="AA136"/>
          <cell r="AB136"/>
          <cell r="AC136"/>
          <cell r="AD136"/>
          <cell r="AE136"/>
          <cell r="AF136"/>
          <cell r="AG136"/>
          <cell r="AH136"/>
          <cell r="AI136"/>
          <cell r="AJ136"/>
          <cell r="AK136"/>
          <cell r="AL136"/>
          <cell r="AM136"/>
          <cell r="AN136"/>
          <cell r="AO136"/>
          <cell r="AP136"/>
          <cell r="AQ136" t="str">
            <v>Met</v>
          </cell>
          <cell r="AR136" t="str">
            <v>Met</v>
          </cell>
          <cell r="AS136" t="str">
            <v>Met</v>
          </cell>
          <cell r="AT136" t="str">
            <v>Met</v>
          </cell>
          <cell r="AU136" t="str">
            <v>Met</v>
          </cell>
          <cell r="AV136"/>
          <cell r="AW136"/>
          <cell r="AX136"/>
          <cell r="AY136"/>
          <cell r="AZ136"/>
          <cell r="BA136"/>
          <cell r="BB136"/>
          <cell r="BC136"/>
          <cell r="BD136"/>
          <cell r="BE136"/>
          <cell r="BF136"/>
          <cell r="BG136"/>
          <cell r="BH136"/>
          <cell r="BI136"/>
          <cell r="BJ136"/>
          <cell r="BK136"/>
          <cell r="BL136"/>
          <cell r="BM136"/>
          <cell r="BN136"/>
          <cell r="BO136"/>
          <cell r="BP136"/>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cell r="DD136"/>
          <cell r="DE136"/>
        </row>
        <row r="137">
          <cell r="C137" t="str">
            <v>PR19HDD_B8</v>
          </cell>
          <cell r="D137"/>
          <cell r="E137"/>
          <cell r="F137" t="str">
            <v>B8</v>
          </cell>
          <cell r="G137" t="str">
            <v>Improving reservoir resilience</v>
          </cell>
          <cell r="H137"/>
          <cell r="I137">
            <v>1</v>
          </cell>
          <cell r="J137"/>
          <cell r="K137"/>
          <cell r="L137"/>
          <cell r="M137"/>
          <cell r="N137"/>
          <cell r="O137"/>
          <cell r="P137"/>
          <cell r="Q137">
            <v>1</v>
          </cell>
          <cell r="R137" t="str">
            <v>Under</v>
          </cell>
          <cell r="S137" t="str">
            <v>Revenue</v>
          </cell>
          <cell r="T137" t="str">
            <v>In-Period</v>
          </cell>
          <cell r="U137"/>
          <cell r="V137" t="str">
            <v>%</v>
          </cell>
          <cell r="W137" t="str">
            <v>Cumulative percentage completed</v>
          </cell>
          <cell r="X137">
            <v>1</v>
          </cell>
          <cell r="Y137" t="str">
            <v>Up</v>
          </cell>
          <cell r="Z137"/>
          <cell r="AA137"/>
          <cell r="AB137"/>
          <cell r="AC137"/>
          <cell r="AD137"/>
          <cell r="AE137"/>
          <cell r="AF137"/>
          <cell r="AG137"/>
          <cell r="AH137"/>
          <cell r="AI137"/>
          <cell r="AJ137"/>
          <cell r="AK137"/>
          <cell r="AL137"/>
          <cell r="AM137"/>
          <cell r="AN137"/>
          <cell r="AO137"/>
          <cell r="AP137"/>
          <cell r="AQ137">
            <v>0</v>
          </cell>
          <cell r="AR137">
            <v>9.1</v>
          </cell>
          <cell r="AS137">
            <v>36.4</v>
          </cell>
          <cell r="AT137">
            <v>36.4</v>
          </cell>
          <cell r="AU137">
            <v>81.8</v>
          </cell>
          <cell r="AV137"/>
          <cell r="AW137"/>
          <cell r="AX137"/>
          <cell r="AY137"/>
          <cell r="AZ137"/>
          <cell r="BA137"/>
          <cell r="BB137"/>
          <cell r="BC137"/>
          <cell r="BD137"/>
          <cell r="BE137"/>
          <cell r="BF137"/>
          <cell r="BG137"/>
          <cell r="BH137"/>
          <cell r="BI137"/>
          <cell r="BJ137"/>
          <cell r="BK137"/>
          <cell r="BL137"/>
          <cell r="BM137"/>
          <cell r="BN137"/>
          <cell r="BO137"/>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cell r="DC137"/>
          <cell r="DD137"/>
          <cell r="DE137"/>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I138"/>
          <cell r="J138"/>
          <cell r="K138"/>
          <cell r="L138"/>
          <cell r="M138">
            <v>1</v>
          </cell>
          <cell r="N138"/>
          <cell r="O138"/>
          <cell r="P138"/>
          <cell r="Q138">
            <v>1</v>
          </cell>
          <cell r="R138" t="str">
            <v>Out &amp; under</v>
          </cell>
          <cell r="S138" t="str">
            <v xml:space="preserve">Revenue </v>
          </cell>
          <cell r="T138" t="str">
            <v>In-period</v>
          </cell>
          <cell r="U138" t="str">
            <v>Customer measure of experience (C-MeX)</v>
          </cell>
          <cell r="V138" t="str">
            <v>score</v>
          </cell>
          <cell r="W138" t="str">
            <v>C-MeX score</v>
          </cell>
          <cell r="X138">
            <v>2</v>
          </cell>
          <cell r="Y138" t="str">
            <v>Up</v>
          </cell>
          <cell r="Z138" t="str">
            <v>C-MeX: Customer measure of experience</v>
          </cell>
          <cell r="AA138"/>
          <cell r="AB138"/>
          <cell r="AC138"/>
          <cell r="AD138"/>
          <cell r="AE138"/>
          <cell r="AF138"/>
          <cell r="AG138"/>
          <cell r="AH138"/>
          <cell r="AI138"/>
          <cell r="AJ138"/>
          <cell r="AK138"/>
          <cell r="AL138"/>
          <cell r="AM138"/>
          <cell r="AN138"/>
          <cell r="AO138"/>
          <cell r="AP138"/>
          <cell r="AQ138" t="str">
            <v/>
          </cell>
          <cell r="AR138" t="str">
            <v/>
          </cell>
          <cell r="AS138" t="str">
            <v/>
          </cell>
          <cell r="AT138" t="str">
            <v/>
          </cell>
          <cell r="AU138" t="str">
            <v/>
          </cell>
          <cell r="AV138"/>
          <cell r="AW138"/>
          <cell r="AX138"/>
          <cell r="AY138"/>
          <cell r="AZ138"/>
          <cell r="BA138"/>
          <cell r="BB138"/>
          <cell r="BC138"/>
          <cell r="BD138"/>
          <cell r="BE138"/>
          <cell r="BF138"/>
          <cell r="BG138"/>
          <cell r="BH138"/>
          <cell r="BI138"/>
          <cell r="BJ138"/>
          <cell r="BK138"/>
          <cell r="BL138" t="str">
            <v>Yes</v>
          </cell>
          <cell r="BM138" t="str">
            <v>Yes</v>
          </cell>
          <cell r="BN138" t="str">
            <v>Yes</v>
          </cell>
          <cell r="BO138" t="str">
            <v>Yes</v>
          </cell>
          <cell r="BP138" t="str">
            <v>Yes</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cell r="DD138">
            <v>1</v>
          </cell>
          <cell r="DE138"/>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I139"/>
          <cell r="J139">
            <v>0.63500000000000001</v>
          </cell>
          <cell r="K139">
            <v>0.36499999999999999</v>
          </cell>
          <cell r="L139"/>
          <cell r="M139"/>
          <cell r="N139"/>
          <cell r="O139"/>
          <cell r="P139"/>
          <cell r="Q139">
            <v>1</v>
          </cell>
          <cell r="R139" t="str">
            <v>Out &amp; under</v>
          </cell>
          <cell r="S139" t="str">
            <v xml:space="preserve">Revenue </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cell r="AA139"/>
          <cell r="AB139"/>
          <cell r="AC139"/>
          <cell r="AD139"/>
          <cell r="AE139"/>
          <cell r="AF139"/>
          <cell r="AG139"/>
          <cell r="AH139"/>
          <cell r="AI139"/>
          <cell r="AJ139"/>
          <cell r="AK139"/>
          <cell r="AL139"/>
          <cell r="AM139"/>
          <cell r="AN139"/>
          <cell r="AO139"/>
          <cell r="AP139"/>
          <cell r="AQ139" t="str">
            <v/>
          </cell>
          <cell r="AR139" t="str">
            <v/>
          </cell>
          <cell r="AS139" t="str">
            <v/>
          </cell>
          <cell r="AT139" t="str">
            <v/>
          </cell>
          <cell r="AU139" t="str">
            <v/>
          </cell>
          <cell r="AV139"/>
          <cell r="AW139"/>
          <cell r="AX139"/>
          <cell r="AY139"/>
          <cell r="AZ139"/>
          <cell r="BA139"/>
          <cell r="BB139"/>
          <cell r="BC139"/>
          <cell r="BD139"/>
          <cell r="BE139"/>
          <cell r="BF139"/>
          <cell r="BG139"/>
          <cell r="BH139"/>
          <cell r="BI139"/>
          <cell r="BJ139"/>
          <cell r="BK139"/>
          <cell r="BL139" t="str">
            <v>Yes</v>
          </cell>
          <cell r="BM139" t="str">
            <v>Yes</v>
          </cell>
          <cell r="BN139" t="str">
            <v>Yes</v>
          </cell>
          <cell r="BO139" t="str">
            <v>Yes</v>
          </cell>
          <cell r="BP139" t="str">
            <v>Yes</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cell r="DD139">
            <v>1</v>
          </cell>
          <cell r="DE139"/>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I140"/>
          <cell r="J140">
            <v>1</v>
          </cell>
          <cell r="K140"/>
          <cell r="L140"/>
          <cell r="M140"/>
          <cell r="N140"/>
          <cell r="O140"/>
          <cell r="P140"/>
          <cell r="Q140">
            <v>1</v>
          </cell>
          <cell r="R140" t="str">
            <v>Under</v>
          </cell>
          <cell r="S140" t="str">
            <v xml:space="preserve">Revenue </v>
          </cell>
          <cell r="T140" t="str">
            <v>In-period</v>
          </cell>
          <cell r="U140" t="str">
            <v>Water quality compliance</v>
          </cell>
          <cell r="V140" t="str">
            <v>nr</v>
          </cell>
          <cell r="W140" t="str">
            <v>CRI Index Score</v>
          </cell>
          <cell r="X140">
            <v>2</v>
          </cell>
          <cell r="Y140" t="str">
            <v>Down</v>
          </cell>
          <cell r="Z140" t="str">
            <v>Water quality compliance (CRI)</v>
          </cell>
          <cell r="AA140"/>
          <cell r="AB140"/>
          <cell r="AC140"/>
          <cell r="AD140"/>
          <cell r="AE140"/>
          <cell r="AF140"/>
          <cell r="AG140"/>
          <cell r="AH140"/>
          <cell r="AI140"/>
          <cell r="AJ140"/>
          <cell r="AK140"/>
          <cell r="AL140"/>
          <cell r="AM140"/>
          <cell r="AN140"/>
          <cell r="AO140"/>
          <cell r="AP140"/>
          <cell r="AQ140">
            <v>0</v>
          </cell>
          <cell r="AR140">
            <v>0</v>
          </cell>
          <cell r="AS140">
            <v>0</v>
          </cell>
          <cell r="AT140">
            <v>0</v>
          </cell>
          <cell r="AU140">
            <v>0</v>
          </cell>
          <cell r="AV140"/>
          <cell r="AW140"/>
          <cell r="AX140"/>
          <cell r="AY140"/>
          <cell r="AZ140"/>
          <cell r="BA140"/>
          <cell r="BB140"/>
          <cell r="BC140"/>
          <cell r="BD140"/>
          <cell r="BE140"/>
          <cell r="BF140"/>
          <cell r="BG140"/>
          <cell r="BH140"/>
          <cell r="BI140"/>
          <cell r="BJ140"/>
          <cell r="BK140"/>
          <cell r="BL140" t="str">
            <v>Yes</v>
          </cell>
          <cell r="BM140" t="str">
            <v>Yes</v>
          </cell>
          <cell r="BN140" t="str">
            <v>Yes</v>
          </cell>
          <cell r="BO140" t="str">
            <v>Yes</v>
          </cell>
          <cell r="BP140" t="str">
            <v>Yes</v>
          </cell>
          <cell r="BQ140" t="str">
            <v/>
          </cell>
          <cell r="BR140" t="str">
            <v/>
          </cell>
          <cell r="BS140" t="str">
            <v/>
          </cell>
          <cell r="BT140"/>
          <cell r="BU140" t="str">
            <v/>
          </cell>
          <cell r="BV140">
            <v>9.5</v>
          </cell>
          <cell r="BW140">
            <v>9.5</v>
          </cell>
          <cell r="BX140">
            <v>9.5</v>
          </cell>
          <cell r="BY140">
            <v>9.5</v>
          </cell>
          <cell r="BZ140">
            <v>9.5</v>
          </cell>
          <cell r="CA140">
            <v>2</v>
          </cell>
          <cell r="CB140">
            <v>2</v>
          </cell>
          <cell r="CC140">
            <v>1.5</v>
          </cell>
          <cell r="CD140">
            <v>1.5</v>
          </cell>
          <cell r="CE140">
            <v>1.5</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v>-1.3939999999999999</v>
          </cell>
          <cell r="CV140" t="str">
            <v/>
          </cell>
          <cell r="CW140" t="str">
            <v/>
          </cell>
          <cell r="CX140" t="str">
            <v/>
          </cell>
          <cell r="CY140">
            <v>0</v>
          </cell>
          <cell r="CZ140" t="str">
            <v/>
          </cell>
          <cell r="DA140" t="str">
            <v/>
          </cell>
          <cell r="DB140" t="str">
            <v/>
          </cell>
          <cell r="DC140"/>
          <cell r="DD140">
            <v>1</v>
          </cell>
          <cell r="DE140"/>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I141"/>
          <cell r="J141">
            <v>1</v>
          </cell>
          <cell r="K141"/>
          <cell r="L141"/>
          <cell r="M141"/>
          <cell r="N141"/>
          <cell r="O141"/>
          <cell r="P141"/>
          <cell r="Q141">
            <v>1</v>
          </cell>
          <cell r="R141" t="str">
            <v>Out &amp; under</v>
          </cell>
          <cell r="S141" t="str">
            <v xml:space="preserve">Revenue </v>
          </cell>
          <cell r="T141" t="str">
            <v>In-period</v>
          </cell>
          <cell r="U141" t="str">
            <v>Supply interruptions</v>
          </cell>
          <cell r="V141" t="str">
            <v>time</v>
          </cell>
          <cell r="W141" t="str">
            <v>Minutes per property</v>
          </cell>
          <cell r="X141">
            <v>0</v>
          </cell>
          <cell r="Y141" t="str">
            <v>Down</v>
          </cell>
          <cell r="Z141" t="str">
            <v>Water supply interruptions</v>
          </cell>
          <cell r="AA141"/>
          <cell r="AB141"/>
          <cell r="AC141"/>
          <cell r="AD141"/>
          <cell r="AE141"/>
          <cell r="AF141"/>
          <cell r="AG141"/>
          <cell r="AH141"/>
          <cell r="AI141"/>
          <cell r="AJ141"/>
          <cell r="AK141"/>
          <cell r="AL141"/>
          <cell r="AM141"/>
          <cell r="AN141"/>
          <cell r="AO141"/>
          <cell r="AP141"/>
          <cell r="AQ141">
            <v>4.5138888888888893E-3</v>
          </cell>
          <cell r="AR141">
            <v>4.2592592592592595E-3</v>
          </cell>
          <cell r="AS141">
            <v>3.9930555555555561E-3</v>
          </cell>
          <cell r="AT141">
            <v>3.7384259259259263E-3</v>
          </cell>
          <cell r="AU141">
            <v>3.472222222222222E-3</v>
          </cell>
          <cell r="AV141"/>
          <cell r="AW141"/>
          <cell r="AX141"/>
          <cell r="AY141"/>
          <cell r="AZ141"/>
          <cell r="BA141"/>
          <cell r="BB141"/>
          <cell r="BC141"/>
          <cell r="BD141"/>
          <cell r="BE141"/>
          <cell r="BF141"/>
          <cell r="BG141"/>
          <cell r="BH141"/>
          <cell r="BI141"/>
          <cell r="BJ141"/>
          <cell r="BK141"/>
          <cell r="BL141" t="str">
            <v>Yes</v>
          </cell>
          <cell r="BM141" t="str">
            <v>Yes</v>
          </cell>
          <cell r="BN141" t="str">
            <v>Yes</v>
          </cell>
          <cell r="BO141" t="str">
            <v>Yes</v>
          </cell>
          <cell r="BP141" t="str">
            <v>Yes</v>
          </cell>
          <cell r="BQ141">
            <v>1.3396620370370369E-2</v>
          </cell>
          <cell r="BR141">
            <v>1.3396620370370369E-2</v>
          </cell>
          <cell r="BS141">
            <v>1.3396620370370369E-2</v>
          </cell>
          <cell r="BT141">
            <v>1.3396620370370369E-2</v>
          </cell>
          <cell r="BU141">
            <v>1.3396620370370369E-2</v>
          </cell>
          <cell r="BV141">
            <v>1.1792443283723333E-2</v>
          </cell>
          <cell r="BW141">
            <v>1.1792443283723333E-2</v>
          </cell>
          <cell r="BX141">
            <v>1.1792443283723333E-2</v>
          </cell>
          <cell r="BY141">
            <v>1.1792443283723333E-2</v>
          </cell>
          <cell r="BZ141">
            <v>1.1792443283723333E-2</v>
          </cell>
          <cell r="CA141">
            <v>0</v>
          </cell>
          <cell r="CB141">
            <v>0</v>
          </cell>
          <cell r="CC141">
            <v>0</v>
          </cell>
          <cell r="CD141">
            <v>0</v>
          </cell>
          <cell r="CE141">
            <v>0</v>
          </cell>
          <cell r="CF141">
            <v>0</v>
          </cell>
          <cell r="CG141">
            <v>0</v>
          </cell>
          <cell r="CH141">
            <v>0</v>
          </cell>
          <cell r="CI141">
            <v>0</v>
          </cell>
          <cell r="CJ141">
            <v>0</v>
          </cell>
          <cell r="CK141">
            <v>1.826322838096346E-3</v>
          </cell>
          <cell r="CL141">
            <v>1.6913028617390282E-3</v>
          </cell>
          <cell r="CM141">
            <v>1.5633891999268328E-3</v>
          </cell>
          <cell r="CN141">
            <v>1.4354755381146376E-3</v>
          </cell>
          <cell r="CO141">
            <v>1.25E-3</v>
          </cell>
          <cell r="CP141" t="str">
            <v>*</v>
          </cell>
          <cell r="CQ141" t="str">
            <v>*</v>
          </cell>
          <cell r="CR141" t="str">
            <v>*</v>
          </cell>
          <cell r="CS141" t="str">
            <v>*</v>
          </cell>
          <cell r="CT141" t="str">
            <v>*</v>
          </cell>
          <cell r="CU141">
            <v>-1.028</v>
          </cell>
          <cell r="CV141" t="str">
            <v/>
          </cell>
          <cell r="CW141" t="str">
            <v/>
          </cell>
          <cell r="CX141">
            <v>-2.9660000000000002</v>
          </cell>
          <cell r="CY141">
            <v>1.028</v>
          </cell>
          <cell r="CZ141" t="str">
            <v/>
          </cell>
          <cell r="DA141" t="str">
            <v/>
          </cell>
          <cell r="DB141">
            <v>2.9660000000000002</v>
          </cell>
          <cell r="DC141"/>
          <cell r="DD141">
            <v>1</v>
          </cell>
          <cell r="DE141"/>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I142"/>
          <cell r="J142">
            <v>1</v>
          </cell>
          <cell r="K142"/>
          <cell r="L142"/>
          <cell r="M142"/>
          <cell r="N142"/>
          <cell r="O142"/>
          <cell r="P142"/>
          <cell r="Q142">
            <v>1</v>
          </cell>
          <cell r="R142" t="str">
            <v>Out &amp; under</v>
          </cell>
          <cell r="S142" t="str">
            <v xml:space="preserve">Revenue </v>
          </cell>
          <cell r="T142" t="str">
            <v>In-period</v>
          </cell>
          <cell r="U142" t="str">
            <v>Leakage</v>
          </cell>
          <cell r="V142" t="str">
            <v>nr</v>
          </cell>
          <cell r="W142" t="str">
            <v>Megalitres per day (Ml/d), three year average</v>
          </cell>
          <cell r="X142">
            <v>1</v>
          </cell>
          <cell r="Y142" t="str">
            <v>Down</v>
          </cell>
          <cell r="Z142" t="str">
            <v>Leakage</v>
          </cell>
          <cell r="AA142"/>
          <cell r="AB142"/>
          <cell r="AC142"/>
          <cell r="AD142"/>
          <cell r="AE142"/>
          <cell r="AF142"/>
          <cell r="AG142"/>
          <cell r="AH142"/>
          <cell r="AI142"/>
          <cell r="AJ142"/>
          <cell r="AK142"/>
          <cell r="AL142"/>
          <cell r="AM142"/>
          <cell r="AN142"/>
          <cell r="AO142"/>
          <cell r="AP142"/>
          <cell r="AQ142">
            <v>133.5</v>
          </cell>
          <cell r="AR142">
            <v>130.80000000000001</v>
          </cell>
          <cell r="AS142">
            <v>126.7</v>
          </cell>
          <cell r="AT142">
            <v>122.7</v>
          </cell>
          <cell r="AU142">
            <v>118.6</v>
          </cell>
          <cell r="AV142"/>
          <cell r="AW142"/>
          <cell r="AX142"/>
          <cell r="AY142"/>
          <cell r="AZ142"/>
          <cell r="BA142"/>
          <cell r="BB142"/>
          <cell r="BC142"/>
          <cell r="BD142"/>
          <cell r="BE142"/>
          <cell r="BF142"/>
          <cell r="BG142"/>
          <cell r="BH142"/>
          <cell r="BI142"/>
          <cell r="BJ142"/>
          <cell r="BK142"/>
          <cell r="BL142" t="str">
            <v>Yes</v>
          </cell>
          <cell r="BM142" t="str">
            <v>Yes</v>
          </cell>
          <cell r="BN142" t="str">
            <v>Yes</v>
          </cell>
          <cell r="BO142" t="str">
            <v>Yes</v>
          </cell>
          <cell r="BP142" t="str">
            <v>Yes</v>
          </cell>
          <cell r="BQ142" t="str">
            <v/>
          </cell>
          <cell r="BR142" t="str">
            <v/>
          </cell>
          <cell r="BS142" t="str">
            <v/>
          </cell>
          <cell r="BT142" t="str">
            <v/>
          </cell>
          <cell r="BU142" t="str">
            <v/>
          </cell>
          <cell r="BV142">
            <v>186</v>
          </cell>
          <cell r="BW142">
            <v>186</v>
          </cell>
          <cell r="BX142">
            <v>186</v>
          </cell>
          <cell r="BY142">
            <v>186</v>
          </cell>
          <cell r="BZ142">
            <v>186</v>
          </cell>
          <cell r="CA142" t="str">
            <v/>
          </cell>
          <cell r="CB142" t="str">
            <v/>
          </cell>
          <cell r="CC142" t="str">
            <v/>
          </cell>
          <cell r="CD142" t="str">
            <v/>
          </cell>
          <cell r="CE142" t="str">
            <v/>
          </cell>
          <cell r="CF142" t="str">
            <v/>
          </cell>
          <cell r="CG142" t="str">
            <v/>
          </cell>
          <cell r="CH142" t="str">
            <v/>
          </cell>
          <cell r="CI142" t="str">
            <v/>
          </cell>
          <cell r="CJ142" t="str">
            <v/>
          </cell>
          <cell r="CK142" t="str">
            <v>*</v>
          </cell>
          <cell r="CL142" t="str">
            <v>*</v>
          </cell>
          <cell r="CM142" t="str">
            <v>*</v>
          </cell>
          <cell r="CN142" t="str">
            <v>*</v>
          </cell>
          <cell r="CO142" t="str">
            <v>*</v>
          </cell>
          <cell r="CP142" t="str">
            <v/>
          </cell>
          <cell r="CQ142" t="str">
            <v/>
          </cell>
          <cell r="CR142" t="str">
            <v/>
          </cell>
          <cell r="CS142" t="str">
            <v/>
          </cell>
          <cell r="CT142" t="str">
            <v/>
          </cell>
          <cell r="CU142">
            <v>-0.17499999999999999</v>
          </cell>
          <cell r="CV142">
            <v>-0.17499999999999999</v>
          </cell>
          <cell r="CW142" t="str">
            <v/>
          </cell>
          <cell r="CX142" t="str">
            <v/>
          </cell>
          <cell r="CY142">
            <v>0.15</v>
          </cell>
          <cell r="CZ142" t="str">
            <v/>
          </cell>
          <cell r="DA142" t="str">
            <v/>
          </cell>
          <cell r="DB142" t="str">
            <v/>
          </cell>
          <cell r="DC142"/>
          <cell r="DD142">
            <v>1</v>
          </cell>
          <cell r="DE142"/>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I143"/>
          <cell r="J143">
            <v>1</v>
          </cell>
          <cell r="K143"/>
          <cell r="L143"/>
          <cell r="M143"/>
          <cell r="N143"/>
          <cell r="O143"/>
          <cell r="P143"/>
          <cell r="Q143">
            <v>1</v>
          </cell>
          <cell r="R143" t="str">
            <v>Out &amp; under</v>
          </cell>
          <cell r="S143" t="str">
            <v xml:space="preserve">Revenue </v>
          </cell>
          <cell r="T143" t="str">
            <v>In-period</v>
          </cell>
          <cell r="U143" t="str">
            <v>Leakage</v>
          </cell>
          <cell r="V143" t="str">
            <v>nr</v>
          </cell>
          <cell r="W143" t="str">
            <v>Megalitres per day (Ml/d), three year average</v>
          </cell>
          <cell r="X143">
            <v>1</v>
          </cell>
          <cell r="Y143" t="str">
            <v>Down</v>
          </cell>
          <cell r="Z143" t="str">
            <v>Leakage</v>
          </cell>
          <cell r="AA143"/>
          <cell r="AB143"/>
          <cell r="AC143"/>
          <cell r="AD143"/>
          <cell r="AE143"/>
          <cell r="AF143"/>
          <cell r="AG143"/>
          <cell r="AH143"/>
          <cell r="AI143"/>
          <cell r="AJ143"/>
          <cell r="AK143"/>
          <cell r="AL143"/>
          <cell r="AM143"/>
          <cell r="AN143"/>
          <cell r="AO143"/>
          <cell r="AP143"/>
          <cell r="AQ143">
            <v>64.400000000000006</v>
          </cell>
          <cell r="AR143">
            <v>62.8</v>
          </cell>
          <cell r="AS143">
            <v>60.5</v>
          </cell>
          <cell r="AT143">
            <v>58.4</v>
          </cell>
          <cell r="AU143">
            <v>56</v>
          </cell>
          <cell r="AV143"/>
          <cell r="AW143"/>
          <cell r="AX143"/>
          <cell r="AY143"/>
          <cell r="AZ143"/>
          <cell r="BA143"/>
          <cell r="BB143"/>
          <cell r="BC143"/>
          <cell r="BD143"/>
          <cell r="BE143"/>
          <cell r="BF143"/>
          <cell r="BG143"/>
          <cell r="BH143"/>
          <cell r="BI143"/>
          <cell r="BJ143"/>
          <cell r="BK143"/>
          <cell r="BL143" t="str">
            <v>Yes</v>
          </cell>
          <cell r="BM143" t="str">
            <v>Yes</v>
          </cell>
          <cell r="BN143" t="str">
            <v>Yes</v>
          </cell>
          <cell r="BO143" t="str">
            <v>Yes</v>
          </cell>
          <cell r="BP143" t="str">
            <v>Yes</v>
          </cell>
          <cell r="BQ143" t="str">
            <v/>
          </cell>
          <cell r="BR143" t="str">
            <v/>
          </cell>
          <cell r="BS143" t="str">
            <v/>
          </cell>
          <cell r="BT143" t="str">
            <v/>
          </cell>
          <cell r="BU143" t="str">
            <v/>
          </cell>
          <cell r="BV143">
            <v>115.6</v>
          </cell>
          <cell r="BW143">
            <v>115.6</v>
          </cell>
          <cell r="BX143">
            <v>115.6</v>
          </cell>
          <cell r="BY143">
            <v>115.6</v>
          </cell>
          <cell r="BZ143">
            <v>115.6</v>
          </cell>
          <cell r="CA143" t="str">
            <v/>
          </cell>
          <cell r="CB143" t="str">
            <v/>
          </cell>
          <cell r="CC143" t="str">
            <v/>
          </cell>
          <cell r="CD143" t="str">
            <v/>
          </cell>
          <cell r="CE143" t="str">
            <v/>
          </cell>
          <cell r="CF143" t="str">
            <v/>
          </cell>
          <cell r="CG143" t="str">
            <v/>
          </cell>
          <cell r="CH143" t="str">
            <v/>
          </cell>
          <cell r="CI143" t="str">
            <v/>
          </cell>
          <cell r="CJ143" t="str">
            <v/>
          </cell>
          <cell r="CK143">
            <v>53.3</v>
          </cell>
          <cell r="CL143">
            <v>52.6</v>
          </cell>
          <cell r="CM143">
            <v>51.6</v>
          </cell>
          <cell r="CN143">
            <v>50.4</v>
          </cell>
          <cell r="CO143">
            <v>49</v>
          </cell>
          <cell r="CP143" t="str">
            <v/>
          </cell>
          <cell r="CQ143" t="str">
            <v/>
          </cell>
          <cell r="CR143" t="str">
            <v/>
          </cell>
          <cell r="CS143" t="str">
            <v/>
          </cell>
          <cell r="CT143" t="str">
            <v/>
          </cell>
          <cell r="CU143">
            <v>-0.18</v>
          </cell>
          <cell r="CV143">
            <v>-0.18</v>
          </cell>
          <cell r="CW143" t="str">
            <v/>
          </cell>
          <cell r="CX143" t="str">
            <v/>
          </cell>
          <cell r="CY143">
            <v>0.154</v>
          </cell>
          <cell r="CZ143" t="str">
            <v/>
          </cell>
          <cell r="DA143" t="str">
            <v/>
          </cell>
          <cell r="DB143" t="str">
            <v/>
          </cell>
          <cell r="DC143"/>
          <cell r="DD143">
            <v>1</v>
          </cell>
          <cell r="DE143"/>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I144"/>
          <cell r="J144">
            <v>1</v>
          </cell>
          <cell r="K144"/>
          <cell r="L144"/>
          <cell r="M144"/>
          <cell r="N144"/>
          <cell r="O144"/>
          <cell r="P144"/>
          <cell r="Q144">
            <v>1</v>
          </cell>
          <cell r="R144" t="str">
            <v>Out &amp; under</v>
          </cell>
          <cell r="S144" t="str">
            <v xml:space="preserve">Revenue </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cell r="AA144"/>
          <cell r="AB144"/>
          <cell r="AC144"/>
          <cell r="AD144"/>
          <cell r="AE144"/>
          <cell r="AF144"/>
          <cell r="AG144"/>
          <cell r="AH144"/>
          <cell r="AI144"/>
          <cell r="AJ144"/>
          <cell r="AK144"/>
          <cell r="AL144"/>
          <cell r="AM144"/>
          <cell r="AN144"/>
          <cell r="AO144"/>
          <cell r="AP144"/>
          <cell r="AQ144">
            <v>149.4</v>
          </cell>
          <cell r="AR144">
            <v>147.9</v>
          </cell>
          <cell r="AS144">
            <v>146.19999999999999</v>
          </cell>
          <cell r="AT144">
            <v>144.4</v>
          </cell>
          <cell r="AU144">
            <v>142.6</v>
          </cell>
          <cell r="AV144"/>
          <cell r="AW144"/>
          <cell r="AX144"/>
          <cell r="AY144"/>
          <cell r="AZ144"/>
          <cell r="BA144"/>
          <cell r="BB144"/>
          <cell r="BC144"/>
          <cell r="BD144"/>
          <cell r="BE144"/>
          <cell r="BF144"/>
          <cell r="BG144"/>
          <cell r="BH144"/>
          <cell r="BI144"/>
          <cell r="BJ144"/>
          <cell r="BK144"/>
          <cell r="BL144" t="str">
            <v>Yes</v>
          </cell>
          <cell r="BM144" t="str">
            <v>Yes</v>
          </cell>
          <cell r="BN144" t="str">
            <v>Yes</v>
          </cell>
          <cell r="BO144" t="str">
            <v>Yes</v>
          </cell>
          <cell r="BP144" t="str">
            <v>Yes</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v>-0.19800000000000001</v>
          </cell>
          <cell r="CV144" t="str">
            <v/>
          </cell>
          <cell r="CW144" t="str">
            <v/>
          </cell>
          <cell r="CX144" t="str">
            <v/>
          </cell>
          <cell r="CY144">
            <v>0.17499999999999999</v>
          </cell>
          <cell r="CZ144" t="str">
            <v/>
          </cell>
          <cell r="DA144" t="str">
            <v/>
          </cell>
          <cell r="DB144" t="str">
            <v/>
          </cell>
          <cell r="DC144"/>
          <cell r="DD144">
            <v>1</v>
          </cell>
          <cell r="DE144"/>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I145"/>
          <cell r="J145"/>
          <cell r="K145">
            <v>1</v>
          </cell>
          <cell r="L145"/>
          <cell r="M145"/>
          <cell r="N145"/>
          <cell r="O145"/>
          <cell r="P145"/>
          <cell r="Q145">
            <v>1</v>
          </cell>
          <cell r="R145" t="str">
            <v>Out &amp; under</v>
          </cell>
          <cell r="S145" t="str">
            <v xml:space="preserve">Revenue </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cell r="AA145"/>
          <cell r="AB145"/>
          <cell r="AC145"/>
          <cell r="AD145"/>
          <cell r="AE145"/>
          <cell r="AF145"/>
          <cell r="AG145"/>
          <cell r="AH145"/>
          <cell r="AI145"/>
          <cell r="AJ145"/>
          <cell r="AK145"/>
          <cell r="AL145"/>
          <cell r="AM145"/>
          <cell r="AN145"/>
          <cell r="AO145"/>
          <cell r="AP145"/>
          <cell r="AQ145">
            <v>1.68</v>
          </cell>
          <cell r="AR145">
            <v>1.63</v>
          </cell>
          <cell r="AS145">
            <v>1.58</v>
          </cell>
          <cell r="AT145">
            <v>1.44</v>
          </cell>
          <cell r="AU145">
            <v>1.34</v>
          </cell>
          <cell r="AV145"/>
          <cell r="AW145"/>
          <cell r="AX145"/>
          <cell r="AY145"/>
          <cell r="AZ145"/>
          <cell r="BA145"/>
          <cell r="BB145"/>
          <cell r="BC145"/>
          <cell r="BD145"/>
          <cell r="BE145"/>
          <cell r="BF145"/>
          <cell r="BG145"/>
          <cell r="BH145"/>
          <cell r="BI145"/>
          <cell r="BJ145"/>
          <cell r="BK145"/>
          <cell r="BL145" t="str">
            <v>Yes</v>
          </cell>
          <cell r="BM145" t="str">
            <v>Yes</v>
          </cell>
          <cell r="BN145" t="str">
            <v>Yes</v>
          </cell>
          <cell r="BO145" t="str">
            <v>Yes</v>
          </cell>
          <cell r="BP145" t="str">
            <v>Yes</v>
          </cell>
          <cell r="BQ145" t="str">
            <v/>
          </cell>
          <cell r="BR145" t="str">
            <v/>
          </cell>
          <cell r="BS145" t="str">
            <v/>
          </cell>
          <cell r="BT145" t="str">
            <v/>
          </cell>
          <cell r="BU145" t="str">
            <v/>
          </cell>
          <cell r="BV145">
            <v>2.75</v>
          </cell>
          <cell r="BW145">
            <v>3</v>
          </cell>
          <cell r="BX145">
            <v>3.4</v>
          </cell>
          <cell r="BY145">
            <v>3.6</v>
          </cell>
          <cell r="BZ145">
            <v>4</v>
          </cell>
          <cell r="CA145" t="str">
            <v/>
          </cell>
          <cell r="CB145" t="str">
            <v/>
          </cell>
          <cell r="CC145" t="str">
            <v/>
          </cell>
          <cell r="CD145" t="str">
            <v/>
          </cell>
          <cell r="CE145" t="str">
            <v/>
          </cell>
          <cell r="CF145" t="str">
            <v/>
          </cell>
          <cell r="CG145" t="str">
            <v/>
          </cell>
          <cell r="CH145" t="str">
            <v/>
          </cell>
          <cell r="CI145" t="str">
            <v/>
          </cell>
          <cell r="CJ145" t="str">
            <v/>
          </cell>
          <cell r="CK145">
            <v>1.3</v>
          </cell>
          <cell r="CL145">
            <v>1.25</v>
          </cell>
          <cell r="CM145">
            <v>1.2</v>
          </cell>
          <cell r="CN145">
            <v>1.17</v>
          </cell>
          <cell r="CO145">
            <v>1.1499999999999999</v>
          </cell>
          <cell r="CP145" t="str">
            <v/>
          </cell>
          <cell r="CQ145" t="str">
            <v/>
          </cell>
          <cell r="CR145" t="str">
            <v/>
          </cell>
          <cell r="CS145" t="str">
            <v/>
          </cell>
          <cell r="CT145" t="str">
            <v/>
          </cell>
          <cell r="CU145">
            <v>-2.5230000000000001</v>
          </cell>
          <cell r="CV145" t="str">
            <v/>
          </cell>
          <cell r="CW145" t="str">
            <v/>
          </cell>
          <cell r="CX145" t="str">
            <v/>
          </cell>
          <cell r="CY145">
            <v>2.5230000000000001</v>
          </cell>
          <cell r="CZ145" t="str">
            <v/>
          </cell>
          <cell r="DA145" t="str">
            <v/>
          </cell>
          <cell r="DB145" t="str">
            <v/>
          </cell>
          <cell r="DC145"/>
          <cell r="DD145">
            <v>1</v>
          </cell>
          <cell r="DE145"/>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I146"/>
          <cell r="J146"/>
          <cell r="K146">
            <v>1</v>
          </cell>
          <cell r="L146"/>
          <cell r="M146"/>
          <cell r="N146"/>
          <cell r="O146"/>
          <cell r="P146"/>
          <cell r="Q146">
            <v>1</v>
          </cell>
          <cell r="R146" t="str">
            <v>Out &amp; under</v>
          </cell>
          <cell r="S146" t="str">
            <v xml:space="preserve">Revenue </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cell r="AA146"/>
          <cell r="AB146"/>
          <cell r="AC146"/>
          <cell r="AD146"/>
          <cell r="AE146"/>
          <cell r="AF146"/>
          <cell r="AG146"/>
          <cell r="AH146"/>
          <cell r="AI146"/>
          <cell r="AJ146"/>
          <cell r="AK146"/>
          <cell r="AL146"/>
          <cell r="AM146"/>
          <cell r="AN146"/>
          <cell r="AO146"/>
          <cell r="AP146"/>
          <cell r="AQ146">
            <v>24.51</v>
          </cell>
          <cell r="AR146">
            <v>23.74</v>
          </cell>
          <cell r="AS146">
            <v>23</v>
          </cell>
          <cell r="AT146">
            <v>22.4</v>
          </cell>
          <cell r="AU146">
            <v>19.5</v>
          </cell>
          <cell r="AV146"/>
          <cell r="AW146"/>
          <cell r="AX146"/>
          <cell r="AY146"/>
          <cell r="AZ146"/>
          <cell r="BA146"/>
          <cell r="BB146"/>
          <cell r="BC146"/>
          <cell r="BD146"/>
          <cell r="BE146"/>
          <cell r="BF146"/>
          <cell r="BG146"/>
          <cell r="BH146"/>
          <cell r="BI146"/>
          <cell r="BJ146"/>
          <cell r="BK146"/>
          <cell r="BL146" t="str">
            <v>Yes</v>
          </cell>
          <cell r="BM146" t="str">
            <v>Yes</v>
          </cell>
          <cell r="BN146" t="str">
            <v>Yes</v>
          </cell>
          <cell r="BO146" t="str">
            <v>Yes</v>
          </cell>
          <cell r="BP146" t="str">
            <v>Yes</v>
          </cell>
          <cell r="BQ146">
            <v>98</v>
          </cell>
          <cell r="BR146">
            <v>98</v>
          </cell>
          <cell r="BS146">
            <v>98</v>
          </cell>
          <cell r="BT146">
            <v>98</v>
          </cell>
          <cell r="BU146">
            <v>98</v>
          </cell>
          <cell r="BV146">
            <v>41.6</v>
          </cell>
          <cell r="BW146">
            <v>41.6</v>
          </cell>
          <cell r="BX146">
            <v>41.6</v>
          </cell>
          <cell r="BY146">
            <v>41.6</v>
          </cell>
          <cell r="BZ146">
            <v>41.6</v>
          </cell>
          <cell r="CA146" t="str">
            <v/>
          </cell>
          <cell r="CB146" t="str">
            <v/>
          </cell>
          <cell r="CC146" t="str">
            <v/>
          </cell>
          <cell r="CD146" t="str">
            <v/>
          </cell>
          <cell r="CE146" t="str">
            <v/>
          </cell>
          <cell r="CF146" t="str">
            <v/>
          </cell>
          <cell r="CG146" t="str">
            <v/>
          </cell>
          <cell r="CH146" t="str">
            <v/>
          </cell>
          <cell r="CI146" t="str">
            <v/>
          </cell>
          <cell r="CJ146" t="str">
            <v/>
          </cell>
          <cell r="CK146">
            <v>11.83</v>
          </cell>
          <cell r="CL146">
            <v>11.46</v>
          </cell>
          <cell r="CM146">
            <v>11.11</v>
          </cell>
          <cell r="CN146">
            <v>10.82</v>
          </cell>
          <cell r="CO146">
            <v>9.42</v>
          </cell>
          <cell r="CP146" t="str">
            <v>*</v>
          </cell>
          <cell r="CQ146" t="str">
            <v>*</v>
          </cell>
          <cell r="CR146" t="str">
            <v>*</v>
          </cell>
          <cell r="CS146" t="str">
            <v>*</v>
          </cell>
          <cell r="CT146" t="str">
            <v>*</v>
          </cell>
          <cell r="CU146">
            <v>-0.36499999999999999</v>
          </cell>
          <cell r="CV146" t="str">
            <v/>
          </cell>
          <cell r="CW146" t="str">
            <v/>
          </cell>
          <cell r="CX146">
            <v>-0.877</v>
          </cell>
          <cell r="CY146">
            <v>0.29899999999999999</v>
          </cell>
          <cell r="CZ146" t="str">
            <v/>
          </cell>
          <cell r="DA146" t="str">
            <v/>
          </cell>
          <cell r="DB146">
            <v>0.874</v>
          </cell>
          <cell r="DC146"/>
          <cell r="DD146">
            <v>1</v>
          </cell>
          <cell r="DE146"/>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J147"/>
          <cell r="K147"/>
          <cell r="L147"/>
          <cell r="M147"/>
          <cell r="N147"/>
          <cell r="O147"/>
          <cell r="P147"/>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cell r="AA147"/>
          <cell r="AB147"/>
          <cell r="AC147"/>
          <cell r="AD147"/>
          <cell r="AE147"/>
          <cell r="AF147"/>
          <cell r="AG147"/>
          <cell r="AH147"/>
          <cell r="AI147"/>
          <cell r="AJ147"/>
          <cell r="AK147"/>
          <cell r="AL147"/>
          <cell r="AM147"/>
          <cell r="AN147"/>
          <cell r="AO147"/>
          <cell r="AP147"/>
          <cell r="AQ147">
            <v>0</v>
          </cell>
          <cell r="AR147">
            <v>0</v>
          </cell>
          <cell r="AS147">
            <v>0</v>
          </cell>
          <cell r="AT147">
            <v>0</v>
          </cell>
          <cell r="AU147">
            <v>0</v>
          </cell>
          <cell r="AV147"/>
          <cell r="AW147"/>
          <cell r="AX147"/>
          <cell r="AY147"/>
          <cell r="AZ147"/>
          <cell r="BA147"/>
          <cell r="BB147"/>
          <cell r="BC147"/>
          <cell r="BD147"/>
          <cell r="BE147"/>
          <cell r="BF147"/>
          <cell r="BG147"/>
          <cell r="BH147"/>
          <cell r="BI147"/>
          <cell r="BJ147"/>
          <cell r="BK147"/>
          <cell r="BL147"/>
          <cell r="BM147"/>
          <cell r="BN147"/>
          <cell r="BO147"/>
          <cell r="BP147"/>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cell r="DD147">
            <v>1</v>
          </cell>
          <cell r="DE147"/>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I148"/>
          <cell r="J148"/>
          <cell r="K148">
            <v>1</v>
          </cell>
          <cell r="L148"/>
          <cell r="M148"/>
          <cell r="N148"/>
          <cell r="O148"/>
          <cell r="P148"/>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cell r="AA148"/>
          <cell r="AB148"/>
          <cell r="AC148"/>
          <cell r="AD148"/>
          <cell r="AE148"/>
          <cell r="AF148"/>
          <cell r="AG148"/>
          <cell r="AH148"/>
          <cell r="AI148"/>
          <cell r="AJ148"/>
          <cell r="AK148"/>
          <cell r="AL148"/>
          <cell r="AM148"/>
          <cell r="AN148"/>
          <cell r="AO148"/>
          <cell r="AP148"/>
          <cell r="AQ148">
            <v>32.299999999999997</v>
          </cell>
          <cell r="AR148">
            <v>29.8</v>
          </cell>
          <cell r="AS148">
            <v>27.3</v>
          </cell>
          <cell r="AT148">
            <v>24.8</v>
          </cell>
          <cell r="AU148">
            <v>22</v>
          </cell>
          <cell r="AV148"/>
          <cell r="AW148"/>
          <cell r="AX148"/>
          <cell r="AY148"/>
          <cell r="AZ148"/>
          <cell r="BA148"/>
          <cell r="BB148"/>
          <cell r="BC148"/>
          <cell r="BD148"/>
          <cell r="BE148"/>
          <cell r="BF148"/>
          <cell r="BG148"/>
          <cell r="BH148"/>
          <cell r="BI148"/>
          <cell r="BJ148"/>
          <cell r="BK148"/>
          <cell r="BL148"/>
          <cell r="BM148"/>
          <cell r="BN148"/>
          <cell r="BO148"/>
          <cell r="BP148"/>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cell r="DD148">
            <v>1</v>
          </cell>
          <cell r="DE148"/>
        </row>
        <row r="149">
          <cell r="C149" t="str">
            <v>PR19NES_COM12</v>
          </cell>
          <cell r="D149" t="str">
            <v>We always provide a reliable supply of water.</v>
          </cell>
          <cell r="E149" t="str">
            <v>PR14 revision</v>
          </cell>
          <cell r="F149" t="str">
            <v>COM12</v>
          </cell>
          <cell r="G149" t="str">
            <v>Mains repairs</v>
          </cell>
          <cell r="H149" t="str">
            <v>Mains repairs per 1,000km</v>
          </cell>
          <cell r="I149"/>
          <cell r="J149">
            <v>1</v>
          </cell>
          <cell r="K149"/>
          <cell r="L149"/>
          <cell r="M149"/>
          <cell r="N149"/>
          <cell r="O149"/>
          <cell r="P149"/>
          <cell r="Q149">
            <v>1</v>
          </cell>
          <cell r="R149" t="str">
            <v>Out &amp; under</v>
          </cell>
          <cell r="S149" t="str">
            <v xml:space="preserve">Revenue </v>
          </cell>
          <cell r="T149" t="str">
            <v>In-period</v>
          </cell>
          <cell r="U149" t="str">
            <v>Asset/equipment failure</v>
          </cell>
          <cell r="V149" t="str">
            <v>nr</v>
          </cell>
          <cell r="W149" t="str">
            <v>Number of bursts per 1,000km of pipe network</v>
          </cell>
          <cell r="X149">
            <v>1</v>
          </cell>
          <cell r="Y149" t="str">
            <v>Down</v>
          </cell>
          <cell r="Z149" t="str">
            <v>Mains repairs</v>
          </cell>
          <cell r="AA149"/>
          <cell r="AB149"/>
          <cell r="AC149"/>
          <cell r="AD149"/>
          <cell r="AE149"/>
          <cell r="AF149"/>
          <cell r="AG149"/>
          <cell r="AH149"/>
          <cell r="AI149"/>
          <cell r="AJ149"/>
          <cell r="AK149"/>
          <cell r="AL149"/>
          <cell r="AM149"/>
          <cell r="AN149"/>
          <cell r="AO149"/>
          <cell r="AP149"/>
          <cell r="AQ149">
            <v>141.9</v>
          </cell>
          <cell r="AR149">
            <v>137.1</v>
          </cell>
          <cell r="AS149">
            <v>132.4</v>
          </cell>
          <cell r="AT149">
            <v>127.9</v>
          </cell>
          <cell r="AU149">
            <v>123.4</v>
          </cell>
          <cell r="AV149"/>
          <cell r="AW149"/>
          <cell r="AX149"/>
          <cell r="AY149"/>
          <cell r="AZ149"/>
          <cell r="BA149"/>
          <cell r="BB149"/>
          <cell r="BC149"/>
          <cell r="BD149"/>
          <cell r="BE149"/>
          <cell r="BF149"/>
          <cell r="BG149"/>
          <cell r="BH149"/>
          <cell r="BI149"/>
          <cell r="BJ149"/>
          <cell r="BK149"/>
          <cell r="BL149" t="str">
            <v>Yes</v>
          </cell>
          <cell r="BM149" t="str">
            <v>Yes</v>
          </cell>
          <cell r="BN149" t="str">
            <v>Yes</v>
          </cell>
          <cell r="BO149" t="str">
            <v>Yes</v>
          </cell>
          <cell r="BP149" t="str">
            <v>Yes</v>
          </cell>
          <cell r="BQ149" t="str">
            <v/>
          </cell>
          <cell r="BR149" t="str">
            <v/>
          </cell>
          <cell r="BS149" t="str">
            <v/>
          </cell>
          <cell r="BT149" t="str">
            <v/>
          </cell>
          <cell r="BU149" t="str">
            <v/>
          </cell>
          <cell r="BV149">
            <v>198.6</v>
          </cell>
          <cell r="BW149">
            <v>198.6</v>
          </cell>
          <cell r="BX149">
            <v>198.6</v>
          </cell>
          <cell r="BY149">
            <v>198.6</v>
          </cell>
          <cell r="BZ149">
            <v>198.6</v>
          </cell>
          <cell r="CA149">
            <v>151.9</v>
          </cell>
          <cell r="CB149">
            <v>147.1</v>
          </cell>
          <cell r="CC149">
            <v>142.4</v>
          </cell>
          <cell r="CD149">
            <v>137.9</v>
          </cell>
          <cell r="CE149">
            <v>133.4</v>
          </cell>
          <cell r="CF149" t="str">
            <v/>
          </cell>
          <cell r="CG149" t="str">
            <v/>
          </cell>
          <cell r="CH149" t="str">
            <v/>
          </cell>
          <cell r="CI149" t="str">
            <v/>
          </cell>
          <cell r="CJ149" t="str">
            <v/>
          </cell>
          <cell r="CK149">
            <v>127.1</v>
          </cell>
          <cell r="CL149">
            <v>122.7</v>
          </cell>
          <cell r="CM149">
            <v>118.7</v>
          </cell>
          <cell r="CN149">
            <v>114.3</v>
          </cell>
          <cell r="CO149">
            <v>110</v>
          </cell>
          <cell r="CP149" t="str">
            <v/>
          </cell>
          <cell r="CQ149" t="str">
            <v/>
          </cell>
          <cell r="CR149" t="str">
            <v/>
          </cell>
          <cell r="CS149" t="str">
            <v/>
          </cell>
          <cell r="CT149" t="str">
            <v/>
          </cell>
          <cell r="CU149">
            <v>-0.14899999999999999</v>
          </cell>
          <cell r="CV149" t="str">
            <v/>
          </cell>
          <cell r="CW149" t="str">
            <v/>
          </cell>
          <cell r="CX149" t="str">
            <v/>
          </cell>
          <cell r="CY149">
            <v>9.8000000000000004E-2</v>
          </cell>
          <cell r="CZ149" t="str">
            <v/>
          </cell>
          <cell r="DA149" t="str">
            <v/>
          </cell>
          <cell r="DB149" t="str">
            <v/>
          </cell>
          <cell r="DC149"/>
          <cell r="DD149">
            <v>1</v>
          </cell>
          <cell r="DE149"/>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I150"/>
          <cell r="J150">
            <v>1</v>
          </cell>
          <cell r="K150"/>
          <cell r="L150"/>
          <cell r="M150"/>
          <cell r="N150"/>
          <cell r="O150"/>
          <cell r="P150"/>
          <cell r="Q150">
            <v>1</v>
          </cell>
          <cell r="R150" t="str">
            <v>Under</v>
          </cell>
          <cell r="S150" t="str">
            <v xml:space="preserve">Revenue </v>
          </cell>
          <cell r="T150" t="str">
            <v>In-period</v>
          </cell>
          <cell r="U150" t="str">
            <v>Water outage</v>
          </cell>
          <cell r="V150" t="str">
            <v>%</v>
          </cell>
          <cell r="W150" t="str">
            <v>% of maximum sustainable production capacity</v>
          </cell>
          <cell r="X150">
            <v>2</v>
          </cell>
          <cell r="Y150" t="str">
            <v>Down</v>
          </cell>
          <cell r="Z150" t="str">
            <v>Unplanned outage</v>
          </cell>
          <cell r="AA150"/>
          <cell r="AB150"/>
          <cell r="AC150"/>
          <cell r="AD150"/>
          <cell r="AE150"/>
          <cell r="AF150"/>
          <cell r="AG150"/>
          <cell r="AH150"/>
          <cell r="AI150"/>
          <cell r="AJ150"/>
          <cell r="AK150"/>
          <cell r="AL150"/>
          <cell r="AM150"/>
          <cell r="AN150"/>
          <cell r="AO150"/>
          <cell r="AP150"/>
          <cell r="AQ150">
            <v>6.37</v>
          </cell>
          <cell r="AR150">
            <v>5.36</v>
          </cell>
          <cell r="AS150">
            <v>4.3600000000000003</v>
          </cell>
          <cell r="AT150">
            <v>3.35</v>
          </cell>
          <cell r="AU150">
            <v>2.34</v>
          </cell>
          <cell r="AV150"/>
          <cell r="AW150"/>
          <cell r="AX150"/>
          <cell r="AY150"/>
          <cell r="AZ150"/>
          <cell r="BA150"/>
          <cell r="BB150"/>
          <cell r="BC150"/>
          <cell r="BD150"/>
          <cell r="BE150"/>
          <cell r="BF150"/>
          <cell r="BG150"/>
          <cell r="BH150"/>
          <cell r="BI150"/>
          <cell r="BJ150"/>
          <cell r="BK150"/>
          <cell r="BL150" t="str">
            <v>Yes</v>
          </cell>
          <cell r="BM150" t="str">
            <v>Yes</v>
          </cell>
          <cell r="BN150" t="str">
            <v>Yes</v>
          </cell>
          <cell r="BO150" t="str">
            <v>Yes</v>
          </cell>
          <cell r="BP150" t="str">
            <v>Yes</v>
          </cell>
          <cell r="BQ150" t="str">
            <v/>
          </cell>
          <cell r="BR150" t="str">
            <v/>
          </cell>
          <cell r="BS150" t="str">
            <v/>
          </cell>
          <cell r="BT150" t="str">
            <v/>
          </cell>
          <cell r="BU150" t="str">
            <v/>
          </cell>
          <cell r="BV150">
            <v>12.74</v>
          </cell>
          <cell r="BW150">
            <v>12.74</v>
          </cell>
          <cell r="BX150">
            <v>12.74</v>
          </cell>
          <cell r="BY150">
            <v>12.74</v>
          </cell>
          <cell r="BZ150">
            <v>12.74</v>
          </cell>
          <cell r="CA150">
            <v>7.64</v>
          </cell>
          <cell r="CB150">
            <v>6.43</v>
          </cell>
          <cell r="CC150">
            <v>5.23</v>
          </cell>
          <cell r="CD150">
            <v>4.0199999999999996</v>
          </cell>
          <cell r="CE150">
            <v>2.81</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v>-1.72</v>
          </cell>
          <cell r="CV150" t="str">
            <v/>
          </cell>
          <cell r="CW150" t="str">
            <v/>
          </cell>
          <cell r="CX150" t="str">
            <v/>
          </cell>
          <cell r="CY150" t="str">
            <v/>
          </cell>
          <cell r="CZ150" t="str">
            <v/>
          </cell>
          <cell r="DA150" t="str">
            <v/>
          </cell>
          <cell r="DB150" t="str">
            <v/>
          </cell>
          <cell r="DC150"/>
          <cell r="DD150">
            <v>1</v>
          </cell>
          <cell r="DE150"/>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I151"/>
          <cell r="J151"/>
          <cell r="K151">
            <v>1</v>
          </cell>
          <cell r="L151"/>
          <cell r="M151"/>
          <cell r="N151"/>
          <cell r="O151"/>
          <cell r="P151"/>
          <cell r="Q151">
            <v>1</v>
          </cell>
          <cell r="R151" t="str">
            <v>Under</v>
          </cell>
          <cell r="S151" t="str">
            <v xml:space="preserve">Revenue </v>
          </cell>
          <cell r="T151" t="str">
            <v>In-period</v>
          </cell>
          <cell r="U151" t="str">
            <v>Asset/equipment failure</v>
          </cell>
          <cell r="V151" t="str">
            <v>nr</v>
          </cell>
          <cell r="W151" t="str">
            <v>Number of collapses per 1000km of sewer</v>
          </cell>
          <cell r="X151">
            <v>2</v>
          </cell>
          <cell r="Y151" t="str">
            <v>Down</v>
          </cell>
          <cell r="Z151" t="str">
            <v>Sewer collapses</v>
          </cell>
          <cell r="AA151"/>
          <cell r="AB151"/>
          <cell r="AC151"/>
          <cell r="AD151"/>
          <cell r="AE151"/>
          <cell r="AF151"/>
          <cell r="AG151"/>
          <cell r="AH151"/>
          <cell r="AI151"/>
          <cell r="AJ151"/>
          <cell r="AK151"/>
          <cell r="AL151"/>
          <cell r="AM151"/>
          <cell r="AN151"/>
          <cell r="AO151"/>
          <cell r="AP151"/>
          <cell r="AQ151">
            <v>10.69</v>
          </cell>
          <cell r="AR151">
            <v>10.06</v>
          </cell>
          <cell r="AS151">
            <v>9.43</v>
          </cell>
          <cell r="AT151">
            <v>8.7899999999999991</v>
          </cell>
          <cell r="AU151">
            <v>8.1300000000000008</v>
          </cell>
          <cell r="AV151"/>
          <cell r="AW151"/>
          <cell r="AX151"/>
          <cell r="AY151"/>
          <cell r="AZ151"/>
          <cell r="BA151"/>
          <cell r="BB151"/>
          <cell r="BC151"/>
          <cell r="BD151"/>
          <cell r="BE151"/>
          <cell r="BF151"/>
          <cell r="BG151"/>
          <cell r="BH151"/>
          <cell r="BI151"/>
          <cell r="BJ151"/>
          <cell r="BK151"/>
          <cell r="BL151" t="str">
            <v>Yes</v>
          </cell>
          <cell r="BM151" t="str">
            <v>Yes</v>
          </cell>
          <cell r="BN151" t="str">
            <v>Yes</v>
          </cell>
          <cell r="BO151" t="str">
            <v>Yes</v>
          </cell>
          <cell r="BP151" t="str">
            <v>Yes</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v>-0.32200000000000001</v>
          </cell>
          <cell r="CV151" t="str">
            <v/>
          </cell>
          <cell r="CW151" t="str">
            <v/>
          </cell>
          <cell r="CX151" t="str">
            <v/>
          </cell>
          <cell r="CY151" t="str">
            <v/>
          </cell>
          <cell r="CZ151" t="str">
            <v/>
          </cell>
          <cell r="DA151" t="str">
            <v/>
          </cell>
          <cell r="DB151" t="str">
            <v/>
          </cell>
          <cell r="DC151"/>
          <cell r="DD151">
            <v>1</v>
          </cell>
          <cell r="DE151"/>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I152"/>
          <cell r="J152">
            <v>0.16</v>
          </cell>
          <cell r="K152">
            <v>0.84</v>
          </cell>
          <cell r="L152"/>
          <cell r="M152"/>
          <cell r="N152"/>
          <cell r="O152"/>
          <cell r="P152"/>
          <cell r="Q152">
            <v>1</v>
          </cell>
          <cell r="R152" t="str">
            <v>Under</v>
          </cell>
          <cell r="S152" t="str">
            <v xml:space="preserve">Revenue </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cell r="AA152"/>
          <cell r="AB152"/>
          <cell r="AC152"/>
          <cell r="AD152"/>
          <cell r="AE152"/>
          <cell r="AF152"/>
          <cell r="AG152"/>
          <cell r="AH152"/>
          <cell r="AI152"/>
          <cell r="AJ152"/>
          <cell r="AK152"/>
          <cell r="AL152"/>
          <cell r="AM152"/>
          <cell r="AN152"/>
          <cell r="AO152"/>
          <cell r="AP152"/>
          <cell r="AQ152">
            <v>100</v>
          </cell>
          <cell r="AR152">
            <v>100</v>
          </cell>
          <cell r="AS152">
            <v>100</v>
          </cell>
          <cell r="AT152">
            <v>100</v>
          </cell>
          <cell r="AU152">
            <v>100</v>
          </cell>
          <cell r="AV152"/>
          <cell r="AW152"/>
          <cell r="AX152"/>
          <cell r="AY152"/>
          <cell r="AZ152"/>
          <cell r="BA152"/>
          <cell r="BB152"/>
          <cell r="BC152"/>
          <cell r="BD152"/>
          <cell r="BE152"/>
          <cell r="BF152"/>
          <cell r="BG152"/>
          <cell r="BH152"/>
          <cell r="BI152"/>
          <cell r="BJ152"/>
          <cell r="BK152"/>
          <cell r="BL152" t="str">
            <v>Yes</v>
          </cell>
          <cell r="BM152" t="str">
            <v>Yes</v>
          </cell>
          <cell r="BN152" t="str">
            <v>Yes</v>
          </cell>
          <cell r="BO152" t="str">
            <v>Yes</v>
          </cell>
          <cell r="BP152" t="str">
            <v>Yes</v>
          </cell>
          <cell r="BQ152" t="str">
            <v/>
          </cell>
          <cell r="BR152" t="str">
            <v/>
          </cell>
          <cell r="BS152" t="str">
            <v/>
          </cell>
          <cell r="BT152" t="str">
            <v/>
          </cell>
          <cell r="BU152" t="str">
            <v/>
          </cell>
          <cell r="BV152" t="str">
            <v/>
          </cell>
          <cell r="BW152" t="str">
            <v/>
          </cell>
          <cell r="BX152" t="str">
            <v/>
          </cell>
          <cell r="BY152" t="str">
            <v/>
          </cell>
          <cell r="BZ152" t="str">
            <v/>
          </cell>
          <cell r="CA152">
            <v>99</v>
          </cell>
          <cell r="CB152">
            <v>99</v>
          </cell>
          <cell r="CC152">
            <v>99</v>
          </cell>
          <cell r="CD152">
            <v>99</v>
          </cell>
          <cell r="CE152">
            <v>99</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v>-0.59699999999999998</v>
          </cell>
          <cell r="CV152" t="str">
            <v/>
          </cell>
          <cell r="CW152" t="str">
            <v/>
          </cell>
          <cell r="CX152" t="str">
            <v/>
          </cell>
          <cell r="CY152" t="str">
            <v/>
          </cell>
          <cell r="CZ152" t="str">
            <v/>
          </cell>
          <cell r="DA152" t="str">
            <v/>
          </cell>
          <cell r="DB152" t="str">
            <v/>
          </cell>
          <cell r="DC152"/>
          <cell r="DD152">
            <v>1</v>
          </cell>
          <cell r="DE152"/>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I153"/>
          <cell r="J153"/>
          <cell r="K153"/>
          <cell r="L153"/>
          <cell r="M153">
            <v>1</v>
          </cell>
          <cell r="N153"/>
          <cell r="O153"/>
          <cell r="P153"/>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A153"/>
          <cell r="AB153"/>
          <cell r="AC153"/>
          <cell r="AD153"/>
          <cell r="AE153"/>
          <cell r="AF153"/>
          <cell r="AG153"/>
          <cell r="AH153"/>
          <cell r="AI153"/>
          <cell r="AJ153"/>
          <cell r="AK153"/>
          <cell r="AL153"/>
          <cell r="AM153"/>
          <cell r="AN153"/>
          <cell r="AO153"/>
          <cell r="AP153"/>
          <cell r="AQ153">
            <v>8.6999999999999993</v>
          </cell>
          <cell r="AR153">
            <v>8.6999999999999993</v>
          </cell>
          <cell r="AS153">
            <v>8.6999999999999993</v>
          </cell>
          <cell r="AT153">
            <v>8.8000000000000007</v>
          </cell>
          <cell r="AU153">
            <v>8.8000000000000007</v>
          </cell>
          <cell r="AV153"/>
          <cell r="AW153"/>
          <cell r="AX153"/>
          <cell r="AY153"/>
          <cell r="AZ153"/>
          <cell r="BA153"/>
          <cell r="BB153"/>
          <cell r="BC153"/>
          <cell r="BD153"/>
          <cell r="BE153"/>
          <cell r="BF153"/>
          <cell r="BG153"/>
          <cell r="BH153"/>
          <cell r="BI153"/>
          <cell r="BJ153"/>
          <cell r="BK153"/>
          <cell r="BL153"/>
          <cell r="BM153"/>
          <cell r="BN153"/>
          <cell r="BO153"/>
          <cell r="BP153"/>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cell r="DD153">
            <v>1</v>
          </cell>
          <cell r="DE153"/>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I154"/>
          <cell r="J154"/>
          <cell r="K154"/>
          <cell r="L154"/>
          <cell r="M154">
            <v>1</v>
          </cell>
          <cell r="N154"/>
          <cell r="O154"/>
          <cell r="P154"/>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A154"/>
          <cell r="AB154"/>
          <cell r="AC154"/>
          <cell r="AD154"/>
          <cell r="AE154"/>
          <cell r="AF154"/>
          <cell r="AG154"/>
          <cell r="AH154"/>
          <cell r="AI154"/>
          <cell r="AJ154"/>
          <cell r="AK154"/>
          <cell r="AL154"/>
          <cell r="AM154"/>
          <cell r="AN154"/>
          <cell r="AO154"/>
          <cell r="AP154"/>
          <cell r="AQ154">
            <v>39</v>
          </cell>
          <cell r="AR154">
            <v>45.5</v>
          </cell>
          <cell r="AS154">
            <v>52</v>
          </cell>
          <cell r="AT154">
            <v>58.5</v>
          </cell>
          <cell r="AU154">
            <v>65</v>
          </cell>
          <cell r="AV154"/>
          <cell r="AW154"/>
          <cell r="AX154"/>
          <cell r="AY154"/>
          <cell r="AZ154"/>
          <cell r="BA154"/>
          <cell r="BB154"/>
          <cell r="BC154"/>
          <cell r="BD154"/>
          <cell r="BE154"/>
          <cell r="BF154"/>
          <cell r="BG154"/>
          <cell r="BH154"/>
          <cell r="BI154"/>
          <cell r="BJ154"/>
          <cell r="BK154"/>
          <cell r="BL154"/>
          <cell r="BM154"/>
          <cell r="BN154"/>
          <cell r="BO154"/>
          <cell r="BP154"/>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cell r="DD154">
            <v>1</v>
          </cell>
          <cell r="DE154"/>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I155"/>
          <cell r="J155"/>
          <cell r="K155"/>
          <cell r="L155"/>
          <cell r="M155">
            <v>1</v>
          </cell>
          <cell r="N155"/>
          <cell r="O155"/>
          <cell r="P155"/>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A155"/>
          <cell r="AB155"/>
          <cell r="AC155"/>
          <cell r="AD155"/>
          <cell r="AE155"/>
          <cell r="AF155"/>
          <cell r="AG155"/>
          <cell r="AH155"/>
          <cell r="AI155"/>
          <cell r="AJ155"/>
          <cell r="AK155"/>
          <cell r="AL155"/>
          <cell r="AM155"/>
          <cell r="AN155"/>
          <cell r="AO155"/>
          <cell r="AP155"/>
          <cell r="AQ155">
            <v>2</v>
          </cell>
          <cell r="AR155">
            <v>2</v>
          </cell>
          <cell r="AS155">
            <v>2</v>
          </cell>
          <cell r="AT155">
            <v>2</v>
          </cell>
          <cell r="AU155">
            <v>2</v>
          </cell>
          <cell r="AV155"/>
          <cell r="AW155"/>
          <cell r="AX155"/>
          <cell r="AY155"/>
          <cell r="AZ155"/>
          <cell r="BA155"/>
          <cell r="BB155"/>
          <cell r="BC155"/>
          <cell r="BD155"/>
          <cell r="BE155"/>
          <cell r="BF155"/>
          <cell r="BG155"/>
          <cell r="BH155"/>
          <cell r="BI155"/>
          <cell r="BJ155"/>
          <cell r="BK155"/>
          <cell r="BL155"/>
          <cell r="BM155"/>
          <cell r="BN155"/>
          <cell r="BO155"/>
          <cell r="BP155"/>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cell r="DD155">
            <v>1</v>
          </cell>
          <cell r="DE155"/>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I156"/>
          <cell r="J156">
            <v>1</v>
          </cell>
          <cell r="K156"/>
          <cell r="L156"/>
          <cell r="M156"/>
          <cell r="N156"/>
          <cell r="O156"/>
          <cell r="P156"/>
          <cell r="Q156">
            <v>1</v>
          </cell>
          <cell r="R156" t="str">
            <v>Out &amp; under</v>
          </cell>
          <cell r="S156" t="str">
            <v xml:space="preserve">Revenue </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A156"/>
          <cell r="AB156"/>
          <cell r="AC156"/>
          <cell r="AD156"/>
          <cell r="AE156"/>
          <cell r="AF156"/>
          <cell r="AG156"/>
          <cell r="AH156"/>
          <cell r="AI156"/>
          <cell r="AJ156"/>
          <cell r="AK156"/>
          <cell r="AL156"/>
          <cell r="AM156"/>
          <cell r="AN156"/>
          <cell r="AO156"/>
          <cell r="AP156"/>
          <cell r="AQ156">
            <v>10</v>
          </cell>
          <cell r="AR156">
            <v>8</v>
          </cell>
          <cell r="AS156">
            <v>6</v>
          </cell>
          <cell r="AT156">
            <v>4</v>
          </cell>
          <cell r="AU156">
            <v>4</v>
          </cell>
          <cell r="AV156"/>
          <cell r="AW156"/>
          <cell r="AX156"/>
          <cell r="AY156"/>
          <cell r="AZ156"/>
          <cell r="BA156"/>
          <cell r="BB156"/>
          <cell r="BC156"/>
          <cell r="BD156"/>
          <cell r="BE156"/>
          <cell r="BF156"/>
          <cell r="BG156"/>
          <cell r="BH156"/>
          <cell r="BI156"/>
          <cell r="BJ156"/>
          <cell r="BK156"/>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C156"/>
          <cell r="DD156">
            <v>1</v>
          </cell>
          <cell r="DE156"/>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I157"/>
          <cell r="J157"/>
          <cell r="K157"/>
          <cell r="L157"/>
          <cell r="M157">
            <v>1</v>
          </cell>
          <cell r="N157"/>
          <cell r="O157"/>
          <cell r="P157"/>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A157"/>
          <cell r="AB157"/>
          <cell r="AC157"/>
          <cell r="AD157"/>
          <cell r="AE157"/>
          <cell r="AF157"/>
          <cell r="AG157"/>
          <cell r="AH157"/>
          <cell r="AI157"/>
          <cell r="AJ157"/>
          <cell r="AK157"/>
          <cell r="AL157"/>
          <cell r="AM157"/>
          <cell r="AN157"/>
          <cell r="AO157"/>
          <cell r="AP157"/>
          <cell r="AQ157">
            <v>8.8000000000000007</v>
          </cell>
          <cell r="AR157">
            <v>8.8000000000000007</v>
          </cell>
          <cell r="AS157">
            <v>8.8000000000000007</v>
          </cell>
          <cell r="AT157">
            <v>8.8000000000000007</v>
          </cell>
          <cell r="AU157">
            <v>8.8000000000000007</v>
          </cell>
          <cell r="AV157"/>
          <cell r="AW157"/>
          <cell r="AX157"/>
          <cell r="AY157"/>
          <cell r="AZ157"/>
          <cell r="BA157"/>
          <cell r="BB157"/>
          <cell r="BC157"/>
          <cell r="BD157"/>
          <cell r="BE157"/>
          <cell r="BF157"/>
          <cell r="BG157"/>
          <cell r="BH157"/>
          <cell r="BI157"/>
          <cell r="BJ157"/>
          <cell r="BK157"/>
          <cell r="BL157"/>
          <cell r="BM157"/>
          <cell r="BN157"/>
          <cell r="BO157"/>
          <cell r="BP157"/>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cell r="DD157">
            <v>1</v>
          </cell>
          <cell r="DE157"/>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I158"/>
          <cell r="J158"/>
          <cell r="K158"/>
          <cell r="L158"/>
          <cell r="M158">
            <v>1</v>
          </cell>
          <cell r="N158"/>
          <cell r="O158"/>
          <cell r="P158"/>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A158"/>
          <cell r="AB158"/>
          <cell r="AC158"/>
          <cell r="AD158"/>
          <cell r="AE158"/>
          <cell r="AF158"/>
          <cell r="AG158"/>
          <cell r="AH158"/>
          <cell r="AI158"/>
          <cell r="AJ158"/>
          <cell r="AK158"/>
          <cell r="AL158"/>
          <cell r="AM158"/>
          <cell r="AN158"/>
          <cell r="AO158"/>
          <cell r="AP158"/>
          <cell r="AQ158">
            <v>12.52</v>
          </cell>
          <cell r="AR158">
            <v>10.97</v>
          </cell>
          <cell r="AS158">
            <v>9.42</v>
          </cell>
          <cell r="AT158">
            <v>7.87</v>
          </cell>
          <cell r="AU158">
            <v>6.32</v>
          </cell>
          <cell r="AV158"/>
          <cell r="AW158"/>
          <cell r="AX158"/>
          <cell r="AY158"/>
          <cell r="AZ158"/>
          <cell r="BA158"/>
          <cell r="BB158"/>
          <cell r="BC158"/>
          <cell r="BD158"/>
          <cell r="BE158"/>
          <cell r="BF158"/>
          <cell r="BG158"/>
          <cell r="BH158"/>
          <cell r="BI158"/>
          <cell r="BJ158"/>
          <cell r="BK158"/>
          <cell r="BL158"/>
          <cell r="BM158"/>
          <cell r="BN158"/>
          <cell r="BO158"/>
          <cell r="BP158"/>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cell r="DD158">
            <v>1</v>
          </cell>
          <cell r="DE158"/>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I159"/>
          <cell r="J159">
            <v>0.56999999999999995</v>
          </cell>
          <cell r="K159">
            <v>0.43</v>
          </cell>
          <cell r="L159"/>
          <cell r="M159"/>
          <cell r="N159"/>
          <cell r="O159"/>
          <cell r="P159"/>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A159"/>
          <cell r="AB159"/>
          <cell r="AC159"/>
          <cell r="AD159"/>
          <cell r="AE159"/>
          <cell r="AF159"/>
          <cell r="AG159"/>
          <cell r="AH159"/>
          <cell r="AI159"/>
          <cell r="AJ159"/>
          <cell r="AK159"/>
          <cell r="AL159"/>
          <cell r="AM159"/>
          <cell r="AN159"/>
          <cell r="AO159"/>
          <cell r="AP159"/>
          <cell r="AQ159">
            <v>84.4</v>
          </cell>
          <cell r="AR159">
            <v>87.1</v>
          </cell>
          <cell r="AS159">
            <v>89.7</v>
          </cell>
          <cell r="AT159">
            <v>92.4</v>
          </cell>
          <cell r="AU159">
            <v>95</v>
          </cell>
          <cell r="AV159"/>
          <cell r="AW159"/>
          <cell r="AX159"/>
          <cell r="AY159"/>
          <cell r="AZ159"/>
          <cell r="BA159"/>
          <cell r="BB159"/>
          <cell r="BC159"/>
          <cell r="BD159"/>
          <cell r="BE159"/>
          <cell r="BF159"/>
          <cell r="BG159"/>
          <cell r="BH159"/>
          <cell r="BI159"/>
          <cell r="BJ159"/>
          <cell r="BK159"/>
          <cell r="BL159"/>
          <cell r="BM159"/>
          <cell r="BN159"/>
          <cell r="BO159"/>
          <cell r="BP159"/>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cell r="DD159">
            <v>1</v>
          </cell>
          <cell r="DE159"/>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I160"/>
          <cell r="J160"/>
          <cell r="K160"/>
          <cell r="L160"/>
          <cell r="M160">
            <v>1</v>
          </cell>
          <cell r="N160"/>
          <cell r="O160"/>
          <cell r="P160"/>
          <cell r="Q160">
            <v>1</v>
          </cell>
          <cell r="R160" t="str">
            <v>Out &amp; under</v>
          </cell>
          <cell r="S160" t="str">
            <v xml:space="preserve">Revenue </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A160"/>
          <cell r="AB160"/>
          <cell r="AC160"/>
          <cell r="AD160"/>
          <cell r="AE160"/>
          <cell r="AF160"/>
          <cell r="AG160"/>
          <cell r="AH160"/>
          <cell r="AI160"/>
          <cell r="AJ160"/>
          <cell r="AK160"/>
          <cell r="AL160"/>
          <cell r="AM160"/>
          <cell r="AN160"/>
          <cell r="AO160"/>
          <cell r="AP160"/>
          <cell r="AQ160">
            <v>4.4000000000000004</v>
          </cell>
          <cell r="AR160">
            <v>4.3499999999999996</v>
          </cell>
          <cell r="AS160">
            <v>4.3</v>
          </cell>
          <cell r="AT160">
            <v>4.25</v>
          </cell>
          <cell r="AU160">
            <v>4.21</v>
          </cell>
          <cell r="AV160"/>
          <cell r="AW160"/>
          <cell r="AX160"/>
          <cell r="AY160"/>
          <cell r="AZ160"/>
          <cell r="BA160"/>
          <cell r="BB160"/>
          <cell r="BC160"/>
          <cell r="BD160"/>
          <cell r="BE160"/>
          <cell r="BF160"/>
          <cell r="BG160"/>
          <cell r="BH160"/>
          <cell r="BI160"/>
          <cell r="BJ160"/>
          <cell r="BK160"/>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C160"/>
          <cell r="DD160">
            <v>1</v>
          </cell>
          <cell r="DE160"/>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I161"/>
          <cell r="J161">
            <v>1</v>
          </cell>
          <cell r="K161"/>
          <cell r="L161"/>
          <cell r="M161"/>
          <cell r="N161"/>
          <cell r="O161"/>
          <cell r="P161"/>
          <cell r="Q161">
            <v>1</v>
          </cell>
          <cell r="R161" t="str">
            <v>Out &amp; under</v>
          </cell>
          <cell r="S161" t="str">
            <v xml:space="preserve">Revenue </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A161"/>
          <cell r="AB161"/>
          <cell r="AC161"/>
          <cell r="AD161"/>
          <cell r="AE161"/>
          <cell r="AF161"/>
          <cell r="AG161"/>
          <cell r="AH161"/>
          <cell r="AI161"/>
          <cell r="AJ161"/>
          <cell r="AK161"/>
          <cell r="AL161"/>
          <cell r="AM161"/>
          <cell r="AN161"/>
          <cell r="AO161"/>
          <cell r="AP161"/>
          <cell r="AQ161">
            <v>500</v>
          </cell>
          <cell r="AR161">
            <v>475</v>
          </cell>
          <cell r="AS161">
            <v>450</v>
          </cell>
          <cell r="AT161">
            <v>425</v>
          </cell>
          <cell r="AU161">
            <v>400</v>
          </cell>
          <cell r="AV161"/>
          <cell r="AW161"/>
          <cell r="AX161"/>
          <cell r="AY161"/>
          <cell r="AZ161"/>
          <cell r="BA161"/>
          <cell r="BB161"/>
          <cell r="BC161"/>
          <cell r="BD161"/>
          <cell r="BE161"/>
          <cell r="BF161"/>
          <cell r="BG161"/>
          <cell r="BH161"/>
          <cell r="BI161"/>
          <cell r="BJ161"/>
          <cell r="BK161"/>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C161"/>
          <cell r="DD161">
            <v>1</v>
          </cell>
          <cell r="DE161"/>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I162"/>
          <cell r="J162">
            <v>1</v>
          </cell>
          <cell r="K162"/>
          <cell r="L162"/>
          <cell r="M162"/>
          <cell r="N162"/>
          <cell r="O162"/>
          <cell r="P162"/>
          <cell r="Q162">
            <v>1</v>
          </cell>
          <cell r="R162" t="str">
            <v>Out &amp; under</v>
          </cell>
          <cell r="S162" t="str">
            <v xml:space="preserve">Revenue </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A162"/>
          <cell r="AB162"/>
          <cell r="AC162"/>
          <cell r="AD162"/>
          <cell r="AE162"/>
          <cell r="AF162"/>
          <cell r="AG162"/>
          <cell r="AH162"/>
          <cell r="AI162"/>
          <cell r="AJ162"/>
          <cell r="AK162"/>
          <cell r="AL162"/>
          <cell r="AM162"/>
          <cell r="AN162"/>
          <cell r="AO162"/>
          <cell r="AP162"/>
          <cell r="AQ162">
            <v>10.51</v>
          </cell>
          <cell r="AR162">
            <v>9.75</v>
          </cell>
          <cell r="AS162">
            <v>8.98</v>
          </cell>
          <cell r="AT162">
            <v>8.2100000000000009</v>
          </cell>
          <cell r="AU162">
            <v>7.44</v>
          </cell>
          <cell r="AV162"/>
          <cell r="AW162"/>
          <cell r="AX162"/>
          <cell r="AY162"/>
          <cell r="AZ162"/>
          <cell r="BA162"/>
          <cell r="BB162"/>
          <cell r="BC162"/>
          <cell r="BD162"/>
          <cell r="BE162"/>
          <cell r="BF162"/>
          <cell r="BG162"/>
          <cell r="BH162"/>
          <cell r="BI162"/>
          <cell r="BJ162"/>
          <cell r="BK162"/>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C162"/>
          <cell r="DD162">
            <v>1</v>
          </cell>
          <cell r="DE162"/>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I163"/>
          <cell r="J163">
            <v>1</v>
          </cell>
          <cell r="K163"/>
          <cell r="L163"/>
          <cell r="M163"/>
          <cell r="N163"/>
          <cell r="O163"/>
          <cell r="P163"/>
          <cell r="Q163">
            <v>1</v>
          </cell>
          <cell r="R163" t="str">
            <v>Out &amp; under</v>
          </cell>
          <cell r="S163" t="str">
            <v xml:space="preserve">Revenue </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A163"/>
          <cell r="AB163"/>
          <cell r="AC163"/>
          <cell r="AD163"/>
          <cell r="AE163"/>
          <cell r="AF163"/>
          <cell r="AG163"/>
          <cell r="AH163"/>
          <cell r="AI163"/>
          <cell r="AJ163"/>
          <cell r="AK163"/>
          <cell r="AL163"/>
          <cell r="AM163"/>
          <cell r="AN163"/>
          <cell r="AO163"/>
          <cell r="AP163"/>
          <cell r="AQ163">
            <v>2.08</v>
          </cell>
          <cell r="AR163">
            <v>2.0699999999999998</v>
          </cell>
          <cell r="AS163">
            <v>2.0499999999999998</v>
          </cell>
          <cell r="AT163">
            <v>2.04</v>
          </cell>
          <cell r="AU163">
            <v>2.02</v>
          </cell>
          <cell r="AV163"/>
          <cell r="AW163"/>
          <cell r="AX163"/>
          <cell r="AY163"/>
          <cell r="AZ163"/>
          <cell r="BA163"/>
          <cell r="BB163"/>
          <cell r="BC163"/>
          <cell r="BD163"/>
          <cell r="BE163"/>
          <cell r="BF163"/>
          <cell r="BG163"/>
          <cell r="BH163"/>
          <cell r="BI163"/>
          <cell r="BJ163"/>
          <cell r="BK163"/>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C163"/>
          <cell r="DD163">
            <v>1</v>
          </cell>
          <cell r="DE163"/>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I164"/>
          <cell r="J164">
            <v>1</v>
          </cell>
          <cell r="K164"/>
          <cell r="L164"/>
          <cell r="M164"/>
          <cell r="N164"/>
          <cell r="O164"/>
          <cell r="P164"/>
          <cell r="Q164">
            <v>1</v>
          </cell>
          <cell r="R164" t="str">
            <v>Under</v>
          </cell>
          <cell r="S164" t="str">
            <v xml:space="preserve">Revenue </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A164"/>
          <cell r="AB164"/>
          <cell r="AC164"/>
          <cell r="AD164"/>
          <cell r="AE164"/>
          <cell r="AF164"/>
          <cell r="AG164"/>
          <cell r="AH164"/>
          <cell r="AI164"/>
          <cell r="AJ164"/>
          <cell r="AK164"/>
          <cell r="AL164"/>
          <cell r="AM164"/>
          <cell r="AN164"/>
          <cell r="AO164"/>
          <cell r="AP164"/>
          <cell r="AQ164">
            <v>295.07</v>
          </cell>
          <cell r="AR164">
            <v>224</v>
          </cell>
          <cell r="AS164">
            <v>152.94</v>
          </cell>
          <cell r="AT164">
            <v>81.87</v>
          </cell>
          <cell r="AU164">
            <v>10.8</v>
          </cell>
          <cell r="AV164"/>
          <cell r="AW164"/>
          <cell r="AX164"/>
          <cell r="AY164"/>
          <cell r="AZ164"/>
          <cell r="BA164"/>
          <cell r="BB164"/>
          <cell r="BC164"/>
          <cell r="BD164"/>
          <cell r="BE164"/>
          <cell r="BF164"/>
          <cell r="BG164"/>
          <cell r="BH164"/>
          <cell r="BI164"/>
          <cell r="BJ164"/>
          <cell r="BK164"/>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C164"/>
          <cell r="DD164">
            <v>1</v>
          </cell>
          <cell r="DE164"/>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I165"/>
          <cell r="J165">
            <v>1</v>
          </cell>
          <cell r="K165"/>
          <cell r="L165"/>
          <cell r="M165"/>
          <cell r="N165"/>
          <cell r="O165"/>
          <cell r="P165"/>
          <cell r="Q165">
            <v>1</v>
          </cell>
          <cell r="R165" t="str">
            <v>Out &amp; under</v>
          </cell>
          <cell r="S165" t="str">
            <v xml:space="preserve">Revenue </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A165"/>
          <cell r="AB165"/>
          <cell r="AC165"/>
          <cell r="AD165"/>
          <cell r="AE165"/>
          <cell r="AF165"/>
          <cell r="AG165"/>
          <cell r="AH165"/>
          <cell r="AI165"/>
          <cell r="AJ165"/>
          <cell r="AK165"/>
          <cell r="AL165"/>
          <cell r="AM165"/>
          <cell r="AN165"/>
          <cell r="AO165"/>
          <cell r="AP165"/>
          <cell r="AQ165" t="str">
            <v/>
          </cell>
          <cell r="AR165">
            <v>97.5</v>
          </cell>
          <cell r="AS165">
            <v>95</v>
          </cell>
          <cell r="AT165">
            <v>92.5</v>
          </cell>
          <cell r="AU165">
            <v>90</v>
          </cell>
          <cell r="AV165"/>
          <cell r="AW165"/>
          <cell r="AX165"/>
          <cell r="AY165"/>
          <cell r="AZ165"/>
          <cell r="BA165"/>
          <cell r="BB165"/>
          <cell r="BC165"/>
          <cell r="BD165"/>
          <cell r="BE165"/>
          <cell r="BF165"/>
          <cell r="BG165"/>
          <cell r="BH165"/>
          <cell r="BI165"/>
          <cell r="BJ165"/>
          <cell r="BK165"/>
          <cell r="BL165"/>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C165"/>
          <cell r="DD165">
            <v>1</v>
          </cell>
          <cell r="DE165"/>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I166"/>
          <cell r="J166"/>
          <cell r="K166">
            <v>1</v>
          </cell>
          <cell r="L166"/>
          <cell r="M166"/>
          <cell r="N166"/>
          <cell r="O166"/>
          <cell r="P166"/>
          <cell r="Q166">
            <v>1</v>
          </cell>
          <cell r="R166" t="str">
            <v>Out &amp; under</v>
          </cell>
          <cell r="S166" t="str">
            <v xml:space="preserve">Revenue </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A166"/>
          <cell r="AB166"/>
          <cell r="AC166"/>
          <cell r="AD166"/>
          <cell r="AE166"/>
          <cell r="AF166"/>
          <cell r="AG166"/>
          <cell r="AH166"/>
          <cell r="AI166"/>
          <cell r="AJ166"/>
          <cell r="AK166"/>
          <cell r="AL166"/>
          <cell r="AM166"/>
          <cell r="AN166"/>
          <cell r="AO166"/>
          <cell r="AP166"/>
          <cell r="AQ166">
            <v>11594</v>
          </cell>
          <cell r="AR166">
            <v>11379</v>
          </cell>
          <cell r="AS166">
            <v>11164</v>
          </cell>
          <cell r="AT166">
            <v>10950</v>
          </cell>
          <cell r="AU166">
            <v>10600</v>
          </cell>
          <cell r="AV166"/>
          <cell r="AW166"/>
          <cell r="AX166"/>
          <cell r="AY166"/>
          <cell r="AZ166"/>
          <cell r="BA166"/>
          <cell r="BB166"/>
          <cell r="BC166"/>
          <cell r="BD166"/>
          <cell r="BE166"/>
          <cell r="BF166"/>
          <cell r="BG166"/>
          <cell r="BH166"/>
          <cell r="BI166"/>
          <cell r="BJ166"/>
          <cell r="BK166"/>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C166"/>
          <cell r="DD166">
            <v>1</v>
          </cell>
          <cell r="DE166"/>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I167"/>
          <cell r="J167"/>
          <cell r="K167">
            <v>1</v>
          </cell>
          <cell r="L167"/>
          <cell r="M167"/>
          <cell r="N167"/>
          <cell r="O167"/>
          <cell r="P167"/>
          <cell r="Q167">
            <v>1</v>
          </cell>
          <cell r="R167" t="str">
            <v>Out &amp; under</v>
          </cell>
          <cell r="S167" t="str">
            <v xml:space="preserve">Revenue </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A167"/>
          <cell r="AB167"/>
          <cell r="AC167"/>
          <cell r="AD167"/>
          <cell r="AE167"/>
          <cell r="AF167"/>
          <cell r="AG167"/>
          <cell r="AH167"/>
          <cell r="AI167"/>
          <cell r="AJ167"/>
          <cell r="AK167"/>
          <cell r="AL167"/>
          <cell r="AM167"/>
          <cell r="AN167"/>
          <cell r="AO167"/>
          <cell r="AP167"/>
          <cell r="AQ167">
            <v>3372</v>
          </cell>
          <cell r="AR167">
            <v>3191</v>
          </cell>
          <cell r="AS167">
            <v>3009</v>
          </cell>
          <cell r="AT167">
            <v>2828</v>
          </cell>
          <cell r="AU167">
            <v>2647</v>
          </cell>
          <cell r="AV167"/>
          <cell r="AW167"/>
          <cell r="AX167"/>
          <cell r="AY167"/>
          <cell r="AZ167"/>
          <cell r="BA167"/>
          <cell r="BB167"/>
          <cell r="BC167"/>
          <cell r="BD167"/>
          <cell r="BE167"/>
          <cell r="BF167"/>
          <cell r="BG167"/>
          <cell r="BH167"/>
          <cell r="BI167"/>
          <cell r="BJ167"/>
          <cell r="BK167"/>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C167"/>
          <cell r="DD167">
            <v>1</v>
          </cell>
          <cell r="DE167"/>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I168"/>
          <cell r="J168"/>
          <cell r="K168">
            <v>1</v>
          </cell>
          <cell r="L168"/>
          <cell r="M168"/>
          <cell r="N168"/>
          <cell r="O168"/>
          <cell r="P168"/>
          <cell r="Q168">
            <v>1</v>
          </cell>
          <cell r="R168" t="str">
            <v>Out &amp; under</v>
          </cell>
          <cell r="S168" t="str">
            <v xml:space="preserve">Revenue </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A168"/>
          <cell r="AB168"/>
          <cell r="AC168"/>
          <cell r="AD168"/>
          <cell r="AE168"/>
          <cell r="AF168"/>
          <cell r="AG168"/>
          <cell r="AH168"/>
          <cell r="AI168"/>
          <cell r="AJ168"/>
          <cell r="AK168"/>
          <cell r="AL168"/>
          <cell r="AM168"/>
          <cell r="AN168"/>
          <cell r="AO168"/>
          <cell r="AP168"/>
          <cell r="AQ168">
            <v>46</v>
          </cell>
          <cell r="AR168">
            <v>44</v>
          </cell>
          <cell r="AS168">
            <v>42</v>
          </cell>
          <cell r="AT168">
            <v>39</v>
          </cell>
          <cell r="AU168">
            <v>37</v>
          </cell>
          <cell r="AV168"/>
          <cell r="AW168"/>
          <cell r="AX168"/>
          <cell r="AY168"/>
          <cell r="AZ168"/>
          <cell r="BA168"/>
          <cell r="BB168"/>
          <cell r="BC168"/>
          <cell r="BD168"/>
          <cell r="BE168"/>
          <cell r="BF168"/>
          <cell r="BG168"/>
          <cell r="BH168"/>
          <cell r="BI168"/>
          <cell r="BJ168"/>
          <cell r="BK168"/>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C168"/>
          <cell r="DD168">
            <v>1</v>
          </cell>
          <cell r="DE168"/>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J169"/>
          <cell r="K169"/>
          <cell r="L169"/>
          <cell r="M169"/>
          <cell r="N169"/>
          <cell r="O169"/>
          <cell r="P169"/>
          <cell r="Q169">
            <v>1</v>
          </cell>
          <cell r="R169" t="str">
            <v>Out &amp; under</v>
          </cell>
          <cell r="S169" t="str">
            <v xml:space="preserve">Revenue </v>
          </cell>
          <cell r="T169" t="str">
            <v>In-period</v>
          </cell>
          <cell r="U169" t="str">
            <v>Water resources/ abstraction</v>
          </cell>
          <cell r="V169" t="str">
            <v>nr</v>
          </cell>
          <cell r="W169" t="str">
            <v>Megalitres (Ml)</v>
          </cell>
          <cell r="X169">
            <v>0</v>
          </cell>
          <cell r="Y169" t="str">
            <v>Down</v>
          </cell>
          <cell r="Z169" t="str">
            <v/>
          </cell>
          <cell r="AA169"/>
          <cell r="AB169"/>
          <cell r="AC169"/>
          <cell r="AD169"/>
          <cell r="AE169"/>
          <cell r="AF169"/>
          <cell r="AG169"/>
          <cell r="AH169"/>
          <cell r="AI169"/>
          <cell r="AJ169"/>
          <cell r="AK169"/>
          <cell r="AL169"/>
          <cell r="AM169"/>
          <cell r="AN169"/>
          <cell r="AO169"/>
          <cell r="AP169"/>
          <cell r="AQ169">
            <v>0</v>
          </cell>
          <cell r="AR169">
            <v>0</v>
          </cell>
          <cell r="AS169">
            <v>0</v>
          </cell>
          <cell r="AT169">
            <v>0</v>
          </cell>
          <cell r="AU169">
            <v>0</v>
          </cell>
          <cell r="AV169"/>
          <cell r="AW169"/>
          <cell r="AX169"/>
          <cell r="AY169"/>
          <cell r="AZ169"/>
          <cell r="BA169"/>
          <cell r="BB169"/>
          <cell r="BC169"/>
          <cell r="BD169"/>
          <cell r="BE169"/>
          <cell r="BF169"/>
          <cell r="BG169"/>
          <cell r="BH169"/>
          <cell r="BI169"/>
          <cell r="BJ169"/>
          <cell r="BK169"/>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C169"/>
          <cell r="DD169">
            <v>1</v>
          </cell>
          <cell r="DE169"/>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I170"/>
          <cell r="J170"/>
          <cell r="K170">
            <v>1</v>
          </cell>
          <cell r="L170"/>
          <cell r="M170"/>
          <cell r="N170"/>
          <cell r="O170"/>
          <cell r="P170"/>
          <cell r="Q170">
            <v>1</v>
          </cell>
          <cell r="R170" t="str">
            <v>Out &amp; under</v>
          </cell>
          <cell r="S170" t="str">
            <v xml:space="preserve">Revenue </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A170"/>
          <cell r="AB170"/>
          <cell r="AC170"/>
          <cell r="AD170"/>
          <cell r="AE170"/>
          <cell r="AF170"/>
          <cell r="AG170"/>
          <cell r="AH170"/>
          <cell r="AI170"/>
          <cell r="AJ170"/>
          <cell r="AK170"/>
          <cell r="AL170"/>
          <cell r="AM170"/>
          <cell r="AN170"/>
          <cell r="AO170"/>
          <cell r="AP170"/>
          <cell r="AQ170">
            <v>97.06</v>
          </cell>
          <cell r="AR170">
            <v>97.06</v>
          </cell>
          <cell r="AS170">
            <v>97.06</v>
          </cell>
          <cell r="AT170">
            <v>97.06</v>
          </cell>
          <cell r="AU170">
            <v>97.06</v>
          </cell>
          <cell r="AV170"/>
          <cell r="AW170"/>
          <cell r="AX170"/>
          <cell r="AY170"/>
          <cell r="AZ170"/>
          <cell r="BA170"/>
          <cell r="BB170"/>
          <cell r="BC170"/>
          <cell r="BD170"/>
          <cell r="BE170"/>
          <cell r="BF170"/>
          <cell r="BG170"/>
          <cell r="BH170"/>
          <cell r="BI170"/>
          <cell r="BJ170"/>
          <cell r="BK170"/>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C170"/>
          <cell r="DD170">
            <v>1</v>
          </cell>
          <cell r="DE170"/>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L171"/>
          <cell r="M171"/>
          <cell r="N171"/>
          <cell r="O171"/>
          <cell r="P171"/>
          <cell r="Q171">
            <v>1</v>
          </cell>
          <cell r="R171" t="str">
            <v>Out &amp; under</v>
          </cell>
          <cell r="S171" t="str">
            <v xml:space="preserve">Revenue </v>
          </cell>
          <cell r="T171" t="str">
            <v>In-period</v>
          </cell>
          <cell r="U171" t="str">
            <v>Environmental</v>
          </cell>
          <cell r="V171" t="str">
            <v>nr</v>
          </cell>
          <cell r="W171" t="str">
            <v>Measurement will be based on the length of water environment improved, in km.</v>
          </cell>
          <cell r="X171">
            <v>1</v>
          </cell>
          <cell r="Y171" t="str">
            <v>Up</v>
          </cell>
          <cell r="Z171" t="str">
            <v/>
          </cell>
          <cell r="AA171"/>
          <cell r="AB171"/>
          <cell r="AC171"/>
          <cell r="AD171"/>
          <cell r="AE171"/>
          <cell r="AF171"/>
          <cell r="AG171"/>
          <cell r="AH171"/>
          <cell r="AI171"/>
          <cell r="AJ171"/>
          <cell r="AK171"/>
          <cell r="AL171"/>
          <cell r="AM171"/>
          <cell r="AN171"/>
          <cell r="AO171"/>
          <cell r="AP171"/>
          <cell r="AQ171">
            <v>10</v>
          </cell>
          <cell r="AR171">
            <v>10</v>
          </cell>
          <cell r="AS171">
            <v>10</v>
          </cell>
          <cell r="AT171">
            <v>10</v>
          </cell>
          <cell r="AU171">
            <v>10</v>
          </cell>
          <cell r="AV171"/>
          <cell r="AW171"/>
          <cell r="AX171"/>
          <cell r="AY171"/>
          <cell r="AZ171"/>
          <cell r="BA171"/>
          <cell r="BB171"/>
          <cell r="BC171"/>
          <cell r="BD171"/>
          <cell r="BE171"/>
          <cell r="BF171"/>
          <cell r="BG171"/>
          <cell r="BH171"/>
          <cell r="BI171"/>
          <cell r="BJ171"/>
          <cell r="BK171"/>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cell r="DE171"/>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N172"/>
          <cell r="O172"/>
          <cell r="P172"/>
          <cell r="Q172">
            <v>1</v>
          </cell>
          <cell r="R172" t="str">
            <v>Out &amp; under</v>
          </cell>
          <cell r="S172" t="str">
            <v xml:space="preserve">Revenue </v>
          </cell>
          <cell r="T172" t="str">
            <v>In-period</v>
          </cell>
          <cell r="U172" t="str">
            <v>Energy/emissions</v>
          </cell>
          <cell r="V172" t="str">
            <v>tCO2e</v>
          </cell>
          <cell r="W172" t="str">
            <v>tCO2e net reduction from 2019-20 baseline</v>
          </cell>
          <cell r="X172">
            <v>0</v>
          </cell>
          <cell r="Y172" t="str">
            <v>Up</v>
          </cell>
          <cell r="Z172" t="str">
            <v/>
          </cell>
          <cell r="AA172"/>
          <cell r="AB172"/>
          <cell r="AC172"/>
          <cell r="AD172"/>
          <cell r="AE172"/>
          <cell r="AF172"/>
          <cell r="AG172"/>
          <cell r="AH172"/>
          <cell r="AI172"/>
          <cell r="AJ172"/>
          <cell r="AK172"/>
          <cell r="AL172"/>
          <cell r="AM172"/>
          <cell r="AN172"/>
          <cell r="AO172"/>
          <cell r="AP172"/>
          <cell r="AQ172">
            <v>4433</v>
          </cell>
          <cell r="AR172">
            <v>5602</v>
          </cell>
          <cell r="AS172">
            <v>6771</v>
          </cell>
          <cell r="AT172">
            <v>7941</v>
          </cell>
          <cell r="AU172">
            <v>9110</v>
          </cell>
          <cell r="AV172"/>
          <cell r="AW172"/>
          <cell r="AX172"/>
          <cell r="AY172"/>
          <cell r="AZ172"/>
          <cell r="BA172"/>
          <cell r="BB172"/>
          <cell r="BC172"/>
          <cell r="BD172"/>
          <cell r="BE172"/>
          <cell r="BF172"/>
          <cell r="BG172"/>
          <cell r="BH172"/>
          <cell r="BI172"/>
          <cell r="BJ172"/>
          <cell r="BK172"/>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cell r="DE172"/>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I173"/>
          <cell r="J173"/>
          <cell r="K173"/>
          <cell r="L173">
            <v>1</v>
          </cell>
          <cell r="M173"/>
          <cell r="N173"/>
          <cell r="O173"/>
          <cell r="P173"/>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A173"/>
          <cell r="AB173"/>
          <cell r="AC173"/>
          <cell r="AD173"/>
          <cell r="AE173"/>
          <cell r="AF173"/>
          <cell r="AG173"/>
          <cell r="AH173"/>
          <cell r="AI173"/>
          <cell r="AJ173"/>
          <cell r="AK173"/>
          <cell r="AL173"/>
          <cell r="AM173"/>
          <cell r="AN173"/>
          <cell r="AO173"/>
          <cell r="AP173"/>
          <cell r="AQ173">
            <v>100</v>
          </cell>
          <cell r="AR173">
            <v>100</v>
          </cell>
          <cell r="AS173">
            <v>100</v>
          </cell>
          <cell r="AT173">
            <v>100</v>
          </cell>
          <cell r="AU173">
            <v>100</v>
          </cell>
          <cell r="AV173"/>
          <cell r="AW173"/>
          <cell r="AX173"/>
          <cell r="AY173"/>
          <cell r="AZ173"/>
          <cell r="BA173"/>
          <cell r="BB173"/>
          <cell r="BC173"/>
          <cell r="BD173"/>
          <cell r="BE173"/>
          <cell r="BF173"/>
          <cell r="BG173"/>
          <cell r="BH173"/>
          <cell r="BI173"/>
          <cell r="BJ173"/>
          <cell r="BK173"/>
          <cell r="BL173"/>
          <cell r="BM173"/>
          <cell r="BN173"/>
          <cell r="BO173"/>
          <cell r="BP173"/>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cell r="DD173">
            <v>1</v>
          </cell>
          <cell r="DE173"/>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I174"/>
          <cell r="J174"/>
          <cell r="K174"/>
          <cell r="L174"/>
          <cell r="M174">
            <v>1</v>
          </cell>
          <cell r="N174"/>
          <cell r="O174"/>
          <cell r="P174"/>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A174"/>
          <cell r="AB174"/>
          <cell r="AC174"/>
          <cell r="AD174"/>
          <cell r="AE174"/>
          <cell r="AF174"/>
          <cell r="AG174"/>
          <cell r="AH174"/>
          <cell r="AI174"/>
          <cell r="AJ174"/>
          <cell r="AK174"/>
          <cell r="AL174"/>
          <cell r="AM174"/>
          <cell r="AN174"/>
          <cell r="AO174"/>
          <cell r="AP174"/>
          <cell r="AQ174">
            <v>8.6999999999999993</v>
          </cell>
          <cell r="AR174">
            <v>8.6999999999999993</v>
          </cell>
          <cell r="AS174">
            <v>8.6999999999999993</v>
          </cell>
          <cell r="AT174">
            <v>8.8000000000000007</v>
          </cell>
          <cell r="AU174">
            <v>8.8000000000000007</v>
          </cell>
          <cell r="AV174"/>
          <cell r="AW174"/>
          <cell r="AX174"/>
          <cell r="AY174"/>
          <cell r="AZ174"/>
          <cell r="BA174"/>
          <cell r="BB174"/>
          <cell r="BC174"/>
          <cell r="BD174"/>
          <cell r="BE174"/>
          <cell r="BF174"/>
          <cell r="BG174"/>
          <cell r="BH174"/>
          <cell r="BI174"/>
          <cell r="BJ174"/>
          <cell r="BK174"/>
          <cell r="BL174"/>
          <cell r="BM174"/>
          <cell r="BN174"/>
          <cell r="BO174"/>
          <cell r="BP174"/>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cell r="DD174"/>
          <cell r="DE174"/>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I175"/>
          <cell r="J175"/>
          <cell r="K175"/>
          <cell r="L175"/>
          <cell r="M175">
            <v>1</v>
          </cell>
          <cell r="N175"/>
          <cell r="O175"/>
          <cell r="P175"/>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A175"/>
          <cell r="AB175"/>
          <cell r="AC175"/>
          <cell r="AD175"/>
          <cell r="AE175"/>
          <cell r="AF175"/>
          <cell r="AG175"/>
          <cell r="AH175"/>
          <cell r="AI175"/>
          <cell r="AJ175"/>
          <cell r="AK175"/>
          <cell r="AL175"/>
          <cell r="AM175"/>
          <cell r="AN175"/>
          <cell r="AO175"/>
          <cell r="AP175"/>
          <cell r="AQ175">
            <v>39</v>
          </cell>
          <cell r="AR175">
            <v>52</v>
          </cell>
          <cell r="AS175">
            <v>65</v>
          </cell>
          <cell r="AT175">
            <v>65</v>
          </cell>
          <cell r="AU175">
            <v>65</v>
          </cell>
          <cell r="AV175"/>
          <cell r="AW175"/>
          <cell r="AX175"/>
          <cell r="AY175"/>
          <cell r="AZ175"/>
          <cell r="BA175"/>
          <cell r="BB175"/>
          <cell r="BC175"/>
          <cell r="BD175"/>
          <cell r="BE175"/>
          <cell r="BF175"/>
          <cell r="BG175"/>
          <cell r="BH175"/>
          <cell r="BI175"/>
          <cell r="BJ175"/>
          <cell r="BK175"/>
          <cell r="BL175"/>
          <cell r="BM175"/>
          <cell r="BN175"/>
          <cell r="BO175"/>
          <cell r="BP175"/>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cell r="DD175">
            <v>1</v>
          </cell>
          <cell r="DE175"/>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I176"/>
          <cell r="J176"/>
          <cell r="K176"/>
          <cell r="L176"/>
          <cell r="M176">
            <v>1</v>
          </cell>
          <cell r="N176"/>
          <cell r="O176"/>
          <cell r="P176"/>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cell r="AA176"/>
          <cell r="AB176"/>
          <cell r="AC176"/>
          <cell r="AD176"/>
          <cell r="AE176"/>
          <cell r="AF176"/>
          <cell r="AG176"/>
          <cell r="AH176"/>
          <cell r="AI176"/>
          <cell r="AJ176"/>
          <cell r="AK176"/>
          <cell r="AL176"/>
          <cell r="AM176"/>
          <cell r="AN176"/>
          <cell r="AO176"/>
          <cell r="AP176"/>
          <cell r="AQ176" t="str">
            <v>7.6 / 17.5 / 45</v>
          </cell>
          <cell r="AR176" t="str">
            <v>8.2 / 35 / 90</v>
          </cell>
          <cell r="AS176" t="str">
            <v>8.8 / 35 / 90</v>
          </cell>
          <cell r="AT176" t="str">
            <v>9.4 / 35 / 90</v>
          </cell>
          <cell r="AU176" t="str">
            <v>10 / 35 / 90</v>
          </cell>
          <cell r="AV176"/>
          <cell r="AW176"/>
          <cell r="AX176"/>
          <cell r="AY176"/>
          <cell r="AZ176"/>
          <cell r="BA176"/>
          <cell r="BB176"/>
          <cell r="BC176"/>
          <cell r="BD176"/>
          <cell r="BE176"/>
          <cell r="BF176"/>
          <cell r="BG176"/>
          <cell r="BH176"/>
          <cell r="BI176"/>
          <cell r="BJ176"/>
          <cell r="BK176"/>
          <cell r="BL176"/>
          <cell r="BM176"/>
          <cell r="BN176"/>
          <cell r="BO176"/>
          <cell r="BP176"/>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cell r="DD176">
            <v>1</v>
          </cell>
          <cell r="DE176"/>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I177"/>
          <cell r="J177"/>
          <cell r="K177"/>
          <cell r="L177"/>
          <cell r="M177">
            <v>1</v>
          </cell>
          <cell r="N177"/>
          <cell r="O177"/>
          <cell r="P177"/>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A177"/>
          <cell r="AB177"/>
          <cell r="AC177"/>
          <cell r="AD177"/>
          <cell r="AE177"/>
          <cell r="AF177"/>
          <cell r="AG177"/>
          <cell r="AH177"/>
          <cell r="AI177"/>
          <cell r="AJ177"/>
          <cell r="AK177"/>
          <cell r="AL177"/>
          <cell r="AM177"/>
          <cell r="AN177"/>
          <cell r="AO177"/>
          <cell r="AP177"/>
          <cell r="AQ177" t="str">
            <v>Maintained</v>
          </cell>
          <cell r="AR177" t="str">
            <v>Maintained</v>
          </cell>
          <cell r="AS177" t="str">
            <v>Maintained</v>
          </cell>
          <cell r="AT177" t="str">
            <v>Maintained</v>
          </cell>
          <cell r="AU177" t="str">
            <v>Maintained</v>
          </cell>
          <cell r="AV177"/>
          <cell r="AW177"/>
          <cell r="AX177"/>
          <cell r="AY177"/>
          <cell r="AZ177"/>
          <cell r="BA177"/>
          <cell r="BB177"/>
          <cell r="BC177"/>
          <cell r="BD177"/>
          <cell r="BE177"/>
          <cell r="BF177"/>
          <cell r="BG177"/>
          <cell r="BH177"/>
          <cell r="BI177"/>
          <cell r="BJ177"/>
          <cell r="BK177"/>
          <cell r="BL177"/>
          <cell r="BM177"/>
          <cell r="BN177"/>
          <cell r="BO177"/>
          <cell r="BP177"/>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cell r="DD177">
            <v>1</v>
          </cell>
          <cell r="DE177"/>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I178"/>
          <cell r="J178">
            <v>1</v>
          </cell>
          <cell r="K178"/>
          <cell r="L178"/>
          <cell r="M178"/>
          <cell r="N178"/>
          <cell r="O178"/>
          <cell r="P178"/>
          <cell r="Q178">
            <v>1</v>
          </cell>
          <cell r="R178" t="str">
            <v>Under</v>
          </cell>
          <cell r="S178" t="str">
            <v xml:space="preserve">Revenue </v>
          </cell>
          <cell r="T178" t="str">
            <v>End of period</v>
          </cell>
          <cell r="U178" t="str">
            <v>Resilience</v>
          </cell>
          <cell r="V178" t="str">
            <v>%</v>
          </cell>
          <cell r="W178" t="str">
            <v>Percentage of scheme complete (%)</v>
          </cell>
          <cell r="X178">
            <v>1</v>
          </cell>
          <cell r="Y178" t="str">
            <v>Up</v>
          </cell>
          <cell r="Z178" t="str">
            <v/>
          </cell>
          <cell r="AA178"/>
          <cell r="AB178"/>
          <cell r="AC178"/>
          <cell r="AD178"/>
          <cell r="AE178"/>
          <cell r="AF178"/>
          <cell r="AG178"/>
          <cell r="AH178"/>
          <cell r="AI178"/>
          <cell r="AJ178"/>
          <cell r="AK178"/>
          <cell r="AL178"/>
          <cell r="AM178"/>
          <cell r="AN178"/>
          <cell r="AO178"/>
          <cell r="AP178"/>
          <cell r="AQ178">
            <v>0</v>
          </cell>
          <cell r="AR178">
            <v>0</v>
          </cell>
          <cell r="AS178">
            <v>0</v>
          </cell>
          <cell r="AT178">
            <v>0</v>
          </cell>
          <cell r="AU178">
            <v>100</v>
          </cell>
          <cell r="AV178"/>
          <cell r="AW178"/>
          <cell r="AX178"/>
          <cell r="AY178"/>
          <cell r="AZ178"/>
          <cell r="BA178"/>
          <cell r="BB178"/>
          <cell r="BC178"/>
          <cell r="BD178"/>
          <cell r="BE178"/>
          <cell r="BF178"/>
          <cell r="BG178"/>
          <cell r="BH178"/>
          <cell r="BI178"/>
          <cell r="BJ178"/>
          <cell r="BK178"/>
          <cell r="BL178"/>
          <cell r="BM178"/>
          <cell r="BN178"/>
          <cell r="BO178"/>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cell r="DE178"/>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I179"/>
          <cell r="J179">
            <v>1</v>
          </cell>
          <cell r="K179"/>
          <cell r="L179"/>
          <cell r="M179"/>
          <cell r="N179"/>
          <cell r="O179"/>
          <cell r="P179"/>
          <cell r="Q179">
            <v>1</v>
          </cell>
          <cell r="R179" t="str">
            <v>Under</v>
          </cell>
          <cell r="S179" t="str">
            <v xml:space="preserve">Revenue </v>
          </cell>
          <cell r="T179" t="str">
            <v>End of period</v>
          </cell>
          <cell r="U179" t="str">
            <v>Water quality compliance</v>
          </cell>
          <cell r="V179" t="str">
            <v>%</v>
          </cell>
          <cell r="W179" t="str">
            <v>Percentage of scheme complete (%)</v>
          </cell>
          <cell r="X179">
            <v>1</v>
          </cell>
          <cell r="Y179" t="str">
            <v>Up</v>
          </cell>
          <cell r="Z179" t="str">
            <v/>
          </cell>
          <cell r="AA179"/>
          <cell r="AB179"/>
          <cell r="AC179"/>
          <cell r="AD179"/>
          <cell r="AE179"/>
          <cell r="AF179"/>
          <cell r="AG179"/>
          <cell r="AH179"/>
          <cell r="AI179"/>
          <cell r="AJ179"/>
          <cell r="AK179"/>
          <cell r="AL179"/>
          <cell r="AM179"/>
          <cell r="AN179"/>
          <cell r="AO179"/>
          <cell r="AP179"/>
          <cell r="AQ179">
            <v>15.1</v>
          </cell>
          <cell r="AR179">
            <v>36.4</v>
          </cell>
          <cell r="AS179">
            <v>57.6</v>
          </cell>
          <cell r="AT179">
            <v>78.8</v>
          </cell>
          <cell r="AU179">
            <v>100</v>
          </cell>
          <cell r="AV179"/>
          <cell r="AW179"/>
          <cell r="AX179"/>
          <cell r="AY179"/>
          <cell r="AZ179"/>
          <cell r="BA179"/>
          <cell r="BB179"/>
          <cell r="BC179"/>
          <cell r="BD179"/>
          <cell r="BE179"/>
          <cell r="BF179"/>
          <cell r="BG179"/>
          <cell r="BH179"/>
          <cell r="BI179"/>
          <cell r="BJ179"/>
          <cell r="BK179"/>
          <cell r="BL179"/>
          <cell r="BM179"/>
          <cell r="BN179"/>
          <cell r="BO179"/>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cell r="DE179"/>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I180"/>
          <cell r="J180">
            <v>1</v>
          </cell>
          <cell r="K180"/>
          <cell r="L180"/>
          <cell r="M180"/>
          <cell r="N180"/>
          <cell r="O180"/>
          <cell r="P180"/>
          <cell r="Q180">
            <v>1</v>
          </cell>
          <cell r="R180" t="str">
            <v>Under</v>
          </cell>
          <cell r="S180" t="str">
            <v xml:space="preserve">Revenue </v>
          </cell>
          <cell r="T180" t="str">
            <v>End of period</v>
          </cell>
          <cell r="U180" t="str">
            <v>Billing, debt, vfm</v>
          </cell>
          <cell r="V180" t="str">
            <v>%</v>
          </cell>
          <cell r="W180" t="str">
            <v>Percentage of scheme complete (%)</v>
          </cell>
          <cell r="X180">
            <v>1</v>
          </cell>
          <cell r="Y180" t="str">
            <v>Up</v>
          </cell>
          <cell r="Z180" t="str">
            <v/>
          </cell>
          <cell r="AA180"/>
          <cell r="AB180"/>
          <cell r="AC180"/>
          <cell r="AD180"/>
          <cell r="AE180"/>
          <cell r="AF180"/>
          <cell r="AG180"/>
          <cell r="AH180"/>
          <cell r="AI180"/>
          <cell r="AJ180"/>
          <cell r="AK180"/>
          <cell r="AL180"/>
          <cell r="AM180"/>
          <cell r="AN180"/>
          <cell r="AO180"/>
          <cell r="AP180"/>
          <cell r="AQ180">
            <v>20.399999999999999</v>
          </cell>
          <cell r="AR180">
            <v>40.6</v>
          </cell>
          <cell r="AS180">
            <v>60.6</v>
          </cell>
          <cell r="AT180">
            <v>80.400000000000006</v>
          </cell>
          <cell r="AU180">
            <v>100</v>
          </cell>
          <cell r="AV180"/>
          <cell r="AW180"/>
          <cell r="AX180"/>
          <cell r="AY180"/>
          <cell r="AZ180"/>
          <cell r="BA180"/>
          <cell r="BB180"/>
          <cell r="BC180"/>
          <cell r="BD180"/>
          <cell r="BE180"/>
          <cell r="BF180"/>
          <cell r="BG180"/>
          <cell r="BH180"/>
          <cell r="BI180"/>
          <cell r="BJ180"/>
          <cell r="BK180"/>
          <cell r="BL180"/>
          <cell r="BM180"/>
          <cell r="BN180"/>
          <cell r="BO180"/>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cell r="DE180"/>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I181"/>
          <cell r="J181"/>
          <cell r="K181">
            <v>1</v>
          </cell>
          <cell r="L181"/>
          <cell r="M181"/>
          <cell r="N181"/>
          <cell r="O181"/>
          <cell r="P181"/>
          <cell r="Q181">
            <v>1</v>
          </cell>
          <cell r="R181" t="str">
            <v>Under</v>
          </cell>
          <cell r="S181" t="str">
            <v xml:space="preserve">Revenue </v>
          </cell>
          <cell r="T181" t="str">
            <v>End of period</v>
          </cell>
          <cell r="U181" t="str">
            <v>Resilience</v>
          </cell>
          <cell r="V181" t="str">
            <v>nr</v>
          </cell>
          <cell r="W181" t="str">
            <v>Number of sites</v>
          </cell>
          <cell r="X181">
            <v>0</v>
          </cell>
          <cell r="Y181" t="str">
            <v>Down</v>
          </cell>
          <cell r="Z181" t="str">
            <v/>
          </cell>
          <cell r="AA181"/>
          <cell r="AB181"/>
          <cell r="AC181"/>
          <cell r="AD181"/>
          <cell r="AE181"/>
          <cell r="AF181"/>
          <cell r="AG181"/>
          <cell r="AH181"/>
          <cell r="AI181"/>
          <cell r="AJ181"/>
          <cell r="AK181"/>
          <cell r="AL181"/>
          <cell r="AM181"/>
          <cell r="AN181"/>
          <cell r="AO181"/>
          <cell r="AP181"/>
          <cell r="AQ181">
            <v>0</v>
          </cell>
          <cell r="AR181">
            <v>35</v>
          </cell>
          <cell r="AS181">
            <v>70</v>
          </cell>
          <cell r="AT181">
            <v>105</v>
          </cell>
          <cell r="AU181">
            <v>141</v>
          </cell>
          <cell r="AV181"/>
          <cell r="AW181"/>
          <cell r="AX181"/>
          <cell r="AY181"/>
          <cell r="AZ181"/>
          <cell r="BA181"/>
          <cell r="BB181"/>
          <cell r="BC181"/>
          <cell r="BD181"/>
          <cell r="BE181"/>
          <cell r="BF181"/>
          <cell r="BG181"/>
          <cell r="BH181"/>
          <cell r="BI181"/>
          <cell r="BJ181"/>
          <cell r="BK181"/>
          <cell r="BL181"/>
          <cell r="BM181"/>
          <cell r="BN181"/>
          <cell r="BO181"/>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cell r="DE181"/>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I182"/>
          <cell r="J182">
            <v>0.70399999999999996</v>
          </cell>
          <cell r="K182">
            <v>0.29599999999999999</v>
          </cell>
          <cell r="L182"/>
          <cell r="M182"/>
          <cell r="N182"/>
          <cell r="O182"/>
          <cell r="P182"/>
          <cell r="Q182">
            <v>1</v>
          </cell>
          <cell r="R182" t="str">
            <v>Under</v>
          </cell>
          <cell r="S182" t="str">
            <v xml:space="preserve">Revenue </v>
          </cell>
          <cell r="T182" t="str">
            <v>In-period</v>
          </cell>
          <cell r="U182" t="str">
            <v>Resilience</v>
          </cell>
          <cell r="V182" t="str">
            <v>%</v>
          </cell>
          <cell r="W182" t="str">
            <v>Percentage of scheme complete (%)</v>
          </cell>
          <cell r="X182">
            <v>1</v>
          </cell>
          <cell r="Y182" t="str">
            <v>Up</v>
          </cell>
          <cell r="Z182" t="str">
            <v/>
          </cell>
          <cell r="AA182"/>
          <cell r="AB182"/>
          <cell r="AC182"/>
          <cell r="AD182"/>
          <cell r="AE182"/>
          <cell r="AF182"/>
          <cell r="AG182"/>
          <cell r="AH182"/>
          <cell r="AI182"/>
          <cell r="AJ182"/>
          <cell r="AK182"/>
          <cell r="AL182"/>
          <cell r="AM182"/>
          <cell r="AN182"/>
          <cell r="AO182"/>
          <cell r="AP182"/>
          <cell r="AQ182">
            <v>0</v>
          </cell>
          <cell r="AR182">
            <v>40.4</v>
          </cell>
          <cell r="AS182">
            <v>40.4</v>
          </cell>
          <cell r="AT182">
            <v>40.4</v>
          </cell>
          <cell r="AU182">
            <v>100</v>
          </cell>
          <cell r="AV182"/>
          <cell r="AW182"/>
          <cell r="AX182"/>
          <cell r="AY182"/>
          <cell r="AZ182"/>
          <cell r="BA182"/>
          <cell r="BB182"/>
          <cell r="BC182"/>
          <cell r="BD182"/>
          <cell r="BE182"/>
          <cell r="BF182"/>
          <cell r="BG182"/>
          <cell r="BH182"/>
          <cell r="BI182"/>
          <cell r="BJ182"/>
          <cell r="BK182"/>
          <cell r="BL182"/>
          <cell r="BM182"/>
          <cell r="BN182"/>
          <cell r="BO182"/>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V182"/>
          <cell r="CW182" t="str">
            <v/>
          </cell>
          <cell r="CX182" t="str">
            <v/>
          </cell>
          <cell r="CY182" t="str">
            <v/>
          </cell>
          <cell r="CZ182" t="str">
            <v/>
          </cell>
          <cell r="DA182" t="str">
            <v/>
          </cell>
          <cell r="DB182" t="str">
            <v/>
          </cell>
          <cell r="DC182" t="str">
            <v>No</v>
          </cell>
          <cell r="DD182">
            <v>1</v>
          </cell>
          <cell r="DE182"/>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I183"/>
          <cell r="J183"/>
          <cell r="K183"/>
          <cell r="L183"/>
          <cell r="M183">
            <v>1</v>
          </cell>
          <cell r="N183"/>
          <cell r="O183"/>
          <cell r="P183"/>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A183"/>
          <cell r="AB183"/>
          <cell r="AC183"/>
          <cell r="AD183"/>
          <cell r="AE183"/>
          <cell r="AF183"/>
          <cell r="AG183"/>
          <cell r="AH183"/>
          <cell r="AI183"/>
          <cell r="AJ183"/>
          <cell r="AK183"/>
          <cell r="AL183"/>
          <cell r="AM183"/>
          <cell r="AN183"/>
          <cell r="AO183"/>
          <cell r="AP183"/>
          <cell r="AQ183">
            <v>8.1999999999999993</v>
          </cell>
          <cell r="AR183">
            <v>8.3000000000000007</v>
          </cell>
          <cell r="AS183">
            <v>8.3000000000000007</v>
          </cell>
          <cell r="AT183">
            <v>8.4</v>
          </cell>
          <cell r="AU183">
            <v>8.5</v>
          </cell>
          <cell r="AV183"/>
          <cell r="AW183"/>
          <cell r="AX183"/>
          <cell r="AY183"/>
          <cell r="AZ183"/>
          <cell r="BA183"/>
          <cell r="BB183"/>
          <cell r="BC183"/>
          <cell r="BD183"/>
          <cell r="BE183"/>
          <cell r="BF183"/>
          <cell r="BG183"/>
          <cell r="BH183"/>
          <cell r="BI183"/>
          <cell r="BJ183"/>
          <cell r="BK183"/>
          <cell r="BL183"/>
          <cell r="BM183"/>
          <cell r="BN183"/>
          <cell r="BO183"/>
          <cell r="BP183"/>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cell r="DD183">
            <v>1</v>
          </cell>
          <cell r="DE183"/>
        </row>
        <row r="184">
          <cell r="C184" t="str">
            <v>PR19NES_NEP01</v>
          </cell>
          <cell r="D184"/>
          <cell r="E184"/>
          <cell r="F184" t="str">
            <v>NEP01</v>
          </cell>
          <cell r="G184" t="str">
            <v>WINEP Delivery</v>
          </cell>
          <cell r="H184"/>
          <cell r="I184"/>
          <cell r="J184"/>
          <cell r="K184"/>
          <cell r="L184"/>
          <cell r="M184"/>
          <cell r="N184"/>
          <cell r="O184"/>
          <cell r="P184"/>
          <cell r="Q184">
            <v>0</v>
          </cell>
          <cell r="R184" t="str">
            <v>NFI</v>
          </cell>
          <cell r="S184"/>
          <cell r="T184"/>
          <cell r="U184"/>
          <cell r="V184" t="str">
            <v>text</v>
          </cell>
          <cell r="W184" t="str">
            <v>WINEP requirements met or not met in each year</v>
          </cell>
          <cell r="X184">
            <v>0</v>
          </cell>
          <cell r="Y184"/>
          <cell r="Z184"/>
          <cell r="AA184"/>
          <cell r="AB184"/>
          <cell r="AC184"/>
          <cell r="AD184"/>
          <cell r="AE184"/>
          <cell r="AF184"/>
          <cell r="AG184"/>
          <cell r="AH184"/>
          <cell r="AI184"/>
          <cell r="AJ184"/>
          <cell r="AK184"/>
          <cell r="AL184"/>
          <cell r="AM184"/>
          <cell r="AN184"/>
          <cell r="AO184"/>
          <cell r="AP184"/>
          <cell r="AQ184" t="str">
            <v>Met</v>
          </cell>
          <cell r="AR184" t="str">
            <v>Met</v>
          </cell>
          <cell r="AS184" t="str">
            <v>Met</v>
          </cell>
          <cell r="AT184" t="str">
            <v>Met</v>
          </cell>
          <cell r="AU184" t="str">
            <v>Met</v>
          </cell>
          <cell r="AV184"/>
          <cell r="AW184"/>
          <cell r="AX184"/>
          <cell r="AY184"/>
          <cell r="AZ184"/>
          <cell r="BA184"/>
          <cell r="BB184"/>
          <cell r="BC184"/>
          <cell r="BD184"/>
          <cell r="BE184"/>
          <cell r="BF184"/>
          <cell r="BG184"/>
          <cell r="BH184"/>
          <cell r="BI184"/>
          <cell r="BJ184"/>
          <cell r="BK184"/>
          <cell r="BL184"/>
          <cell r="BM184"/>
          <cell r="BN184"/>
          <cell r="BO184"/>
          <cell r="BP184"/>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cell r="DD184"/>
          <cell r="DE184"/>
        </row>
        <row r="185">
          <cell r="C185" t="str">
            <v>PR19NES_BES31</v>
          </cell>
          <cell r="D185"/>
          <cell r="E185"/>
          <cell r="F185" t="str">
            <v>BES31</v>
          </cell>
          <cell r="G185" t="str">
            <v>Water Industry National Environment Programme</v>
          </cell>
          <cell r="H185"/>
          <cell r="I185">
            <v>0.14499999999999999</v>
          </cell>
          <cell r="J185"/>
          <cell r="K185">
            <v>0.85499999999999998</v>
          </cell>
          <cell r="L185"/>
          <cell r="M185"/>
          <cell r="N185"/>
          <cell r="O185"/>
          <cell r="P185"/>
          <cell r="Q185">
            <v>1</v>
          </cell>
          <cell r="R185" t="str">
            <v>Under</v>
          </cell>
          <cell r="S185" t="str">
            <v xml:space="preserve">Revenue </v>
          </cell>
          <cell r="T185" t="str">
            <v>In-period</v>
          </cell>
          <cell r="U185"/>
          <cell r="V185" t="str">
            <v>nr</v>
          </cell>
          <cell r="W185" t="str">
            <v>Cumulative number of schemes completed</v>
          </cell>
          <cell r="X185">
            <v>0</v>
          </cell>
          <cell r="Y185" t="str">
            <v>Up</v>
          </cell>
          <cell r="Z185"/>
          <cell r="AA185"/>
          <cell r="AB185"/>
          <cell r="AC185"/>
          <cell r="AD185"/>
          <cell r="AE185"/>
          <cell r="AF185"/>
          <cell r="AG185"/>
          <cell r="AH185"/>
          <cell r="AI185"/>
          <cell r="AJ185"/>
          <cell r="AK185"/>
          <cell r="AL185"/>
          <cell r="AM185"/>
          <cell r="AN185"/>
          <cell r="AO185"/>
          <cell r="AP185"/>
          <cell r="AQ185">
            <v>170</v>
          </cell>
          <cell r="AR185">
            <v>397</v>
          </cell>
          <cell r="AS185">
            <v>460</v>
          </cell>
          <cell r="AT185">
            <v>535</v>
          </cell>
          <cell r="AU185">
            <v>657</v>
          </cell>
          <cell r="AV185"/>
          <cell r="AW185"/>
          <cell r="AX185"/>
          <cell r="AY185"/>
          <cell r="AZ185"/>
          <cell r="BA185"/>
          <cell r="BB185"/>
          <cell r="BC185"/>
          <cell r="BD185"/>
          <cell r="BE185"/>
          <cell r="BF185"/>
          <cell r="BG185"/>
          <cell r="BH185"/>
          <cell r="BI185"/>
          <cell r="BJ185"/>
          <cell r="BK185"/>
          <cell r="BL185"/>
          <cell r="BM185"/>
          <cell r="BN185"/>
          <cell r="BO185"/>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cell r="DC185"/>
          <cell r="DD185"/>
          <cell r="DE185"/>
        </row>
        <row r="186">
          <cell r="C186" t="str">
            <v>PR19NES_BES32</v>
          </cell>
          <cell r="D186"/>
          <cell r="E186"/>
          <cell r="F186" t="str">
            <v>BES32</v>
          </cell>
          <cell r="G186" t="str">
            <v>Delivery of DWMPs</v>
          </cell>
          <cell r="H186"/>
          <cell r="I186"/>
          <cell r="J186"/>
          <cell r="K186"/>
          <cell r="L186"/>
          <cell r="M186"/>
          <cell r="N186"/>
          <cell r="O186"/>
          <cell r="P186"/>
          <cell r="Q186">
            <v>0</v>
          </cell>
          <cell r="R186" t="str">
            <v>NFI</v>
          </cell>
          <cell r="S186"/>
          <cell r="T186"/>
          <cell r="U186"/>
          <cell r="V186" t="str">
            <v>%</v>
          </cell>
          <cell r="W186" t="str">
            <v>The cumulative percentage of catchments</v>
          </cell>
          <cell r="X186">
            <v>0</v>
          </cell>
          <cell r="Y186" t="str">
            <v>Up</v>
          </cell>
          <cell r="Z186"/>
          <cell r="AA186"/>
          <cell r="AB186"/>
          <cell r="AC186"/>
          <cell r="AD186"/>
          <cell r="AE186"/>
          <cell r="AF186"/>
          <cell r="AG186"/>
          <cell r="AH186"/>
          <cell r="AI186"/>
          <cell r="AJ186"/>
          <cell r="AK186"/>
          <cell r="AL186"/>
          <cell r="AM186"/>
          <cell r="AN186"/>
          <cell r="AO186"/>
          <cell r="AP186"/>
          <cell r="AQ186" t="str">
            <v/>
          </cell>
          <cell r="AR186" t="str">
            <v/>
          </cell>
          <cell r="AS186">
            <v>100</v>
          </cell>
          <cell r="AT186">
            <v>100</v>
          </cell>
          <cell r="AU186">
            <v>100</v>
          </cell>
          <cell r="AV186"/>
          <cell r="AW186"/>
          <cell r="AX186"/>
          <cell r="AY186"/>
          <cell r="AZ186"/>
          <cell r="BA186"/>
          <cell r="BB186"/>
          <cell r="BC186"/>
          <cell r="BD186"/>
          <cell r="BE186"/>
          <cell r="BF186"/>
          <cell r="BG186"/>
          <cell r="BH186"/>
          <cell r="BI186"/>
          <cell r="BJ186"/>
          <cell r="BK186"/>
          <cell r="BL186"/>
          <cell r="BM186"/>
          <cell r="BN186"/>
          <cell r="BO186"/>
          <cell r="BP186"/>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cell r="DD186"/>
          <cell r="DE186"/>
        </row>
        <row r="187">
          <cell r="C187"/>
          <cell r="D187"/>
          <cell r="E187"/>
          <cell r="F187"/>
          <cell r="G187"/>
          <cell r="H187"/>
          <cell r="I187"/>
          <cell r="J187"/>
          <cell r="K187"/>
          <cell r="L187"/>
          <cell r="M187"/>
          <cell r="N187"/>
          <cell r="O187"/>
          <cell r="P187"/>
          <cell r="Q187">
            <v>0</v>
          </cell>
          <cell r="R187"/>
          <cell r="S187"/>
          <cell r="T187"/>
          <cell r="U187"/>
          <cell r="V187"/>
          <cell r="W187"/>
          <cell r="X187"/>
          <cell r="Y187"/>
          <cell r="Z187"/>
          <cell r="AA187"/>
          <cell r="AB187"/>
          <cell r="AC187"/>
          <cell r="AD187"/>
          <cell r="AE187"/>
          <cell r="AF187"/>
          <cell r="AG187"/>
          <cell r="AH187"/>
          <cell r="AI187"/>
          <cell r="AJ187"/>
          <cell r="AK187"/>
          <cell r="AL187"/>
          <cell r="AM187"/>
          <cell r="AN187"/>
          <cell r="AO187"/>
          <cell r="AP187"/>
          <cell r="AQ187" t="str">
            <v/>
          </cell>
          <cell r="AR187" t="str">
            <v/>
          </cell>
          <cell r="AS187" t="str">
            <v/>
          </cell>
          <cell r="AT187" t="str">
            <v/>
          </cell>
          <cell r="AU187" t="str">
            <v/>
          </cell>
          <cell r="AV187"/>
          <cell r="AW187"/>
          <cell r="AX187"/>
          <cell r="AY187"/>
          <cell r="AZ187"/>
          <cell r="BA187"/>
          <cell r="BB187"/>
          <cell r="BC187"/>
          <cell r="BD187"/>
          <cell r="BE187"/>
          <cell r="BF187"/>
          <cell r="BG187"/>
          <cell r="BH187"/>
          <cell r="BI187"/>
          <cell r="BJ187"/>
          <cell r="BK187"/>
          <cell r="BL187"/>
          <cell r="BM187"/>
          <cell r="BN187"/>
          <cell r="BO187"/>
          <cell r="BP187"/>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cell r="DD187"/>
          <cell r="DE187"/>
        </row>
        <row r="188">
          <cell r="C188" t="str">
            <v>PR19NES_BES29</v>
          </cell>
          <cell r="D188"/>
          <cell r="E188"/>
          <cell r="F188" t="str">
            <v>BES29</v>
          </cell>
          <cell r="G188" t="str">
            <v>Delivery of Howdon STW enhancement</v>
          </cell>
          <cell r="H188"/>
          <cell r="I188"/>
          <cell r="J188"/>
          <cell r="K188">
            <v>1</v>
          </cell>
          <cell r="L188"/>
          <cell r="M188"/>
          <cell r="N188"/>
          <cell r="O188"/>
          <cell r="P188"/>
          <cell r="Q188">
            <v>1</v>
          </cell>
          <cell r="R188" t="str">
            <v>Under</v>
          </cell>
          <cell r="S188" t="str">
            <v>Revenue</v>
          </cell>
          <cell r="T188" t="str">
            <v>End of period</v>
          </cell>
          <cell r="U188"/>
          <cell r="V188" t="str">
            <v>months</v>
          </cell>
          <cell r="W188" t="str">
            <v>Months delivered late</v>
          </cell>
          <cell r="X188">
            <v>0</v>
          </cell>
          <cell r="Y188" t="str">
            <v>Down</v>
          </cell>
          <cell r="Z188"/>
          <cell r="AA188"/>
          <cell r="AB188"/>
          <cell r="AC188"/>
          <cell r="AD188"/>
          <cell r="AE188"/>
          <cell r="AF188"/>
          <cell r="AG188"/>
          <cell r="AH188"/>
          <cell r="AI188"/>
          <cell r="AJ188"/>
          <cell r="AK188"/>
          <cell r="AL188"/>
          <cell r="AM188"/>
          <cell r="AN188"/>
          <cell r="AO188"/>
          <cell r="AP188"/>
          <cell r="AQ188">
            <v>0</v>
          </cell>
          <cell r="AR188">
            <v>0</v>
          </cell>
          <cell r="AS188">
            <v>0</v>
          </cell>
          <cell r="AT188">
            <v>0</v>
          </cell>
          <cell r="AU188">
            <v>0</v>
          </cell>
          <cell r="AV188"/>
          <cell r="AW188"/>
          <cell r="AX188"/>
          <cell r="AY188"/>
          <cell r="AZ188"/>
          <cell r="BA188"/>
          <cell r="BB188"/>
          <cell r="BC188"/>
          <cell r="BD188"/>
          <cell r="BE188"/>
          <cell r="BF188"/>
          <cell r="BG188"/>
          <cell r="BH188"/>
          <cell r="BI188"/>
          <cell r="BJ188"/>
          <cell r="BK188"/>
          <cell r="BL188"/>
          <cell r="BM188"/>
          <cell r="BN188"/>
          <cell r="BO188"/>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cell r="DC188"/>
          <cell r="DD188"/>
          <cell r="DE188"/>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I189"/>
          <cell r="J189">
            <v>1</v>
          </cell>
          <cell r="K189"/>
          <cell r="L189"/>
          <cell r="M189"/>
          <cell r="N189"/>
          <cell r="O189"/>
          <cell r="P189"/>
          <cell r="Q189">
            <v>1</v>
          </cell>
          <cell r="R189" t="str">
            <v>Out &amp; under</v>
          </cell>
          <cell r="S189" t="str">
            <v xml:space="preserve">Revenue </v>
          </cell>
          <cell r="T189" t="str">
            <v>In-period</v>
          </cell>
          <cell r="U189" t="str">
            <v>Leakage</v>
          </cell>
          <cell r="V189" t="str">
            <v>nr</v>
          </cell>
          <cell r="W189" t="str">
            <v>Ml/d</v>
          </cell>
          <cell r="X189">
            <v>1</v>
          </cell>
          <cell r="Y189" t="str">
            <v>Down</v>
          </cell>
          <cell r="Z189" t="str">
            <v>Leakage</v>
          </cell>
          <cell r="AA189"/>
          <cell r="AB189"/>
          <cell r="AC189"/>
          <cell r="AD189"/>
          <cell r="AE189"/>
          <cell r="AF189"/>
          <cell r="AG189"/>
          <cell r="AH189"/>
          <cell r="AI189"/>
          <cell r="AJ189"/>
          <cell r="AK189"/>
          <cell r="AL189"/>
          <cell r="AM189"/>
          <cell r="AN189"/>
          <cell r="AO189"/>
          <cell r="AP189"/>
          <cell r="AQ189">
            <v>31.1</v>
          </cell>
          <cell r="AR189">
            <v>30.1</v>
          </cell>
          <cell r="AS189">
            <v>29.1</v>
          </cell>
          <cell r="AT189">
            <v>28.2</v>
          </cell>
          <cell r="AU189">
            <v>27.2</v>
          </cell>
          <cell r="AV189"/>
          <cell r="AW189"/>
          <cell r="AX189"/>
          <cell r="AY189"/>
          <cell r="AZ189"/>
          <cell r="BA189"/>
          <cell r="BB189"/>
          <cell r="BC189"/>
          <cell r="BD189"/>
          <cell r="BE189"/>
          <cell r="BF189"/>
          <cell r="BG189"/>
          <cell r="BH189"/>
          <cell r="BI189"/>
          <cell r="BJ189"/>
          <cell r="BK189"/>
          <cell r="BL189" t="str">
            <v>Yes</v>
          </cell>
          <cell r="BM189" t="str">
            <v>Yes</v>
          </cell>
          <cell r="BN189" t="str">
            <v>Yes</v>
          </cell>
          <cell r="BO189" t="str">
            <v>Yes</v>
          </cell>
          <cell r="BP189" t="str">
            <v>Yes</v>
          </cell>
          <cell r="BQ189" t="str">
            <v/>
          </cell>
          <cell r="BR189" t="str">
            <v/>
          </cell>
          <cell r="BS189" t="str">
            <v/>
          </cell>
          <cell r="BT189" t="str">
            <v/>
          </cell>
          <cell r="BU189" t="str">
            <v/>
          </cell>
          <cell r="BV189">
            <v>33.700000000000003</v>
          </cell>
          <cell r="BW189">
            <v>33.700000000000003</v>
          </cell>
          <cell r="BX189">
            <v>33.700000000000003</v>
          </cell>
          <cell r="BY189">
            <v>33.700000000000003</v>
          </cell>
          <cell r="BZ189">
            <v>33.700000000000003</v>
          </cell>
          <cell r="CA189" t="str">
            <v/>
          </cell>
          <cell r="CB189" t="str">
            <v/>
          </cell>
          <cell r="CC189" t="str">
            <v/>
          </cell>
          <cell r="CD189" t="str">
            <v/>
          </cell>
          <cell r="CE189" t="str">
            <v/>
          </cell>
          <cell r="CF189" t="str">
            <v/>
          </cell>
          <cell r="CG189" t="str">
            <v/>
          </cell>
          <cell r="CH189" t="str">
            <v/>
          </cell>
          <cell r="CI189" t="str">
            <v/>
          </cell>
          <cell r="CJ189" t="str">
            <v/>
          </cell>
          <cell r="CK189">
            <v>26.1</v>
          </cell>
          <cell r="CL189">
            <v>25.1</v>
          </cell>
          <cell r="CM189">
            <v>24.1</v>
          </cell>
          <cell r="CN189">
            <v>23.2</v>
          </cell>
          <cell r="CO189">
            <v>22.2</v>
          </cell>
          <cell r="CP189" t="str">
            <v/>
          </cell>
          <cell r="CQ189" t="str">
            <v/>
          </cell>
          <cell r="CR189" t="str">
            <v/>
          </cell>
          <cell r="CS189" t="str">
            <v/>
          </cell>
          <cell r="CT189" t="str">
            <v/>
          </cell>
          <cell r="CU189">
            <v>-0.16</v>
          </cell>
          <cell r="CV189" t="str">
            <v/>
          </cell>
          <cell r="CW189" t="str">
            <v/>
          </cell>
          <cell r="CX189" t="str">
            <v/>
          </cell>
          <cell r="CY189">
            <v>0.13400000000000001</v>
          </cell>
          <cell r="CZ189" t="str">
            <v/>
          </cell>
          <cell r="DA189" t="str">
            <v/>
          </cell>
          <cell r="DB189" t="str">
            <v/>
          </cell>
          <cell r="DC189"/>
          <cell r="DD189">
            <v>1</v>
          </cell>
          <cell r="DE189"/>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J190"/>
          <cell r="K190"/>
          <cell r="L190"/>
          <cell r="M190"/>
          <cell r="N190"/>
          <cell r="O190"/>
          <cell r="P190"/>
          <cell r="Q190">
            <v>1</v>
          </cell>
          <cell r="R190" t="str">
            <v>Out &amp; under</v>
          </cell>
          <cell r="S190" t="str">
            <v xml:space="preserve">Revenue </v>
          </cell>
          <cell r="T190" t="str">
            <v>End of period</v>
          </cell>
          <cell r="U190" t="str">
            <v>Water consumption</v>
          </cell>
          <cell r="V190" t="str">
            <v>nr</v>
          </cell>
          <cell r="W190" t="str">
            <v>litres / head / day</v>
          </cell>
          <cell r="X190">
            <v>1</v>
          </cell>
          <cell r="Y190" t="str">
            <v>Down</v>
          </cell>
          <cell r="Z190" t="str">
            <v>Per capita consumption</v>
          </cell>
          <cell r="AA190"/>
          <cell r="AB190"/>
          <cell r="AC190"/>
          <cell r="AD190"/>
          <cell r="AE190"/>
          <cell r="AF190"/>
          <cell r="AG190"/>
          <cell r="AH190"/>
          <cell r="AI190"/>
          <cell r="AJ190"/>
          <cell r="AK190"/>
          <cell r="AL190"/>
          <cell r="AM190"/>
          <cell r="AN190"/>
          <cell r="AO190"/>
          <cell r="AP190"/>
          <cell r="AQ190">
            <v>147.4</v>
          </cell>
          <cell r="AR190">
            <v>145.6</v>
          </cell>
          <cell r="AS190">
            <v>143.6</v>
          </cell>
          <cell r="AT190">
            <v>141.80000000000001</v>
          </cell>
          <cell r="AU190">
            <v>139.9</v>
          </cell>
          <cell r="AV190"/>
          <cell r="AW190"/>
          <cell r="AX190"/>
          <cell r="AY190"/>
          <cell r="AZ190"/>
          <cell r="BA190"/>
          <cell r="BB190"/>
          <cell r="BC190"/>
          <cell r="BD190"/>
          <cell r="BE190"/>
          <cell r="BF190"/>
          <cell r="BG190"/>
          <cell r="BH190"/>
          <cell r="BI190"/>
          <cell r="BJ190"/>
          <cell r="BK190"/>
          <cell r="BL190" t="str">
            <v>Yes</v>
          </cell>
          <cell r="BM190" t="str">
            <v>Yes</v>
          </cell>
          <cell r="BN190" t="str">
            <v>Yes</v>
          </cell>
          <cell r="BO190" t="str">
            <v>Yes</v>
          </cell>
          <cell r="BP190" t="str">
            <v>Yes</v>
          </cell>
          <cell r="BQ190" t="str">
            <v/>
          </cell>
          <cell r="BR190" t="str">
            <v/>
          </cell>
          <cell r="BS190" t="str">
            <v/>
          </cell>
          <cell r="BT190" t="str">
            <v/>
          </cell>
          <cell r="BU190" t="str">
            <v/>
          </cell>
          <cell r="BV190">
            <v>162.1</v>
          </cell>
          <cell r="BW190">
            <v>162.1</v>
          </cell>
          <cell r="BX190">
            <v>162.1</v>
          </cell>
          <cell r="BY190">
            <v>162.1</v>
          </cell>
          <cell r="BZ190">
            <v>162.1</v>
          </cell>
          <cell r="CA190" t="str">
            <v/>
          </cell>
          <cell r="CB190" t="str">
            <v/>
          </cell>
          <cell r="CC190" t="str">
            <v/>
          </cell>
          <cell r="CD190" t="str">
            <v/>
          </cell>
          <cell r="CE190" t="str">
            <v/>
          </cell>
          <cell r="CF190" t="str">
            <v/>
          </cell>
          <cell r="CG190" t="str">
            <v/>
          </cell>
          <cell r="CH190" t="str">
            <v/>
          </cell>
          <cell r="CI190" t="str">
            <v/>
          </cell>
          <cell r="CJ190" t="str">
            <v/>
          </cell>
          <cell r="CK190">
            <v>142.4</v>
          </cell>
          <cell r="CL190">
            <v>140.6</v>
          </cell>
          <cell r="CM190">
            <v>138.6</v>
          </cell>
          <cell r="CN190">
            <v>136.80000000000001</v>
          </cell>
          <cell r="CO190">
            <v>134.9</v>
          </cell>
          <cell r="CP190" t="str">
            <v/>
          </cell>
          <cell r="CQ190" t="str">
            <v/>
          </cell>
          <cell r="CR190" t="str">
            <v/>
          </cell>
          <cell r="CS190" t="str">
            <v/>
          </cell>
          <cell r="CT190" t="str">
            <v/>
          </cell>
          <cell r="CU190">
            <v>-3.3000000000000002E-2</v>
          </cell>
          <cell r="CV190" t="str">
            <v/>
          </cell>
          <cell r="CW190" t="str">
            <v/>
          </cell>
          <cell r="CX190" t="str">
            <v/>
          </cell>
          <cell r="CY190">
            <v>2.8000000000000001E-2</v>
          </cell>
          <cell r="CZ190" t="str">
            <v/>
          </cell>
          <cell r="DA190" t="str">
            <v/>
          </cell>
          <cell r="DB190" t="str">
            <v/>
          </cell>
          <cell r="DC190"/>
          <cell r="DD190">
            <v>1</v>
          </cell>
          <cell r="DE190"/>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I191"/>
          <cell r="J191">
            <v>1</v>
          </cell>
          <cell r="K191"/>
          <cell r="L191"/>
          <cell r="M191"/>
          <cell r="N191"/>
          <cell r="O191"/>
          <cell r="P191"/>
          <cell r="Q191">
            <v>1</v>
          </cell>
          <cell r="R191" t="str">
            <v>Under</v>
          </cell>
          <cell r="S191" t="str">
            <v xml:space="preserve">Revenue </v>
          </cell>
          <cell r="T191" t="str">
            <v>In-period</v>
          </cell>
          <cell r="U191" t="str">
            <v>Water quality compliance</v>
          </cell>
          <cell r="V191" t="str">
            <v>nr</v>
          </cell>
          <cell r="W191" t="str">
            <v>CRI Index</v>
          </cell>
          <cell r="X191">
            <v>2</v>
          </cell>
          <cell r="Y191" t="str">
            <v>Down</v>
          </cell>
          <cell r="Z191" t="str">
            <v>Water quality compliance (CRI)</v>
          </cell>
          <cell r="AA191"/>
          <cell r="AB191"/>
          <cell r="AC191"/>
          <cell r="AD191"/>
          <cell r="AE191"/>
          <cell r="AF191"/>
          <cell r="AG191"/>
          <cell r="AH191"/>
          <cell r="AI191"/>
          <cell r="AJ191"/>
          <cell r="AK191"/>
          <cell r="AL191"/>
          <cell r="AM191"/>
          <cell r="AN191"/>
          <cell r="AO191"/>
          <cell r="AP191"/>
          <cell r="AQ191">
            <v>0</v>
          </cell>
          <cell r="AR191">
            <v>0</v>
          </cell>
          <cell r="AS191">
            <v>0</v>
          </cell>
          <cell r="AT191">
            <v>0</v>
          </cell>
          <cell r="AU191">
            <v>0</v>
          </cell>
          <cell r="AV191"/>
          <cell r="AW191"/>
          <cell r="AX191"/>
          <cell r="AY191"/>
          <cell r="AZ191"/>
          <cell r="BA191"/>
          <cell r="BB191"/>
          <cell r="BC191"/>
          <cell r="BD191"/>
          <cell r="BE191"/>
          <cell r="BF191"/>
          <cell r="BG191"/>
          <cell r="BH191"/>
          <cell r="BI191"/>
          <cell r="BJ191"/>
          <cell r="BK191"/>
          <cell r="BL191" t="str">
            <v>Yes</v>
          </cell>
          <cell r="BM191" t="str">
            <v>Yes</v>
          </cell>
          <cell r="BN191" t="str">
            <v>Yes</v>
          </cell>
          <cell r="BO191" t="str">
            <v>Yes</v>
          </cell>
          <cell r="BP191" t="str">
            <v>Yes</v>
          </cell>
          <cell r="BQ191" t="str">
            <v/>
          </cell>
          <cell r="BR191" t="str">
            <v/>
          </cell>
          <cell r="BS191" t="str">
            <v/>
          </cell>
          <cell r="BT191" t="str">
            <v/>
          </cell>
          <cell r="BU191" t="str">
            <v/>
          </cell>
          <cell r="BV191">
            <v>9.5</v>
          </cell>
          <cell r="BW191">
            <v>9.5</v>
          </cell>
          <cell r="BX191">
            <v>9.5</v>
          </cell>
          <cell r="BY191">
            <v>9.5</v>
          </cell>
          <cell r="BZ191">
            <v>9.5</v>
          </cell>
          <cell r="CA191">
            <v>2</v>
          </cell>
          <cell r="CB191">
            <v>2</v>
          </cell>
          <cell r="CC191">
            <v>2</v>
          </cell>
          <cell r="CD191">
            <v>2</v>
          </cell>
          <cell r="CE191">
            <v>2</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v>-0.113</v>
          </cell>
          <cell r="CV191" t="str">
            <v/>
          </cell>
          <cell r="CW191" t="str">
            <v/>
          </cell>
          <cell r="CX191" t="str">
            <v/>
          </cell>
          <cell r="CY191">
            <v>0</v>
          </cell>
          <cell r="CZ191" t="str">
            <v/>
          </cell>
          <cell r="DA191" t="str">
            <v/>
          </cell>
          <cell r="DB191" t="str">
            <v/>
          </cell>
          <cell r="DC191"/>
          <cell r="DD191">
            <v>1</v>
          </cell>
          <cell r="DE191"/>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I192"/>
          <cell r="J192">
            <v>1</v>
          </cell>
          <cell r="K192"/>
          <cell r="L192"/>
          <cell r="M192"/>
          <cell r="N192"/>
          <cell r="O192"/>
          <cell r="P192"/>
          <cell r="Q192">
            <v>1</v>
          </cell>
          <cell r="R192" t="str">
            <v>Out &amp; under</v>
          </cell>
          <cell r="S192" t="str">
            <v xml:space="preserve">Revenue </v>
          </cell>
          <cell r="T192" t="str">
            <v>In-period</v>
          </cell>
          <cell r="U192" t="str">
            <v>Supply interruptions</v>
          </cell>
          <cell r="V192" t="str">
            <v>time</v>
          </cell>
          <cell r="W192" t="str">
            <v>minutes : seconds</v>
          </cell>
          <cell r="X192">
            <v>0</v>
          </cell>
          <cell r="Y192" t="str">
            <v>Down</v>
          </cell>
          <cell r="Z192" t="str">
            <v>Water supply interruptions</v>
          </cell>
          <cell r="AA192"/>
          <cell r="AB192"/>
          <cell r="AC192"/>
          <cell r="AD192"/>
          <cell r="AE192"/>
          <cell r="AF192"/>
          <cell r="AG192"/>
          <cell r="AH192"/>
          <cell r="AI192"/>
          <cell r="AJ192"/>
          <cell r="AK192"/>
          <cell r="AL192"/>
          <cell r="AM192"/>
          <cell r="AN192"/>
          <cell r="AO192"/>
          <cell r="AP192"/>
          <cell r="AQ192">
            <v>4.5138888888888893E-3</v>
          </cell>
          <cell r="AR192">
            <v>4.2592592592592595E-3</v>
          </cell>
          <cell r="AS192">
            <v>3.9930555555555561E-3</v>
          </cell>
          <cell r="AT192">
            <v>3.7384259259259263E-3</v>
          </cell>
          <cell r="AU192">
            <v>3.472222222222222E-3</v>
          </cell>
          <cell r="AV192"/>
          <cell r="AW192"/>
          <cell r="AX192"/>
          <cell r="AY192"/>
          <cell r="AZ192"/>
          <cell r="BA192"/>
          <cell r="BB192"/>
          <cell r="BC192"/>
          <cell r="BD192"/>
          <cell r="BE192"/>
          <cell r="BF192"/>
          <cell r="BG192"/>
          <cell r="BH192"/>
          <cell r="BI192"/>
          <cell r="BJ192"/>
          <cell r="BK192"/>
          <cell r="BL192" t="str">
            <v>Yes</v>
          </cell>
          <cell r="BM192" t="str">
            <v>Yes</v>
          </cell>
          <cell r="BN192" t="str">
            <v>Yes</v>
          </cell>
          <cell r="BO192" t="str">
            <v>Yes</v>
          </cell>
          <cell r="BP192" t="str">
            <v>Yes</v>
          </cell>
          <cell r="BQ192">
            <v>0</v>
          </cell>
          <cell r="BR192">
            <v>0</v>
          </cell>
          <cell r="BS192">
            <v>0</v>
          </cell>
          <cell r="BT192">
            <v>0</v>
          </cell>
          <cell r="BU192">
            <v>0</v>
          </cell>
          <cell r="BV192">
            <v>1.5798611111111114E-2</v>
          </cell>
          <cell r="BW192">
            <v>1.5798611111111114E-2</v>
          </cell>
          <cell r="BX192">
            <v>1.5798611111111114E-2</v>
          </cell>
          <cell r="BY192">
            <v>1.5798611111111114E-2</v>
          </cell>
          <cell r="BZ192">
            <v>1.5798611111111114E-2</v>
          </cell>
          <cell r="CA192">
            <v>0</v>
          </cell>
          <cell r="CB192">
            <v>0</v>
          </cell>
          <cell r="CC192">
            <v>0</v>
          </cell>
          <cell r="CD192">
            <v>0</v>
          </cell>
          <cell r="CE192">
            <v>0</v>
          </cell>
          <cell r="CF192">
            <v>0</v>
          </cell>
          <cell r="CG192">
            <v>0</v>
          </cell>
          <cell r="CH192">
            <v>0</v>
          </cell>
          <cell r="CI192">
            <v>0</v>
          </cell>
          <cell r="CJ192">
            <v>0</v>
          </cell>
          <cell r="CK192">
            <v>3.4722222222222225E-3</v>
          </cell>
          <cell r="CL192">
            <v>3.2175925925925931E-3</v>
          </cell>
          <cell r="CM192">
            <v>2.9513888888888897E-3</v>
          </cell>
          <cell r="CN192">
            <v>2.6967592592592594E-3</v>
          </cell>
          <cell r="CO192">
            <v>2.4305555555555556E-3</v>
          </cell>
          <cell r="CP192">
            <v>0</v>
          </cell>
          <cell r="CQ192">
            <v>0</v>
          </cell>
          <cell r="CR192">
            <v>0</v>
          </cell>
          <cell r="CS192">
            <v>0</v>
          </cell>
          <cell r="CT192">
            <v>0</v>
          </cell>
          <cell r="CU192">
            <v>-6.9000000000000006E-2</v>
          </cell>
          <cell r="CV192" t="str">
            <v/>
          </cell>
          <cell r="CW192" t="str">
            <v/>
          </cell>
          <cell r="CX192" t="str">
            <v/>
          </cell>
          <cell r="CY192">
            <v>6.9000000000000006E-2</v>
          </cell>
          <cell r="CZ192" t="str">
            <v/>
          </cell>
          <cell r="DA192" t="str">
            <v/>
          </cell>
          <cell r="DB192" t="str">
            <v/>
          </cell>
          <cell r="DC192"/>
          <cell r="DD192">
            <v>1</v>
          </cell>
          <cell r="DE192"/>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I193"/>
          <cell r="J193">
            <v>1</v>
          </cell>
          <cell r="K193"/>
          <cell r="L193"/>
          <cell r="M193"/>
          <cell r="N193"/>
          <cell r="O193"/>
          <cell r="P193"/>
          <cell r="Q193">
            <v>1</v>
          </cell>
          <cell r="R193" t="str">
            <v>Under</v>
          </cell>
          <cell r="S193" t="str">
            <v xml:space="preserve">Revenue </v>
          </cell>
          <cell r="T193" t="str">
            <v>In-period</v>
          </cell>
          <cell r="U193" t="str">
            <v>Water mains bursts</v>
          </cell>
          <cell r="V193" t="str">
            <v>nr</v>
          </cell>
          <cell r="W193" t="str">
            <v>nr of repairs per 1,000km</v>
          </cell>
          <cell r="X193">
            <v>1</v>
          </cell>
          <cell r="Y193" t="str">
            <v>Down</v>
          </cell>
          <cell r="Z193" t="str">
            <v>Mains repairs</v>
          </cell>
          <cell r="AA193"/>
          <cell r="AB193"/>
          <cell r="AC193"/>
          <cell r="AD193"/>
          <cell r="AE193"/>
          <cell r="AF193"/>
          <cell r="AG193"/>
          <cell r="AH193"/>
          <cell r="AI193"/>
          <cell r="AJ193"/>
          <cell r="AK193"/>
          <cell r="AL193"/>
          <cell r="AM193"/>
          <cell r="AN193"/>
          <cell r="AO193"/>
          <cell r="AP193"/>
          <cell r="AQ193">
            <v>73.8</v>
          </cell>
          <cell r="AR193">
            <v>72.400000000000006</v>
          </cell>
          <cell r="AS193">
            <v>71.2</v>
          </cell>
          <cell r="AT193">
            <v>70</v>
          </cell>
          <cell r="AU193">
            <v>68.599999999999994</v>
          </cell>
          <cell r="AV193"/>
          <cell r="AW193"/>
          <cell r="AX193"/>
          <cell r="AY193"/>
          <cell r="AZ193"/>
          <cell r="BA193"/>
          <cell r="BB193"/>
          <cell r="BC193"/>
          <cell r="BD193"/>
          <cell r="BE193"/>
          <cell r="BF193"/>
          <cell r="BG193"/>
          <cell r="BH193"/>
          <cell r="BI193"/>
          <cell r="BJ193"/>
          <cell r="BK193"/>
          <cell r="BL193" t="str">
            <v>Yes</v>
          </cell>
          <cell r="BM193" t="str">
            <v>Yes</v>
          </cell>
          <cell r="BN193" t="str">
            <v>Yes</v>
          </cell>
          <cell r="BO193" t="str">
            <v>Yes</v>
          </cell>
          <cell r="BP193" t="str">
            <v>Yes</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v>-2.4E-2</v>
          </cell>
          <cell r="CV193" t="str">
            <v/>
          </cell>
          <cell r="CW193" t="str">
            <v/>
          </cell>
          <cell r="CX193" t="str">
            <v/>
          </cell>
          <cell r="CY193" t="str">
            <v/>
          </cell>
          <cell r="CZ193" t="str">
            <v/>
          </cell>
          <cell r="DA193" t="str">
            <v/>
          </cell>
          <cell r="DB193" t="str">
            <v/>
          </cell>
          <cell r="DC193"/>
          <cell r="DD193">
            <v>1</v>
          </cell>
          <cell r="DE193"/>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I194"/>
          <cell r="J194">
            <v>1</v>
          </cell>
          <cell r="K194"/>
          <cell r="L194"/>
          <cell r="M194"/>
          <cell r="N194"/>
          <cell r="O194"/>
          <cell r="P194"/>
          <cell r="Q194">
            <v>1</v>
          </cell>
          <cell r="R194" t="str">
            <v>Under</v>
          </cell>
          <cell r="S194" t="str">
            <v xml:space="preserve">Revenue </v>
          </cell>
          <cell r="T194" t="str">
            <v>In-period</v>
          </cell>
          <cell r="U194" t="str">
            <v>Treatment works</v>
          </cell>
          <cell r="V194" t="str">
            <v>%</v>
          </cell>
          <cell r="W194" t="str">
            <v>% of PW Capacity not available</v>
          </cell>
          <cell r="X194">
            <v>2</v>
          </cell>
          <cell r="Y194" t="str">
            <v>Down</v>
          </cell>
          <cell r="Z194" t="str">
            <v>Unplanned outage</v>
          </cell>
          <cell r="AA194"/>
          <cell r="AB194"/>
          <cell r="AC194"/>
          <cell r="AD194"/>
          <cell r="AE194"/>
          <cell r="AF194"/>
          <cell r="AG194"/>
          <cell r="AH194"/>
          <cell r="AI194"/>
          <cell r="AJ194"/>
          <cell r="AK194"/>
          <cell r="AL194"/>
          <cell r="AM194"/>
          <cell r="AN194"/>
          <cell r="AO194"/>
          <cell r="AP194"/>
          <cell r="AQ194">
            <v>2.34</v>
          </cell>
          <cell r="AR194">
            <v>2.34</v>
          </cell>
          <cell r="AS194">
            <v>2.34</v>
          </cell>
          <cell r="AT194">
            <v>2.34</v>
          </cell>
          <cell r="AU194">
            <v>2.34</v>
          </cell>
          <cell r="AV194"/>
          <cell r="AW194"/>
          <cell r="AX194"/>
          <cell r="AY194"/>
          <cell r="AZ194"/>
          <cell r="BA194"/>
          <cell r="BB194"/>
          <cell r="BC194"/>
          <cell r="BD194"/>
          <cell r="BE194"/>
          <cell r="BF194"/>
          <cell r="BG194"/>
          <cell r="BH194"/>
          <cell r="BI194"/>
          <cell r="BJ194"/>
          <cell r="BK194"/>
          <cell r="BL194" t="str">
            <v>Yes</v>
          </cell>
          <cell r="BM194" t="str">
            <v>Yes</v>
          </cell>
          <cell r="BN194" t="str">
            <v>Yes</v>
          </cell>
          <cell r="BO194" t="str">
            <v>Yes</v>
          </cell>
          <cell r="BP194" t="str">
            <v>Yes</v>
          </cell>
          <cell r="BQ194" t="str">
            <v/>
          </cell>
          <cell r="BR194" t="str">
            <v/>
          </cell>
          <cell r="BS194" t="str">
            <v/>
          </cell>
          <cell r="BT194" t="str">
            <v/>
          </cell>
          <cell r="BU194" t="str">
            <v/>
          </cell>
          <cell r="BV194">
            <v>4.68</v>
          </cell>
          <cell r="BW194">
            <v>4.68</v>
          </cell>
          <cell r="BX194">
            <v>4.68</v>
          </cell>
          <cell r="BY194">
            <v>4.68</v>
          </cell>
          <cell r="BZ194">
            <v>4.68</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v>-0.19</v>
          </cell>
          <cell r="CV194" t="str">
            <v/>
          </cell>
          <cell r="CW194" t="str">
            <v/>
          </cell>
          <cell r="CX194" t="str">
            <v/>
          </cell>
          <cell r="CY194" t="str">
            <v/>
          </cell>
          <cell r="CZ194" t="str">
            <v/>
          </cell>
          <cell r="DA194" t="str">
            <v/>
          </cell>
          <cell r="DB194" t="str">
            <v/>
          </cell>
          <cell r="DC194"/>
          <cell r="DD194">
            <v>1</v>
          </cell>
          <cell r="DE194"/>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I195"/>
          <cell r="J195">
            <v>1</v>
          </cell>
          <cell r="K195"/>
          <cell r="L195"/>
          <cell r="M195"/>
          <cell r="N195"/>
          <cell r="O195"/>
          <cell r="P195"/>
          <cell r="Q195">
            <v>1</v>
          </cell>
          <cell r="R195" t="str">
            <v>Under</v>
          </cell>
          <cell r="S195" t="str">
            <v xml:space="preserve">Revenue </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A195"/>
          <cell r="AB195"/>
          <cell r="AC195"/>
          <cell r="AD195"/>
          <cell r="AE195"/>
          <cell r="AF195"/>
          <cell r="AG195"/>
          <cell r="AH195"/>
          <cell r="AI195"/>
          <cell r="AJ195"/>
          <cell r="AK195"/>
          <cell r="AL195"/>
          <cell r="AM195"/>
          <cell r="AN195"/>
          <cell r="AO195"/>
          <cell r="AP195"/>
          <cell r="AQ195">
            <v>0.44</v>
          </cell>
          <cell r="AR195">
            <v>0.43</v>
          </cell>
          <cell r="AS195">
            <v>0.43</v>
          </cell>
          <cell r="AT195">
            <v>0.42</v>
          </cell>
          <cell r="AU195">
            <v>0.41</v>
          </cell>
          <cell r="AV195"/>
          <cell r="AW195"/>
          <cell r="AX195"/>
          <cell r="AY195"/>
          <cell r="AZ195"/>
          <cell r="BA195"/>
          <cell r="BB195"/>
          <cell r="BC195"/>
          <cell r="BD195"/>
          <cell r="BE195"/>
          <cell r="BF195"/>
          <cell r="BG195"/>
          <cell r="BH195"/>
          <cell r="BI195"/>
          <cell r="BJ195"/>
          <cell r="BK195"/>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C195"/>
          <cell r="DD195">
            <v>1</v>
          </cell>
          <cell r="DE195"/>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I196"/>
          <cell r="J196">
            <v>1</v>
          </cell>
          <cell r="K196"/>
          <cell r="L196"/>
          <cell r="M196"/>
          <cell r="N196"/>
          <cell r="O196"/>
          <cell r="P196"/>
          <cell r="Q196">
            <v>1</v>
          </cell>
          <cell r="R196" t="str">
            <v>Under</v>
          </cell>
          <cell r="S196" t="str">
            <v xml:space="preserve">Revenue </v>
          </cell>
          <cell r="T196" t="str">
            <v>In-period</v>
          </cell>
          <cell r="U196" t="str">
            <v>Water pressure</v>
          </cell>
          <cell r="V196" t="str">
            <v>nr</v>
          </cell>
          <cell r="W196" t="str">
            <v>nr of customers at risk of low pressure</v>
          </cell>
          <cell r="X196">
            <v>0</v>
          </cell>
          <cell r="Y196" t="str">
            <v>Down</v>
          </cell>
          <cell r="Z196" t="str">
            <v>Low pressure</v>
          </cell>
          <cell r="AA196"/>
          <cell r="AB196"/>
          <cell r="AC196"/>
          <cell r="AD196"/>
          <cell r="AE196"/>
          <cell r="AF196"/>
          <cell r="AG196"/>
          <cell r="AH196"/>
          <cell r="AI196"/>
          <cell r="AJ196"/>
          <cell r="AK196"/>
          <cell r="AL196"/>
          <cell r="AM196"/>
          <cell r="AN196"/>
          <cell r="AO196"/>
          <cell r="AP196"/>
          <cell r="AQ196">
            <v>60</v>
          </cell>
          <cell r="AR196">
            <v>50</v>
          </cell>
          <cell r="AS196">
            <v>40</v>
          </cell>
          <cell r="AT196">
            <v>30</v>
          </cell>
          <cell r="AU196">
            <v>18</v>
          </cell>
          <cell r="AV196"/>
          <cell r="AW196"/>
          <cell r="AX196"/>
          <cell r="AY196"/>
          <cell r="AZ196"/>
          <cell r="BA196"/>
          <cell r="BB196"/>
          <cell r="BC196"/>
          <cell r="BD196"/>
          <cell r="BE196"/>
          <cell r="BF196"/>
          <cell r="BG196"/>
          <cell r="BH196"/>
          <cell r="BI196"/>
          <cell r="BJ196"/>
          <cell r="BK196"/>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C196"/>
          <cell r="DD196">
            <v>1</v>
          </cell>
          <cell r="DE196"/>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I197"/>
          <cell r="J197">
            <v>1</v>
          </cell>
          <cell r="K197"/>
          <cell r="L197"/>
          <cell r="M197"/>
          <cell r="N197"/>
          <cell r="O197"/>
          <cell r="P197"/>
          <cell r="Q197">
            <v>1</v>
          </cell>
          <cell r="R197" t="str">
            <v>Out &amp; under</v>
          </cell>
          <cell r="S197" t="str">
            <v xml:space="preserve">Revenue </v>
          </cell>
          <cell r="T197" t="str">
            <v>In-period</v>
          </cell>
          <cell r="U197" t="str">
            <v>Catchment management</v>
          </cell>
          <cell r="V197" t="str">
            <v>nr</v>
          </cell>
          <cell r="W197" t="str">
            <v>nr of farmers engaged with</v>
          </cell>
          <cell r="X197">
            <v>0</v>
          </cell>
          <cell r="Y197" t="str">
            <v>Up</v>
          </cell>
          <cell r="Z197"/>
          <cell r="AA197"/>
          <cell r="AB197"/>
          <cell r="AC197"/>
          <cell r="AD197"/>
          <cell r="AE197"/>
          <cell r="AF197"/>
          <cell r="AG197"/>
          <cell r="AH197"/>
          <cell r="AI197"/>
          <cell r="AJ197"/>
          <cell r="AK197"/>
          <cell r="AL197"/>
          <cell r="AM197"/>
          <cell r="AN197"/>
          <cell r="AO197"/>
          <cell r="AP197"/>
          <cell r="AQ197">
            <v>10</v>
          </cell>
          <cell r="AR197">
            <v>20</v>
          </cell>
          <cell r="AS197">
            <v>30</v>
          </cell>
          <cell r="AT197">
            <v>40</v>
          </cell>
          <cell r="AU197">
            <v>50</v>
          </cell>
          <cell r="AV197"/>
          <cell r="AW197"/>
          <cell r="AX197"/>
          <cell r="AY197"/>
          <cell r="AZ197"/>
          <cell r="BA197"/>
          <cell r="BB197"/>
          <cell r="BC197"/>
          <cell r="BD197"/>
          <cell r="BE197"/>
          <cell r="BF197"/>
          <cell r="BG197"/>
          <cell r="BH197"/>
          <cell r="BI197"/>
          <cell r="BJ197"/>
          <cell r="BK197"/>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C197"/>
          <cell r="DD197">
            <v>1</v>
          </cell>
          <cell r="DE197"/>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J198"/>
          <cell r="K198"/>
          <cell r="L198"/>
          <cell r="M198"/>
          <cell r="N198"/>
          <cell r="O198"/>
          <cell r="P198"/>
          <cell r="Q198">
            <v>1</v>
          </cell>
          <cell r="R198" t="str">
            <v>Out &amp; under</v>
          </cell>
          <cell r="S198" t="str">
            <v xml:space="preserve">Revenue </v>
          </cell>
          <cell r="T198" t="str">
            <v>In-period</v>
          </cell>
          <cell r="U198" t="str">
            <v>Water resources/ abstraction</v>
          </cell>
          <cell r="V198" t="str">
            <v>nr</v>
          </cell>
          <cell r="W198" t="str">
            <v>Ml</v>
          </cell>
          <cell r="X198">
            <v>1</v>
          </cell>
          <cell r="Y198" t="str">
            <v>Down</v>
          </cell>
          <cell r="Z198"/>
          <cell r="AA198"/>
          <cell r="AB198"/>
          <cell r="AC198"/>
          <cell r="AD198"/>
          <cell r="AE198"/>
          <cell r="AF198"/>
          <cell r="AG198"/>
          <cell r="AH198"/>
          <cell r="AI198"/>
          <cell r="AJ198"/>
          <cell r="AK198"/>
          <cell r="AL198"/>
          <cell r="AM198"/>
          <cell r="AN198"/>
          <cell r="AO198"/>
          <cell r="AP198"/>
          <cell r="AQ198">
            <v>0</v>
          </cell>
          <cell r="AR198">
            <v>0</v>
          </cell>
          <cell r="AS198">
            <v>0</v>
          </cell>
          <cell r="AT198">
            <v>0</v>
          </cell>
          <cell r="AU198">
            <v>0</v>
          </cell>
          <cell r="AV198"/>
          <cell r="AW198"/>
          <cell r="AX198"/>
          <cell r="AY198"/>
          <cell r="AZ198"/>
          <cell r="BA198"/>
          <cell r="BB198"/>
          <cell r="BC198"/>
          <cell r="BD198"/>
          <cell r="BE198"/>
          <cell r="BF198"/>
          <cell r="BG198"/>
          <cell r="BH198"/>
          <cell r="BI198"/>
          <cell r="BJ198"/>
          <cell r="BK198"/>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C198"/>
          <cell r="DD198">
            <v>1</v>
          </cell>
          <cell r="DE198"/>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I199"/>
          <cell r="J199">
            <v>1</v>
          </cell>
          <cell r="K199"/>
          <cell r="L199"/>
          <cell r="M199"/>
          <cell r="N199"/>
          <cell r="O199"/>
          <cell r="P199"/>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Z199"/>
          <cell r="AA199"/>
          <cell r="AB199"/>
          <cell r="AC199"/>
          <cell r="AD199"/>
          <cell r="AE199"/>
          <cell r="AF199"/>
          <cell r="AG199"/>
          <cell r="AH199"/>
          <cell r="AI199"/>
          <cell r="AJ199"/>
          <cell r="AK199"/>
          <cell r="AL199"/>
          <cell r="AM199"/>
          <cell r="AN199"/>
          <cell r="AO199"/>
          <cell r="AP199"/>
          <cell r="AQ199">
            <v>0.05</v>
          </cell>
          <cell r="AR199">
            <v>0.1</v>
          </cell>
          <cell r="AS199">
            <v>0.15</v>
          </cell>
          <cell r="AT199">
            <v>0.2</v>
          </cell>
          <cell r="AU199">
            <v>0.25</v>
          </cell>
          <cell r="AV199"/>
          <cell r="AW199"/>
          <cell r="AX199"/>
          <cell r="AY199"/>
          <cell r="AZ199"/>
          <cell r="BA199"/>
          <cell r="BB199"/>
          <cell r="BC199"/>
          <cell r="BD199"/>
          <cell r="BE199"/>
          <cell r="BF199"/>
          <cell r="BG199"/>
          <cell r="BH199"/>
          <cell r="BI199"/>
          <cell r="BJ199"/>
          <cell r="BK199"/>
          <cell r="BL199"/>
          <cell r="BM199"/>
          <cell r="BN199"/>
          <cell r="BO199"/>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C199"/>
          <cell r="DD199">
            <v>1</v>
          </cell>
          <cell r="DE199"/>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I200"/>
          <cell r="J200">
            <v>1</v>
          </cell>
          <cell r="K200"/>
          <cell r="L200"/>
          <cell r="M200"/>
          <cell r="N200"/>
          <cell r="O200"/>
          <cell r="P200"/>
          <cell r="Q200">
            <v>1</v>
          </cell>
          <cell r="R200" t="str">
            <v>Under</v>
          </cell>
          <cell r="S200" t="str">
            <v xml:space="preserve">Revenue </v>
          </cell>
          <cell r="T200" t="str">
            <v>In-period</v>
          </cell>
          <cell r="U200" t="str">
            <v>Biodiversity/SSSIs</v>
          </cell>
          <cell r="V200" t="str">
            <v>%</v>
          </cell>
          <cell r="W200" t="str">
            <v>Status of sites</v>
          </cell>
          <cell r="X200">
            <v>1</v>
          </cell>
          <cell r="Y200" t="str">
            <v>Up</v>
          </cell>
          <cell r="Z200"/>
          <cell r="AA200"/>
          <cell r="AB200"/>
          <cell r="AC200"/>
          <cell r="AD200"/>
          <cell r="AE200"/>
          <cell r="AF200"/>
          <cell r="AG200"/>
          <cell r="AH200"/>
          <cell r="AI200"/>
          <cell r="AJ200"/>
          <cell r="AK200"/>
          <cell r="AL200"/>
          <cell r="AM200"/>
          <cell r="AN200"/>
          <cell r="AO200"/>
          <cell r="AP200"/>
          <cell r="AQ200">
            <v>90</v>
          </cell>
          <cell r="AR200">
            <v>90</v>
          </cell>
          <cell r="AS200">
            <v>90</v>
          </cell>
          <cell r="AT200">
            <v>90</v>
          </cell>
          <cell r="AU200">
            <v>90</v>
          </cell>
          <cell r="AV200"/>
          <cell r="AW200"/>
          <cell r="AX200"/>
          <cell r="AY200"/>
          <cell r="AZ200"/>
          <cell r="BA200"/>
          <cell r="BB200"/>
          <cell r="BC200"/>
          <cell r="BD200"/>
          <cell r="BE200"/>
          <cell r="BF200"/>
          <cell r="BG200"/>
          <cell r="BH200"/>
          <cell r="BI200"/>
          <cell r="BJ200"/>
          <cell r="BK200"/>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C200"/>
          <cell r="DD200">
            <v>1</v>
          </cell>
          <cell r="DE200"/>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I201"/>
          <cell r="J201"/>
          <cell r="K201"/>
          <cell r="L201"/>
          <cell r="M201">
            <v>1</v>
          </cell>
          <cell r="N201"/>
          <cell r="O201"/>
          <cell r="P201"/>
          <cell r="Q201">
            <v>1</v>
          </cell>
          <cell r="R201" t="str">
            <v>Out &amp; under</v>
          </cell>
          <cell r="S201" t="str">
            <v xml:space="preserve">Revenue </v>
          </cell>
          <cell r="T201" t="str">
            <v>In-period</v>
          </cell>
          <cell r="U201" t="str">
            <v>Voids and gap sites</v>
          </cell>
          <cell r="V201" t="str">
            <v>%</v>
          </cell>
          <cell r="W201" t="str">
            <v>% of properties classified as void</v>
          </cell>
          <cell r="X201">
            <v>2</v>
          </cell>
          <cell r="Y201" t="str">
            <v>Down</v>
          </cell>
          <cell r="Z201"/>
          <cell r="AA201"/>
          <cell r="AB201"/>
          <cell r="AC201"/>
          <cell r="AD201"/>
          <cell r="AE201"/>
          <cell r="AF201"/>
          <cell r="AG201"/>
          <cell r="AH201"/>
          <cell r="AI201"/>
          <cell r="AJ201"/>
          <cell r="AK201"/>
          <cell r="AL201"/>
          <cell r="AM201"/>
          <cell r="AN201"/>
          <cell r="AO201"/>
          <cell r="AP201"/>
          <cell r="AQ201">
            <v>2</v>
          </cell>
          <cell r="AR201">
            <v>2</v>
          </cell>
          <cell r="AS201">
            <v>2</v>
          </cell>
          <cell r="AT201">
            <v>2</v>
          </cell>
          <cell r="AU201">
            <v>2</v>
          </cell>
          <cell r="AV201"/>
          <cell r="AW201"/>
          <cell r="AX201"/>
          <cell r="AY201"/>
          <cell r="AZ201"/>
          <cell r="BA201"/>
          <cell r="BB201"/>
          <cell r="BC201"/>
          <cell r="BD201"/>
          <cell r="BE201"/>
          <cell r="BF201"/>
          <cell r="BG201"/>
          <cell r="BH201"/>
          <cell r="BI201"/>
          <cell r="BJ201"/>
          <cell r="BK201"/>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C201"/>
          <cell r="DD201">
            <v>1</v>
          </cell>
          <cell r="DE201"/>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I202"/>
          <cell r="J202"/>
          <cell r="K202"/>
          <cell r="L202"/>
          <cell r="M202">
            <v>1</v>
          </cell>
          <cell r="N202"/>
          <cell r="O202"/>
          <cell r="P202"/>
          <cell r="Q202">
            <v>1</v>
          </cell>
          <cell r="R202" t="str">
            <v>Under</v>
          </cell>
          <cell r="S202" t="str">
            <v xml:space="preserve">Revenue </v>
          </cell>
          <cell r="T202" t="str">
            <v>In-period</v>
          </cell>
          <cell r="U202" t="str">
            <v>Affordability/vulnerability</v>
          </cell>
          <cell r="V202" t="str">
            <v>nr</v>
          </cell>
          <cell r="W202" t="str">
            <v xml:space="preserve">nr of customers on Social tariff </v>
          </cell>
          <cell r="X202">
            <v>0</v>
          </cell>
          <cell r="Y202" t="str">
            <v>Up</v>
          </cell>
          <cell r="Z202"/>
          <cell r="AA202"/>
          <cell r="AB202"/>
          <cell r="AC202"/>
          <cell r="AD202"/>
          <cell r="AE202"/>
          <cell r="AF202"/>
          <cell r="AG202"/>
          <cell r="AH202"/>
          <cell r="AI202"/>
          <cell r="AJ202"/>
          <cell r="AK202"/>
          <cell r="AL202"/>
          <cell r="AM202"/>
          <cell r="AN202"/>
          <cell r="AO202"/>
          <cell r="AP202"/>
          <cell r="AQ202">
            <v>8000</v>
          </cell>
          <cell r="AR202">
            <v>8500</v>
          </cell>
          <cell r="AS202">
            <v>9000</v>
          </cell>
          <cell r="AT202">
            <v>9500</v>
          </cell>
          <cell r="AU202">
            <v>10000</v>
          </cell>
          <cell r="AV202"/>
          <cell r="AW202"/>
          <cell r="AX202"/>
          <cell r="AY202"/>
          <cell r="AZ202"/>
          <cell r="BA202"/>
          <cell r="BB202"/>
          <cell r="BC202"/>
          <cell r="BD202"/>
          <cell r="BE202"/>
          <cell r="BF202"/>
          <cell r="BG202"/>
          <cell r="BH202"/>
          <cell r="BI202"/>
          <cell r="BJ202"/>
          <cell r="BK202"/>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C202"/>
          <cell r="DD202">
            <v>1</v>
          </cell>
          <cell r="DE202"/>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I203"/>
          <cell r="J203"/>
          <cell r="K203"/>
          <cell r="L203"/>
          <cell r="M203">
            <v>1</v>
          </cell>
          <cell r="N203"/>
          <cell r="O203"/>
          <cell r="P203"/>
          <cell r="Q203">
            <v>1</v>
          </cell>
          <cell r="R203" t="str">
            <v>Out &amp; under</v>
          </cell>
          <cell r="S203" t="str">
            <v xml:space="preserve">Revenue </v>
          </cell>
          <cell r="T203" t="str">
            <v>In-period</v>
          </cell>
          <cell r="U203" t="str">
            <v>Customer measure of experience (C-MeX)</v>
          </cell>
          <cell r="V203" t="str">
            <v>score</v>
          </cell>
          <cell r="W203" t="str">
            <v>C-Mex score</v>
          </cell>
          <cell r="X203">
            <v>2</v>
          </cell>
          <cell r="Y203" t="str">
            <v>Up</v>
          </cell>
          <cell r="Z203" t="str">
            <v>C-MeX: Customer measure of experience</v>
          </cell>
          <cell r="AA203"/>
          <cell r="AB203"/>
          <cell r="AC203"/>
          <cell r="AD203"/>
          <cell r="AE203"/>
          <cell r="AF203"/>
          <cell r="AG203"/>
          <cell r="AH203"/>
          <cell r="AI203"/>
          <cell r="AJ203"/>
          <cell r="AK203"/>
          <cell r="AL203"/>
          <cell r="AM203"/>
          <cell r="AN203"/>
          <cell r="AO203"/>
          <cell r="AP203"/>
          <cell r="AQ203" t="str">
            <v/>
          </cell>
          <cell r="AR203" t="str">
            <v/>
          </cell>
          <cell r="AS203" t="str">
            <v/>
          </cell>
          <cell r="AT203" t="str">
            <v/>
          </cell>
          <cell r="AU203" t="str">
            <v/>
          </cell>
          <cell r="AV203"/>
          <cell r="AW203"/>
          <cell r="AX203"/>
          <cell r="AY203"/>
          <cell r="AZ203"/>
          <cell r="BA203"/>
          <cell r="BB203"/>
          <cell r="BC203"/>
          <cell r="BD203"/>
          <cell r="BE203"/>
          <cell r="BF203"/>
          <cell r="BG203"/>
          <cell r="BH203"/>
          <cell r="BI203"/>
          <cell r="BJ203"/>
          <cell r="BK203"/>
          <cell r="BL203" t="str">
            <v>Yes</v>
          </cell>
          <cell r="BM203" t="str">
            <v>Yes</v>
          </cell>
          <cell r="BN203" t="str">
            <v>Yes</v>
          </cell>
          <cell r="BO203" t="str">
            <v>Yes</v>
          </cell>
          <cell r="BP203" t="str">
            <v>Yes</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cell r="DD203">
            <v>1</v>
          </cell>
          <cell r="DE203"/>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I204"/>
          <cell r="J204">
            <v>1</v>
          </cell>
          <cell r="K204"/>
          <cell r="L204"/>
          <cell r="M204"/>
          <cell r="N204"/>
          <cell r="O204"/>
          <cell r="P204"/>
          <cell r="Q204">
            <v>1</v>
          </cell>
          <cell r="R204" t="str">
            <v>Out &amp; under</v>
          </cell>
          <cell r="S204" t="str">
            <v xml:space="preserve">Revenue </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cell r="AA204"/>
          <cell r="AB204"/>
          <cell r="AC204"/>
          <cell r="AD204"/>
          <cell r="AE204"/>
          <cell r="AF204"/>
          <cell r="AG204"/>
          <cell r="AH204"/>
          <cell r="AI204"/>
          <cell r="AJ204"/>
          <cell r="AK204"/>
          <cell r="AL204"/>
          <cell r="AM204"/>
          <cell r="AN204"/>
          <cell r="AO204"/>
          <cell r="AP204"/>
          <cell r="AQ204" t="str">
            <v/>
          </cell>
          <cell r="AR204" t="str">
            <v/>
          </cell>
          <cell r="AS204" t="str">
            <v/>
          </cell>
          <cell r="AT204" t="str">
            <v/>
          </cell>
          <cell r="AU204" t="str">
            <v/>
          </cell>
          <cell r="AV204"/>
          <cell r="AW204"/>
          <cell r="AX204"/>
          <cell r="AY204"/>
          <cell r="AZ204"/>
          <cell r="BA204"/>
          <cell r="BB204"/>
          <cell r="BC204"/>
          <cell r="BD204"/>
          <cell r="BE204"/>
          <cell r="BF204"/>
          <cell r="BG204"/>
          <cell r="BH204"/>
          <cell r="BI204"/>
          <cell r="BJ204"/>
          <cell r="BK204"/>
          <cell r="BL204" t="str">
            <v>Yes</v>
          </cell>
          <cell r="BM204" t="str">
            <v>Yes</v>
          </cell>
          <cell r="BN204" t="str">
            <v>Yes</v>
          </cell>
          <cell r="BO204" t="str">
            <v>Yes</v>
          </cell>
          <cell r="BP204" t="str">
            <v>Yes</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cell r="DD204">
            <v>1</v>
          </cell>
          <cell r="DE204"/>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I205"/>
          <cell r="J205">
            <v>1</v>
          </cell>
          <cell r="K205"/>
          <cell r="L205"/>
          <cell r="M205"/>
          <cell r="N205"/>
          <cell r="O205"/>
          <cell r="P205"/>
          <cell r="Q205">
            <v>1</v>
          </cell>
          <cell r="R205" t="str">
            <v>NFI</v>
          </cell>
          <cell r="S205"/>
          <cell r="T205"/>
          <cell r="U205" t="str">
            <v>Resilience</v>
          </cell>
          <cell r="V205" t="str">
            <v>%</v>
          </cell>
          <cell r="W205" t="str">
            <v>% completion of schemes to improve resilience at peak demand</v>
          </cell>
          <cell r="X205">
            <v>0</v>
          </cell>
          <cell r="Y205" t="str">
            <v>Down</v>
          </cell>
          <cell r="Z205"/>
          <cell r="AA205"/>
          <cell r="AB205"/>
          <cell r="AC205"/>
          <cell r="AD205"/>
          <cell r="AE205"/>
          <cell r="AF205"/>
          <cell r="AG205"/>
          <cell r="AH205"/>
          <cell r="AI205"/>
          <cell r="AJ205"/>
          <cell r="AK205"/>
          <cell r="AL205"/>
          <cell r="AM205"/>
          <cell r="AN205"/>
          <cell r="AO205"/>
          <cell r="AP205"/>
          <cell r="AQ205">
            <v>0</v>
          </cell>
          <cell r="AR205">
            <v>0</v>
          </cell>
          <cell r="AS205">
            <v>0</v>
          </cell>
          <cell r="AT205">
            <v>0</v>
          </cell>
          <cell r="AU205">
            <v>100</v>
          </cell>
          <cell r="AV205"/>
          <cell r="AW205"/>
          <cell r="AX205"/>
          <cell r="AY205"/>
          <cell r="AZ205"/>
          <cell r="BA205"/>
          <cell r="BB205"/>
          <cell r="BC205"/>
          <cell r="BD205"/>
          <cell r="BE205"/>
          <cell r="BF205"/>
          <cell r="BG205"/>
          <cell r="BH205"/>
          <cell r="BI205"/>
          <cell r="BJ205"/>
          <cell r="BK205"/>
          <cell r="BL205"/>
          <cell r="BM205"/>
          <cell r="BN205"/>
          <cell r="BO205"/>
          <cell r="BP205"/>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cell r="DD205">
            <v>1</v>
          </cell>
          <cell r="DE205"/>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J206"/>
          <cell r="K206"/>
          <cell r="L206"/>
          <cell r="M206"/>
          <cell r="N206"/>
          <cell r="O206"/>
          <cell r="P206"/>
          <cell r="Q206">
            <v>1</v>
          </cell>
          <cell r="R206" t="str">
            <v>NFI</v>
          </cell>
          <cell r="S206"/>
          <cell r="T206"/>
          <cell r="U206" t="str">
            <v>Resilience</v>
          </cell>
          <cell r="V206" t="str">
            <v>%</v>
          </cell>
          <cell r="W206" t="str">
            <v>Ability to meet a 1 : 200 year event</v>
          </cell>
          <cell r="X206">
            <v>1</v>
          </cell>
          <cell r="Y206" t="str">
            <v>Down</v>
          </cell>
          <cell r="Z206" t="str">
            <v>Risk of severe restrictions in a drought</v>
          </cell>
          <cell r="AA206"/>
          <cell r="AB206"/>
          <cell r="AC206"/>
          <cell r="AD206"/>
          <cell r="AE206"/>
          <cell r="AF206"/>
          <cell r="AG206"/>
          <cell r="AH206"/>
          <cell r="AI206"/>
          <cell r="AJ206"/>
          <cell r="AK206"/>
          <cell r="AL206"/>
          <cell r="AM206"/>
          <cell r="AN206"/>
          <cell r="AO206"/>
          <cell r="AP206"/>
          <cell r="AQ206">
            <v>84</v>
          </cell>
          <cell r="AR206">
            <v>84</v>
          </cell>
          <cell r="AS206">
            <v>76</v>
          </cell>
          <cell r="AT206">
            <v>68</v>
          </cell>
          <cell r="AU206">
            <v>32</v>
          </cell>
          <cell r="AV206"/>
          <cell r="AW206"/>
          <cell r="AX206"/>
          <cell r="AY206"/>
          <cell r="AZ206"/>
          <cell r="BA206"/>
          <cell r="BB206"/>
          <cell r="BC206"/>
          <cell r="BD206"/>
          <cell r="BE206"/>
          <cell r="BF206"/>
          <cell r="BG206"/>
          <cell r="BH206"/>
          <cell r="BI206"/>
          <cell r="BJ206"/>
          <cell r="BK206"/>
          <cell r="BL206"/>
          <cell r="BM206"/>
          <cell r="BN206"/>
          <cell r="BO206"/>
          <cell r="BP206"/>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cell r="DD206">
            <v>1</v>
          </cell>
          <cell r="DE206"/>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J207"/>
          <cell r="K207"/>
          <cell r="L207"/>
          <cell r="M207"/>
          <cell r="N207"/>
          <cell r="O207"/>
          <cell r="P207"/>
          <cell r="Q207">
            <v>1</v>
          </cell>
          <cell r="R207" t="str">
            <v>NFI</v>
          </cell>
          <cell r="S207"/>
          <cell r="T207"/>
          <cell r="U207" t="str">
            <v>Resilience</v>
          </cell>
          <cell r="V207" t="str">
            <v>nr</v>
          </cell>
          <cell r="W207" t="str">
            <v>Ability to meet a 1 : 20 year event</v>
          </cell>
          <cell r="X207">
            <v>0</v>
          </cell>
          <cell r="Y207" t="str">
            <v>Down</v>
          </cell>
          <cell r="Z207"/>
          <cell r="AA207"/>
          <cell r="AB207"/>
          <cell r="AC207"/>
          <cell r="AD207"/>
          <cell r="AE207"/>
          <cell r="AF207"/>
          <cell r="AG207"/>
          <cell r="AH207"/>
          <cell r="AI207"/>
          <cell r="AJ207"/>
          <cell r="AK207"/>
          <cell r="AL207"/>
          <cell r="AM207"/>
          <cell r="AN207"/>
          <cell r="AO207"/>
          <cell r="AP207"/>
          <cell r="AQ207">
            <v>0</v>
          </cell>
          <cell r="AR207">
            <v>0</v>
          </cell>
          <cell r="AS207">
            <v>0</v>
          </cell>
          <cell r="AT207">
            <v>0</v>
          </cell>
          <cell r="AU207">
            <v>0</v>
          </cell>
          <cell r="AV207"/>
          <cell r="AW207"/>
          <cell r="AX207"/>
          <cell r="AY207"/>
          <cell r="AZ207"/>
          <cell r="BA207"/>
          <cell r="BB207"/>
          <cell r="BC207"/>
          <cell r="BD207"/>
          <cell r="BE207"/>
          <cell r="BF207"/>
          <cell r="BG207"/>
          <cell r="BH207"/>
          <cell r="BI207"/>
          <cell r="BJ207"/>
          <cell r="BK207"/>
          <cell r="BL207"/>
          <cell r="BM207"/>
          <cell r="BN207"/>
          <cell r="BO207"/>
          <cell r="BP207"/>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cell r="DD207">
            <v>1</v>
          </cell>
          <cell r="DE207"/>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I208"/>
          <cell r="J208">
            <v>1</v>
          </cell>
          <cell r="K208"/>
          <cell r="L208"/>
          <cell r="M208"/>
          <cell r="N208"/>
          <cell r="O208"/>
          <cell r="P208"/>
          <cell r="Q208">
            <v>1</v>
          </cell>
          <cell r="R208" t="str">
            <v>NFI</v>
          </cell>
          <cell r="S208"/>
          <cell r="T208"/>
          <cell r="U208" t="str">
            <v>Energy/emissions</v>
          </cell>
          <cell r="V208" t="str">
            <v>%</v>
          </cell>
          <cell r="W208" t="str">
            <v>% reduction in operational carbon emissions from a 2019-20 baseline</v>
          </cell>
          <cell r="X208">
            <v>1</v>
          </cell>
          <cell r="Y208" t="str">
            <v>Down</v>
          </cell>
          <cell r="Z208"/>
          <cell r="AA208"/>
          <cell r="AB208"/>
          <cell r="AC208"/>
          <cell r="AD208"/>
          <cell r="AE208"/>
          <cell r="AF208"/>
          <cell r="AG208"/>
          <cell r="AH208"/>
          <cell r="AI208"/>
          <cell r="AJ208"/>
          <cell r="AK208"/>
          <cell r="AL208"/>
          <cell r="AM208"/>
          <cell r="AN208"/>
          <cell r="AO208"/>
          <cell r="AP208"/>
          <cell r="AQ208">
            <v>1</v>
          </cell>
          <cell r="AR208">
            <v>2</v>
          </cell>
          <cell r="AS208">
            <v>3</v>
          </cell>
          <cell r="AT208">
            <v>4</v>
          </cell>
          <cell r="AU208">
            <v>5</v>
          </cell>
          <cell r="AV208"/>
          <cell r="AW208"/>
          <cell r="AX208"/>
          <cell r="AY208"/>
          <cell r="AZ208"/>
          <cell r="BA208"/>
          <cell r="BB208"/>
          <cell r="BC208"/>
          <cell r="BD208"/>
          <cell r="BE208"/>
          <cell r="BF208"/>
          <cell r="BG208"/>
          <cell r="BH208"/>
          <cell r="BI208"/>
          <cell r="BJ208"/>
          <cell r="BK208"/>
          <cell r="BL208"/>
          <cell r="BM208"/>
          <cell r="BN208"/>
          <cell r="BO208"/>
          <cell r="BP208"/>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cell r="DD208">
            <v>1</v>
          </cell>
          <cell r="DE208"/>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I209"/>
          <cell r="J209"/>
          <cell r="K209"/>
          <cell r="L209"/>
          <cell r="M209">
            <v>1</v>
          </cell>
          <cell r="N209"/>
          <cell r="O209"/>
          <cell r="P209"/>
          <cell r="Q209">
            <v>1</v>
          </cell>
          <cell r="R209" t="str">
            <v>NFI</v>
          </cell>
          <cell r="S209"/>
          <cell r="T209"/>
          <cell r="U209" t="str">
            <v>Affordability/vulnerability</v>
          </cell>
          <cell r="V209" t="str">
            <v>%</v>
          </cell>
          <cell r="W209" t="str">
            <v>Survey score</v>
          </cell>
          <cell r="X209">
            <v>0</v>
          </cell>
          <cell r="Y209" t="str">
            <v>Up</v>
          </cell>
          <cell r="Z209"/>
          <cell r="AA209"/>
          <cell r="AB209"/>
          <cell r="AC209"/>
          <cell r="AD209"/>
          <cell r="AE209"/>
          <cell r="AF209"/>
          <cell r="AG209"/>
          <cell r="AH209"/>
          <cell r="AI209"/>
          <cell r="AJ209"/>
          <cell r="AK209"/>
          <cell r="AL209"/>
          <cell r="AM209"/>
          <cell r="AN209"/>
          <cell r="AO209"/>
          <cell r="AP209"/>
          <cell r="AQ209">
            <v>85</v>
          </cell>
          <cell r="AR209">
            <v>85</v>
          </cell>
          <cell r="AS209">
            <v>85</v>
          </cell>
          <cell r="AT209">
            <v>85</v>
          </cell>
          <cell r="AU209">
            <v>85</v>
          </cell>
          <cell r="AV209"/>
          <cell r="AW209"/>
          <cell r="AX209"/>
          <cell r="AY209"/>
          <cell r="AZ209"/>
          <cell r="BA209"/>
          <cell r="BB209"/>
          <cell r="BC209"/>
          <cell r="BD209"/>
          <cell r="BE209"/>
          <cell r="BF209"/>
          <cell r="BG209"/>
          <cell r="BH209"/>
          <cell r="BI209"/>
          <cell r="BJ209"/>
          <cell r="BK209"/>
          <cell r="BL209"/>
          <cell r="BM209"/>
          <cell r="BN209"/>
          <cell r="BO209"/>
          <cell r="BP209"/>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cell r="DD209">
            <v>1</v>
          </cell>
          <cell r="DE209"/>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I210"/>
          <cell r="J210">
            <v>1</v>
          </cell>
          <cell r="K210"/>
          <cell r="L210"/>
          <cell r="M210"/>
          <cell r="N210"/>
          <cell r="O210"/>
          <cell r="P210"/>
          <cell r="Q210">
            <v>1</v>
          </cell>
          <cell r="R210" t="str">
            <v>NFI</v>
          </cell>
          <cell r="S210"/>
          <cell r="T210"/>
          <cell r="U210" t="str">
            <v>Health &amp; safety</v>
          </cell>
          <cell r="V210" t="str">
            <v>category</v>
          </cell>
          <cell r="W210" t="str">
            <v>Award of RoSPA accreditation</v>
          </cell>
          <cell r="X210">
            <v>0</v>
          </cell>
          <cell r="Y210" t="str">
            <v>Up</v>
          </cell>
          <cell r="Z210"/>
          <cell r="AA210"/>
          <cell r="AB210"/>
          <cell r="AC210"/>
          <cell r="AD210"/>
          <cell r="AE210"/>
          <cell r="AF210"/>
          <cell r="AG210"/>
          <cell r="AH210"/>
          <cell r="AI210"/>
          <cell r="AJ210"/>
          <cell r="AK210"/>
          <cell r="AL210"/>
          <cell r="AM210"/>
          <cell r="AN210"/>
          <cell r="AO210"/>
          <cell r="AP210"/>
          <cell r="AQ210" t="str">
            <v>Gold</v>
          </cell>
          <cell r="AR210" t="str">
            <v>Gold</v>
          </cell>
          <cell r="AS210" t="str">
            <v>Gold</v>
          </cell>
          <cell r="AT210" t="str">
            <v>Gold</v>
          </cell>
          <cell r="AU210" t="str">
            <v>Gold</v>
          </cell>
          <cell r="AV210"/>
          <cell r="AW210"/>
          <cell r="AX210"/>
          <cell r="AY210"/>
          <cell r="AZ210"/>
          <cell r="BA210"/>
          <cell r="BB210"/>
          <cell r="BC210"/>
          <cell r="BD210"/>
          <cell r="BE210"/>
          <cell r="BF210"/>
          <cell r="BG210"/>
          <cell r="BH210"/>
          <cell r="BI210"/>
          <cell r="BJ210"/>
          <cell r="BK210"/>
          <cell r="BL210"/>
          <cell r="BM210"/>
          <cell r="BN210"/>
          <cell r="BO210"/>
          <cell r="BP210"/>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cell r="DD210">
            <v>1</v>
          </cell>
          <cell r="DE210"/>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I211"/>
          <cell r="J211"/>
          <cell r="K211"/>
          <cell r="L211"/>
          <cell r="M211">
            <v>1</v>
          </cell>
          <cell r="N211"/>
          <cell r="O211"/>
          <cell r="P211"/>
          <cell r="Q211">
            <v>1</v>
          </cell>
          <cell r="R211" t="str">
            <v>NFI</v>
          </cell>
          <cell r="S211"/>
          <cell r="T211"/>
          <cell r="U211" t="str">
            <v>Affordability/vulnerability</v>
          </cell>
          <cell r="V211" t="str">
            <v>score</v>
          </cell>
          <cell r="W211" t="str">
            <v>score</v>
          </cell>
          <cell r="X211">
            <v>1</v>
          </cell>
          <cell r="Y211" t="str">
            <v>Up</v>
          </cell>
          <cell r="Z211" t="str">
            <v>Priority services for customers in vulnerable circumstances</v>
          </cell>
          <cell r="AA211"/>
          <cell r="AB211"/>
          <cell r="AC211"/>
          <cell r="AD211"/>
          <cell r="AE211"/>
          <cell r="AF211"/>
          <cell r="AG211"/>
          <cell r="AH211"/>
          <cell r="AI211"/>
          <cell r="AJ211"/>
          <cell r="AK211"/>
          <cell r="AL211"/>
          <cell r="AM211"/>
          <cell r="AN211"/>
          <cell r="AO211"/>
          <cell r="AP211"/>
          <cell r="AQ211" t="str">
            <v>2 / 17.5 / 45</v>
          </cell>
          <cell r="AR211" t="str">
            <v>3.7 / 35 / 90</v>
          </cell>
          <cell r="AS211" t="str">
            <v>5.5 / 35 / 90</v>
          </cell>
          <cell r="AT211" t="str">
            <v>7.3 / 35 / 90</v>
          </cell>
          <cell r="AU211" t="str">
            <v>9 / 35 / 90</v>
          </cell>
          <cell r="AV211"/>
          <cell r="AW211"/>
          <cell r="AX211"/>
          <cell r="AY211"/>
          <cell r="AZ211"/>
          <cell r="BA211"/>
          <cell r="BB211"/>
          <cell r="BC211"/>
          <cell r="BD211"/>
          <cell r="BE211"/>
          <cell r="BF211"/>
          <cell r="BG211"/>
          <cell r="BH211"/>
          <cell r="BI211"/>
          <cell r="BJ211"/>
          <cell r="BK211"/>
          <cell r="BL211"/>
          <cell r="BM211"/>
          <cell r="BN211"/>
          <cell r="BO211"/>
          <cell r="BP211"/>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cell r="DD211">
            <v>1</v>
          </cell>
          <cell r="DE211"/>
        </row>
        <row r="212">
          <cell r="C212" t="str">
            <v>PR19PRT_NEP01</v>
          </cell>
          <cell r="D212"/>
          <cell r="E212"/>
          <cell r="F212" t="str">
            <v>NEP01</v>
          </cell>
          <cell r="G212" t="str">
            <v>WINEP Delivery</v>
          </cell>
          <cell r="H212"/>
          <cell r="I212"/>
          <cell r="J212"/>
          <cell r="K212"/>
          <cell r="L212"/>
          <cell r="M212"/>
          <cell r="N212"/>
          <cell r="O212"/>
          <cell r="P212"/>
          <cell r="Q212">
            <v>0</v>
          </cell>
          <cell r="R212" t="str">
            <v>NFI</v>
          </cell>
          <cell r="S212"/>
          <cell r="T212"/>
          <cell r="U212"/>
          <cell r="V212" t="str">
            <v>text</v>
          </cell>
          <cell r="W212" t="str">
            <v>WINEP requirements met or not met in each year</v>
          </cell>
          <cell r="X212">
            <v>0</v>
          </cell>
          <cell r="Y212"/>
          <cell r="Z212"/>
          <cell r="AA212"/>
          <cell r="AB212"/>
          <cell r="AC212"/>
          <cell r="AD212"/>
          <cell r="AE212"/>
          <cell r="AF212"/>
          <cell r="AG212"/>
          <cell r="AH212"/>
          <cell r="AI212"/>
          <cell r="AJ212"/>
          <cell r="AK212"/>
          <cell r="AL212"/>
          <cell r="AM212"/>
          <cell r="AN212"/>
          <cell r="AO212"/>
          <cell r="AP212"/>
          <cell r="AQ212" t="str">
            <v>Met</v>
          </cell>
          <cell r="AR212" t="str">
            <v>Met</v>
          </cell>
          <cell r="AS212" t="str">
            <v>Met</v>
          </cell>
          <cell r="AT212" t="str">
            <v>Met</v>
          </cell>
          <cell r="AU212" t="str">
            <v>Met</v>
          </cell>
          <cell r="AV212"/>
          <cell r="AW212"/>
          <cell r="AX212"/>
          <cell r="AY212"/>
          <cell r="AZ212"/>
          <cell r="BA212"/>
          <cell r="BB212"/>
          <cell r="BC212"/>
          <cell r="BD212"/>
          <cell r="BE212"/>
          <cell r="BF212"/>
          <cell r="BG212"/>
          <cell r="BH212"/>
          <cell r="BI212"/>
          <cell r="BJ212"/>
          <cell r="BK212"/>
          <cell r="BL212"/>
          <cell r="BM212"/>
          <cell r="BN212"/>
          <cell r="BO212"/>
          <cell r="BP212"/>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cell r="DD212"/>
          <cell r="DE212"/>
        </row>
        <row r="213">
          <cell r="C213" t="str">
            <v>PR19PRT_NEP02</v>
          </cell>
          <cell r="D213"/>
          <cell r="E213"/>
          <cell r="F213" t="str">
            <v>NEP02</v>
          </cell>
          <cell r="G213" t="str">
            <v>Water Industry National Environment Programme</v>
          </cell>
          <cell r="H213"/>
          <cell r="I213">
            <v>1</v>
          </cell>
          <cell r="J213"/>
          <cell r="K213"/>
          <cell r="L213"/>
          <cell r="M213"/>
          <cell r="N213"/>
          <cell r="O213"/>
          <cell r="P213"/>
          <cell r="Q213">
            <v>1</v>
          </cell>
          <cell r="R213" t="str">
            <v>Under</v>
          </cell>
          <cell r="S213" t="str">
            <v xml:space="preserve">Revenue </v>
          </cell>
          <cell r="T213" t="str">
            <v>In-period</v>
          </cell>
          <cell r="U213"/>
          <cell r="V213" t="str">
            <v>nr</v>
          </cell>
          <cell r="W213" t="str">
            <v>Cumulative number of schemes</v>
          </cell>
          <cell r="X213">
            <v>0</v>
          </cell>
          <cell r="Y213" t="str">
            <v>Up</v>
          </cell>
          <cell r="Z213"/>
          <cell r="AA213"/>
          <cell r="AB213"/>
          <cell r="AC213"/>
          <cell r="AD213"/>
          <cell r="AE213"/>
          <cell r="AF213"/>
          <cell r="AG213"/>
          <cell r="AH213"/>
          <cell r="AI213"/>
          <cell r="AJ213"/>
          <cell r="AK213"/>
          <cell r="AL213"/>
          <cell r="AM213"/>
          <cell r="AN213"/>
          <cell r="AO213"/>
          <cell r="AP213"/>
          <cell r="AQ213">
            <v>2</v>
          </cell>
          <cell r="AR213">
            <v>7</v>
          </cell>
          <cell r="AS213">
            <v>7</v>
          </cell>
          <cell r="AT213">
            <v>7</v>
          </cell>
          <cell r="AU213">
            <v>18</v>
          </cell>
          <cell r="AV213"/>
          <cell r="AW213"/>
          <cell r="AX213"/>
          <cell r="AY213"/>
          <cell r="AZ213"/>
          <cell r="BA213"/>
          <cell r="BB213"/>
          <cell r="BC213"/>
          <cell r="BD213"/>
          <cell r="BE213"/>
          <cell r="BF213"/>
          <cell r="BG213"/>
          <cell r="BH213"/>
          <cell r="BI213"/>
          <cell r="BJ213"/>
          <cell r="BK213"/>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cell r="DC213"/>
          <cell r="DD213"/>
          <cell r="DE213"/>
        </row>
        <row r="214">
          <cell r="C214" t="str">
            <v>PR19PRT_15</v>
          </cell>
          <cell r="D214"/>
          <cell r="E214"/>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I214"/>
          <cell r="J214"/>
          <cell r="K214"/>
          <cell r="L214"/>
          <cell r="M214"/>
          <cell r="N214"/>
          <cell r="O214"/>
          <cell r="P214"/>
          <cell r="Q214">
            <v>0</v>
          </cell>
          <cell r="R214" t="str">
            <v>Under</v>
          </cell>
          <cell r="S214" t="str">
            <v>Revenue</v>
          </cell>
          <cell r="T214" t="str">
            <v>End of period</v>
          </cell>
          <cell r="U214"/>
          <cell r="V214" t="str">
            <v>months</v>
          </cell>
          <cell r="W214"/>
          <cell r="X214">
            <v>0</v>
          </cell>
          <cell r="Y214"/>
          <cell r="Z214"/>
          <cell r="AA214"/>
          <cell r="AB214"/>
          <cell r="AC214"/>
          <cell r="AD214"/>
          <cell r="AE214"/>
          <cell r="AF214"/>
          <cell r="AG214"/>
          <cell r="AH214"/>
          <cell r="AI214"/>
          <cell r="AJ214"/>
          <cell r="AK214"/>
          <cell r="AL214"/>
          <cell r="AM214"/>
          <cell r="AN214"/>
          <cell r="AO214"/>
          <cell r="AP214"/>
          <cell r="AQ214" t="str">
            <v/>
          </cell>
          <cell r="AR214" t="str">
            <v/>
          </cell>
          <cell r="AS214" t="str">
            <v/>
          </cell>
          <cell r="AT214" t="str">
            <v/>
          </cell>
          <cell r="AU214" t="str">
            <v/>
          </cell>
          <cell r="AV214"/>
          <cell r="AW214"/>
          <cell r="AX214"/>
          <cell r="AY214"/>
          <cell r="AZ214"/>
          <cell r="BA214"/>
          <cell r="BB214"/>
          <cell r="BC214"/>
          <cell r="BD214"/>
          <cell r="BE214"/>
          <cell r="BF214"/>
          <cell r="BG214"/>
          <cell r="BH214"/>
          <cell r="BI214"/>
          <cell r="BJ214"/>
          <cell r="BK214"/>
          <cell r="BL214"/>
          <cell r="BM214"/>
          <cell r="BN214"/>
          <cell r="BO214"/>
          <cell r="BP214"/>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cell r="DC214"/>
          <cell r="DD214"/>
          <cell r="DE214"/>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I215"/>
          <cell r="J215">
            <v>1</v>
          </cell>
          <cell r="K215"/>
          <cell r="L215"/>
          <cell r="M215"/>
          <cell r="N215"/>
          <cell r="O215"/>
          <cell r="P215"/>
          <cell r="Q215">
            <v>1</v>
          </cell>
          <cell r="R215" t="str">
            <v>Out &amp; under</v>
          </cell>
          <cell r="S215" t="str">
            <v xml:space="preserve">Revenue </v>
          </cell>
          <cell r="T215" t="str">
            <v>In-period</v>
          </cell>
          <cell r="U215" t="str">
            <v>Supply interruptions</v>
          </cell>
          <cell r="V215" t="str">
            <v>time</v>
          </cell>
          <cell r="W215" t="str">
            <v>Minutes per property per year</v>
          </cell>
          <cell r="X215">
            <v>0</v>
          </cell>
          <cell r="Y215" t="str">
            <v>Down</v>
          </cell>
          <cell r="Z215" t="str">
            <v>Water supply interruptions</v>
          </cell>
          <cell r="AA215"/>
          <cell r="AB215"/>
          <cell r="AC215"/>
          <cell r="AD215"/>
          <cell r="AE215"/>
          <cell r="AF215"/>
          <cell r="AG215"/>
          <cell r="AH215"/>
          <cell r="AI215"/>
          <cell r="AJ215"/>
          <cell r="AK215"/>
          <cell r="AL215"/>
          <cell r="AM215"/>
          <cell r="AN215"/>
          <cell r="AO215"/>
          <cell r="AP215"/>
          <cell r="AQ215">
            <v>6.5</v>
          </cell>
          <cell r="AR215">
            <v>6.1333333333333337</v>
          </cell>
          <cell r="AS215">
            <v>5.7500000000000009</v>
          </cell>
          <cell r="AT215">
            <v>5.3833333333333337</v>
          </cell>
          <cell r="AU215">
            <v>5</v>
          </cell>
          <cell r="AV215"/>
          <cell r="AW215"/>
          <cell r="AX215"/>
          <cell r="AY215"/>
          <cell r="AZ215"/>
          <cell r="BA215"/>
          <cell r="BB215"/>
          <cell r="BC215"/>
          <cell r="BD215"/>
          <cell r="BE215"/>
          <cell r="BF215"/>
          <cell r="BG215"/>
          <cell r="BH215"/>
          <cell r="BI215"/>
          <cell r="BJ215"/>
          <cell r="BK215"/>
          <cell r="BL215" t="str">
            <v>Yes</v>
          </cell>
          <cell r="BM215" t="str">
            <v>Yes</v>
          </cell>
          <cell r="BN215" t="str">
            <v>Yes</v>
          </cell>
          <cell r="BO215" t="str">
            <v>Yes</v>
          </cell>
          <cell r="BP215" t="str">
            <v>Yes</v>
          </cell>
          <cell r="BQ215">
            <v>19.291133333333331</v>
          </cell>
          <cell r="BR215">
            <v>19.291133333333331</v>
          </cell>
          <cell r="BS215">
            <v>19.291133333333331</v>
          </cell>
          <cell r="BT215">
            <v>19.291133333333331</v>
          </cell>
          <cell r="BU215">
            <v>19.291133333333331</v>
          </cell>
          <cell r="BV215">
            <v>16.981118328561596</v>
          </cell>
          <cell r="BW215">
            <v>16.981118328561596</v>
          </cell>
          <cell r="BX215">
            <v>16.981118328561596</v>
          </cell>
          <cell r="BY215">
            <v>16.981118328561596</v>
          </cell>
          <cell r="BZ215">
            <v>16.981118328561596</v>
          </cell>
          <cell r="CA215">
            <v>0</v>
          </cell>
          <cell r="CB215">
            <v>0</v>
          </cell>
          <cell r="CC215">
            <v>0</v>
          </cell>
          <cell r="CD215">
            <v>0</v>
          </cell>
          <cell r="CE215">
            <v>0</v>
          </cell>
          <cell r="CF215">
            <v>0</v>
          </cell>
          <cell r="CG215">
            <v>0</v>
          </cell>
          <cell r="CH215">
            <v>0</v>
          </cell>
          <cell r="CI215">
            <v>0</v>
          </cell>
          <cell r="CJ215">
            <v>0</v>
          </cell>
          <cell r="CK215">
            <v>1.33</v>
          </cell>
          <cell r="CL215">
            <v>1.26</v>
          </cell>
          <cell r="CM215">
            <v>1.19</v>
          </cell>
          <cell r="CN215">
            <v>1.1200000000000001</v>
          </cell>
          <cell r="CO215">
            <v>1.05</v>
          </cell>
          <cell r="CP215" t="str">
            <v>*</v>
          </cell>
          <cell r="CQ215" t="str">
            <v>*</v>
          </cell>
          <cell r="CR215" t="str">
            <v>*</v>
          </cell>
          <cell r="CS215" t="str">
            <v>*</v>
          </cell>
          <cell r="CT215" t="str">
            <v>*</v>
          </cell>
          <cell r="CU215">
            <v>-0.121</v>
          </cell>
          <cell r="CV215" t="str">
            <v/>
          </cell>
          <cell r="CW215" t="str">
            <v/>
          </cell>
          <cell r="CX215">
            <v>-0.39</v>
          </cell>
          <cell r="CY215">
            <v>0.121</v>
          </cell>
          <cell r="CZ215" t="str">
            <v/>
          </cell>
          <cell r="DA215" t="str">
            <v/>
          </cell>
          <cell r="DB215">
            <v>0.36199999999999999</v>
          </cell>
          <cell r="DC215"/>
          <cell r="DD215">
            <v>1</v>
          </cell>
          <cell r="DE215"/>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I216"/>
          <cell r="J216">
            <v>1</v>
          </cell>
          <cell r="K216"/>
          <cell r="L216"/>
          <cell r="M216"/>
          <cell r="N216"/>
          <cell r="O216"/>
          <cell r="P216"/>
          <cell r="Q216">
            <v>1</v>
          </cell>
          <cell r="R216" t="str">
            <v>Under</v>
          </cell>
          <cell r="S216" t="str">
            <v xml:space="preserve">Revenue </v>
          </cell>
          <cell r="T216" t="str">
            <v>In-period</v>
          </cell>
          <cell r="U216" t="str">
            <v>Water mains bursts</v>
          </cell>
          <cell r="V216" t="str">
            <v>nr</v>
          </cell>
          <cell r="W216" t="str">
            <v>Mains bursts per 1,000km</v>
          </cell>
          <cell r="X216">
            <v>1</v>
          </cell>
          <cell r="Y216" t="str">
            <v>Down</v>
          </cell>
          <cell r="Z216" t="str">
            <v>Mains repairs</v>
          </cell>
          <cell r="AA216"/>
          <cell r="AB216"/>
          <cell r="AC216"/>
          <cell r="AD216"/>
          <cell r="AE216"/>
          <cell r="AF216"/>
          <cell r="AG216"/>
          <cell r="AH216"/>
          <cell r="AI216"/>
          <cell r="AJ216"/>
          <cell r="AK216"/>
          <cell r="AL216"/>
          <cell r="AM216"/>
          <cell r="AN216"/>
          <cell r="AO216"/>
          <cell r="AP216"/>
          <cell r="AQ216">
            <v>66.5</v>
          </cell>
          <cell r="AR216">
            <v>64.599999999999994</v>
          </cell>
          <cell r="AS216">
            <v>62.7</v>
          </cell>
          <cell r="AT216">
            <v>60.9</v>
          </cell>
          <cell r="AU216">
            <v>59</v>
          </cell>
          <cell r="AV216"/>
          <cell r="AW216"/>
          <cell r="AX216"/>
          <cell r="AY216"/>
          <cell r="AZ216"/>
          <cell r="BA216"/>
          <cell r="BB216"/>
          <cell r="BC216"/>
          <cell r="BD216"/>
          <cell r="BE216"/>
          <cell r="BF216"/>
          <cell r="BG216"/>
          <cell r="BH216"/>
          <cell r="BI216"/>
          <cell r="BJ216"/>
          <cell r="BK216"/>
          <cell r="BL216" t="str">
            <v>Yes</v>
          </cell>
          <cell r="BM216" t="str">
            <v>Yes</v>
          </cell>
          <cell r="BN216" t="str">
            <v>Yes</v>
          </cell>
          <cell r="BO216" t="str">
            <v>Yes</v>
          </cell>
          <cell r="BP216" t="str">
            <v>Yes</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v>-2.1999999999999999E-2</v>
          </cell>
          <cell r="CV216" t="str">
            <v/>
          </cell>
          <cell r="CW216" t="str">
            <v/>
          </cell>
          <cell r="CX216" t="str">
            <v/>
          </cell>
          <cell r="CY216">
            <v>0</v>
          </cell>
          <cell r="CZ216" t="str">
            <v/>
          </cell>
          <cell r="DA216" t="str">
            <v/>
          </cell>
          <cell r="DB216" t="str">
            <v/>
          </cell>
          <cell r="DC216"/>
          <cell r="DD216">
            <v>1</v>
          </cell>
          <cell r="DE216"/>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I217"/>
          <cell r="J217">
            <v>1</v>
          </cell>
          <cell r="K217"/>
          <cell r="L217"/>
          <cell r="M217"/>
          <cell r="N217"/>
          <cell r="O217"/>
          <cell r="P217"/>
          <cell r="Q217">
            <v>1</v>
          </cell>
          <cell r="R217" t="str">
            <v>Under</v>
          </cell>
          <cell r="S217" t="str">
            <v xml:space="preserve">Revenue </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A217"/>
          <cell r="AB217"/>
          <cell r="AC217"/>
          <cell r="AD217"/>
          <cell r="AE217"/>
          <cell r="AF217"/>
          <cell r="AG217"/>
          <cell r="AH217"/>
          <cell r="AI217"/>
          <cell r="AJ217"/>
          <cell r="AK217"/>
          <cell r="AL217"/>
          <cell r="AM217"/>
          <cell r="AN217"/>
          <cell r="AO217"/>
          <cell r="AP217"/>
          <cell r="AQ217">
            <v>0.51</v>
          </cell>
          <cell r="AR217">
            <v>0.51</v>
          </cell>
          <cell r="AS217">
            <v>0.5</v>
          </cell>
          <cell r="AT217">
            <v>0.5</v>
          </cell>
          <cell r="AU217">
            <v>0.5</v>
          </cell>
          <cell r="AV217"/>
          <cell r="AW217"/>
          <cell r="AX217"/>
          <cell r="AY217"/>
          <cell r="AZ217"/>
          <cell r="BA217"/>
          <cell r="BB217"/>
          <cell r="BC217"/>
          <cell r="BD217"/>
          <cell r="BE217"/>
          <cell r="BF217"/>
          <cell r="BG217"/>
          <cell r="BH217"/>
          <cell r="BI217"/>
          <cell r="BJ217"/>
          <cell r="BK217"/>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C217"/>
          <cell r="DD217">
            <v>1</v>
          </cell>
          <cell r="DE217"/>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I218"/>
          <cell r="J218">
            <v>1</v>
          </cell>
          <cell r="K218"/>
          <cell r="L218"/>
          <cell r="M218"/>
          <cell r="N218"/>
          <cell r="O218"/>
          <cell r="P218"/>
          <cell r="Q218">
            <v>1</v>
          </cell>
          <cell r="R218" t="str">
            <v>Under</v>
          </cell>
          <cell r="S218" t="str">
            <v xml:space="preserve">Revenue </v>
          </cell>
          <cell r="T218" t="str">
            <v>In-period</v>
          </cell>
          <cell r="U218" t="str">
            <v>Water quality compliance</v>
          </cell>
          <cell r="V218" t="str">
            <v>score</v>
          </cell>
          <cell r="W218" t="str">
            <v>Score as calculated by the DWI</v>
          </cell>
          <cell r="X218">
            <v>2</v>
          </cell>
          <cell r="Y218" t="str">
            <v>Down</v>
          </cell>
          <cell r="Z218" t="str">
            <v>Water quality compliance (CRI)</v>
          </cell>
          <cell r="AA218"/>
          <cell r="AB218"/>
          <cell r="AC218"/>
          <cell r="AD218"/>
          <cell r="AE218"/>
          <cell r="AF218"/>
          <cell r="AG218"/>
          <cell r="AH218"/>
          <cell r="AI218"/>
          <cell r="AJ218"/>
          <cell r="AK218"/>
          <cell r="AL218"/>
          <cell r="AM218"/>
          <cell r="AN218"/>
          <cell r="AO218"/>
          <cell r="AP218"/>
          <cell r="AQ218">
            <v>0</v>
          </cell>
          <cell r="AR218">
            <v>0</v>
          </cell>
          <cell r="AS218">
            <v>0</v>
          </cell>
          <cell r="AT218">
            <v>0</v>
          </cell>
          <cell r="AU218">
            <v>0</v>
          </cell>
          <cell r="AV218"/>
          <cell r="AW218"/>
          <cell r="AX218"/>
          <cell r="AY218"/>
          <cell r="AZ218"/>
          <cell r="BA218"/>
          <cell r="BB218"/>
          <cell r="BC218"/>
          <cell r="BD218"/>
          <cell r="BE218"/>
          <cell r="BF218"/>
          <cell r="BG218"/>
          <cell r="BH218"/>
          <cell r="BI218"/>
          <cell r="BJ218"/>
          <cell r="BK218"/>
          <cell r="BL218" t="str">
            <v>Yes</v>
          </cell>
          <cell r="BM218" t="str">
            <v>Yes</v>
          </cell>
          <cell r="BN218" t="str">
            <v>Yes</v>
          </cell>
          <cell r="BO218" t="str">
            <v>Yes</v>
          </cell>
          <cell r="BP218" t="str">
            <v>Yes</v>
          </cell>
          <cell r="BQ218" t="str">
            <v/>
          </cell>
          <cell r="BR218" t="str">
            <v/>
          </cell>
          <cell r="BS218" t="str">
            <v/>
          </cell>
          <cell r="BT218" t="str">
            <v/>
          </cell>
          <cell r="BU218" t="str">
            <v/>
          </cell>
          <cell r="BV218">
            <v>9.5</v>
          </cell>
          <cell r="BW218">
            <v>9.5</v>
          </cell>
          <cell r="BX218">
            <v>9.5</v>
          </cell>
          <cell r="BY218">
            <v>9.5</v>
          </cell>
          <cell r="BZ218">
            <v>9.5</v>
          </cell>
          <cell r="CA218">
            <v>2</v>
          </cell>
          <cell r="CB218">
            <v>2</v>
          </cell>
          <cell r="CC218">
            <v>2</v>
          </cell>
          <cell r="CD218">
            <v>2</v>
          </cell>
          <cell r="CE218">
            <v>2</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v>-0.17499999999999999</v>
          </cell>
          <cell r="CV218" t="str">
            <v/>
          </cell>
          <cell r="CW218" t="str">
            <v/>
          </cell>
          <cell r="CX218" t="str">
            <v/>
          </cell>
          <cell r="CY218">
            <v>0</v>
          </cell>
          <cell r="CZ218" t="str">
            <v/>
          </cell>
          <cell r="DA218" t="str">
            <v/>
          </cell>
          <cell r="DB218" t="str">
            <v/>
          </cell>
          <cell r="DC218"/>
          <cell r="DD218">
            <v>1</v>
          </cell>
          <cell r="DE218"/>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I219"/>
          <cell r="J219"/>
          <cell r="K219"/>
          <cell r="L219"/>
          <cell r="M219">
            <v>1</v>
          </cell>
          <cell r="N219"/>
          <cell r="O219"/>
          <cell r="P219"/>
          <cell r="Q219">
            <v>1</v>
          </cell>
          <cell r="R219" t="str">
            <v>Under</v>
          </cell>
          <cell r="S219" t="str">
            <v xml:space="preserve">Revenue </v>
          </cell>
          <cell r="T219" t="str">
            <v>In-period</v>
          </cell>
          <cell r="U219" t="str">
            <v>Billing, debt, vfm, affordability, vulnerability</v>
          </cell>
          <cell r="V219" t="str">
            <v>nr</v>
          </cell>
          <cell r="W219" t="str">
            <v>Number of customers</v>
          </cell>
          <cell r="X219">
            <v>0</v>
          </cell>
          <cell r="Y219" t="str">
            <v>Up</v>
          </cell>
          <cell r="Z219"/>
          <cell r="AA219"/>
          <cell r="AB219"/>
          <cell r="AC219"/>
          <cell r="AD219"/>
          <cell r="AE219"/>
          <cell r="AF219"/>
          <cell r="AG219"/>
          <cell r="AH219"/>
          <cell r="AI219"/>
          <cell r="AJ219"/>
          <cell r="AK219"/>
          <cell r="AL219"/>
          <cell r="AM219"/>
          <cell r="AN219"/>
          <cell r="AO219"/>
          <cell r="AP219"/>
          <cell r="AQ219">
            <v>12960</v>
          </cell>
          <cell r="AR219">
            <v>15970</v>
          </cell>
          <cell r="AS219">
            <v>18980</v>
          </cell>
          <cell r="AT219">
            <v>21990</v>
          </cell>
          <cell r="AU219">
            <v>25000</v>
          </cell>
          <cell r="AV219"/>
          <cell r="AW219"/>
          <cell r="AX219"/>
          <cell r="AY219"/>
          <cell r="AZ219"/>
          <cell r="BA219"/>
          <cell r="BB219"/>
          <cell r="BC219"/>
          <cell r="BD219"/>
          <cell r="BE219"/>
          <cell r="BF219"/>
          <cell r="BG219"/>
          <cell r="BH219"/>
          <cell r="BI219"/>
          <cell r="BJ219"/>
          <cell r="BK219"/>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C219"/>
          <cell r="DD219">
            <v>1</v>
          </cell>
          <cell r="DE219"/>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I220"/>
          <cell r="J220"/>
          <cell r="K220"/>
          <cell r="L220"/>
          <cell r="M220">
            <v>1</v>
          </cell>
          <cell r="N220"/>
          <cell r="O220"/>
          <cell r="P220"/>
          <cell r="Q220">
            <v>1</v>
          </cell>
          <cell r="R220" t="str">
            <v>NFI</v>
          </cell>
          <cell r="S220"/>
          <cell r="T220"/>
          <cell r="U220" t="str">
            <v>Billing, debt, vfm, affordability, vulnerability</v>
          </cell>
          <cell r="V220" t="str">
            <v>%</v>
          </cell>
          <cell r="W220" t="str">
            <v>Percentage of customers</v>
          </cell>
          <cell r="X220">
            <v>1</v>
          </cell>
          <cell r="Y220" t="str">
            <v>Up</v>
          </cell>
          <cell r="Z220"/>
          <cell r="AA220"/>
          <cell r="AB220"/>
          <cell r="AC220"/>
          <cell r="AD220"/>
          <cell r="AE220"/>
          <cell r="AF220"/>
          <cell r="AG220"/>
          <cell r="AH220"/>
          <cell r="AI220"/>
          <cell r="AJ220"/>
          <cell r="AK220"/>
          <cell r="AL220"/>
          <cell r="AM220"/>
          <cell r="AN220"/>
          <cell r="AO220"/>
          <cell r="AP220"/>
          <cell r="AQ220">
            <v>56.7</v>
          </cell>
          <cell r="AR220">
            <v>59.5</v>
          </cell>
          <cell r="AS220">
            <v>62.3</v>
          </cell>
          <cell r="AT220">
            <v>65.2</v>
          </cell>
          <cell r="AU220">
            <v>68</v>
          </cell>
          <cell r="AV220"/>
          <cell r="AW220"/>
          <cell r="AX220"/>
          <cell r="AY220"/>
          <cell r="AZ220"/>
          <cell r="BA220"/>
          <cell r="BB220"/>
          <cell r="BC220"/>
          <cell r="BD220"/>
          <cell r="BE220"/>
          <cell r="BF220"/>
          <cell r="BG220"/>
          <cell r="BH220"/>
          <cell r="BI220"/>
          <cell r="BJ220"/>
          <cell r="BK220"/>
          <cell r="BL220"/>
          <cell r="BM220"/>
          <cell r="BN220"/>
          <cell r="BO220"/>
          <cell r="BP220"/>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cell r="DD220">
            <v>1</v>
          </cell>
          <cell r="DE220"/>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I221"/>
          <cell r="J221"/>
          <cell r="K221"/>
          <cell r="L221"/>
          <cell r="M221">
            <v>1</v>
          </cell>
          <cell r="N221"/>
          <cell r="O221"/>
          <cell r="P221"/>
          <cell r="Q221">
            <v>1</v>
          </cell>
          <cell r="R221" t="str">
            <v>NFI</v>
          </cell>
          <cell r="S221"/>
          <cell r="T221"/>
          <cell r="U221" t="str">
            <v>Billing, debt, vfm, affordability, vulnerability</v>
          </cell>
          <cell r="V221" t="str">
            <v>%</v>
          </cell>
          <cell r="W221" t="str">
            <v>Percentage of customers</v>
          </cell>
          <cell r="X221">
            <v>1</v>
          </cell>
          <cell r="Y221" t="str">
            <v>Up</v>
          </cell>
          <cell r="Z221"/>
          <cell r="AA221"/>
          <cell r="AB221"/>
          <cell r="AC221"/>
          <cell r="AD221"/>
          <cell r="AE221"/>
          <cell r="AF221"/>
          <cell r="AG221"/>
          <cell r="AH221"/>
          <cell r="AI221"/>
          <cell r="AJ221"/>
          <cell r="AK221"/>
          <cell r="AL221"/>
          <cell r="AM221"/>
          <cell r="AN221"/>
          <cell r="AO221"/>
          <cell r="AP221"/>
          <cell r="AQ221">
            <v>80</v>
          </cell>
          <cell r="AR221">
            <v>80</v>
          </cell>
          <cell r="AS221">
            <v>80</v>
          </cell>
          <cell r="AT221">
            <v>80</v>
          </cell>
          <cell r="AU221">
            <v>80</v>
          </cell>
          <cell r="AV221"/>
          <cell r="AW221"/>
          <cell r="AX221"/>
          <cell r="AY221"/>
          <cell r="AZ221"/>
          <cell r="BA221"/>
          <cell r="BB221"/>
          <cell r="BC221"/>
          <cell r="BD221"/>
          <cell r="BE221"/>
          <cell r="BF221"/>
          <cell r="BG221"/>
          <cell r="BH221"/>
          <cell r="BI221"/>
          <cell r="BJ221"/>
          <cell r="BK221"/>
          <cell r="BL221"/>
          <cell r="BM221"/>
          <cell r="BN221"/>
          <cell r="BO221"/>
          <cell r="BP221"/>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cell r="DD221">
            <v>1</v>
          </cell>
          <cell r="DE221"/>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I222"/>
          <cell r="J222"/>
          <cell r="K222"/>
          <cell r="L222"/>
          <cell r="M222">
            <v>1</v>
          </cell>
          <cell r="N222"/>
          <cell r="O222"/>
          <cell r="P222"/>
          <cell r="Q222">
            <v>1</v>
          </cell>
          <cell r="R222" t="str">
            <v>Out &amp; under</v>
          </cell>
          <cell r="S222" t="str">
            <v xml:space="preserve">Revenue </v>
          </cell>
          <cell r="T222" t="str">
            <v>In-period</v>
          </cell>
          <cell r="U222" t="str">
            <v>Billing, debt, vfm, affordability, vulnerability</v>
          </cell>
          <cell r="V222" t="str">
            <v>%</v>
          </cell>
          <cell r="W222" t="str">
            <v>Voids as a percentage of all properties</v>
          </cell>
          <cell r="X222">
            <v>2</v>
          </cell>
          <cell r="Y222" t="str">
            <v>Down</v>
          </cell>
          <cell r="Z222"/>
          <cell r="AA222"/>
          <cell r="AB222"/>
          <cell r="AC222"/>
          <cell r="AD222"/>
          <cell r="AE222"/>
          <cell r="AF222"/>
          <cell r="AG222"/>
          <cell r="AH222"/>
          <cell r="AI222"/>
          <cell r="AJ222"/>
          <cell r="AK222"/>
          <cell r="AL222"/>
          <cell r="AM222"/>
          <cell r="AN222"/>
          <cell r="AO222"/>
          <cell r="AP222"/>
          <cell r="AQ222">
            <v>2.8</v>
          </cell>
          <cell r="AR222">
            <v>2.7</v>
          </cell>
          <cell r="AS222">
            <v>2.5</v>
          </cell>
          <cell r="AT222">
            <v>2.4</v>
          </cell>
          <cell r="AU222">
            <v>2.2000000000000002</v>
          </cell>
          <cell r="AV222"/>
          <cell r="AW222"/>
          <cell r="AX222"/>
          <cell r="AY222"/>
          <cell r="AZ222"/>
          <cell r="BA222"/>
          <cell r="BB222"/>
          <cell r="BC222"/>
          <cell r="BD222"/>
          <cell r="BE222"/>
          <cell r="BF222"/>
          <cell r="BG222"/>
          <cell r="BH222"/>
          <cell r="BI222"/>
          <cell r="BJ222"/>
          <cell r="BK222"/>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C222"/>
          <cell r="DD222">
            <v>1</v>
          </cell>
          <cell r="DE222"/>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I223"/>
          <cell r="J223"/>
          <cell r="K223"/>
          <cell r="L223"/>
          <cell r="M223">
            <v>1</v>
          </cell>
          <cell r="N223"/>
          <cell r="O223"/>
          <cell r="P223"/>
          <cell r="Q223">
            <v>1</v>
          </cell>
          <cell r="R223" t="str">
            <v>NFI</v>
          </cell>
          <cell r="S223"/>
          <cell r="T223"/>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cell r="AA223"/>
          <cell r="AB223"/>
          <cell r="AC223"/>
          <cell r="AD223"/>
          <cell r="AE223"/>
          <cell r="AF223"/>
          <cell r="AG223"/>
          <cell r="AH223"/>
          <cell r="AI223"/>
          <cell r="AJ223"/>
          <cell r="AK223"/>
          <cell r="AL223"/>
          <cell r="AM223"/>
          <cell r="AN223"/>
          <cell r="AO223"/>
          <cell r="AP223"/>
          <cell r="AQ223" t="str">
            <v>3.5 / 17.5 / 45</v>
          </cell>
          <cell r="AR223" t="str">
            <v>4.4 / 35 / 90</v>
          </cell>
          <cell r="AS223" t="str">
            <v>5.3 / 35 / 90</v>
          </cell>
          <cell r="AT223" t="str">
            <v>6.2 / 35 / 90</v>
          </cell>
          <cell r="AU223" t="str">
            <v>7 / 35 / 90</v>
          </cell>
          <cell r="AV223"/>
          <cell r="AW223"/>
          <cell r="AX223"/>
          <cell r="AY223"/>
          <cell r="AZ223"/>
          <cell r="BA223"/>
          <cell r="BB223"/>
          <cell r="BC223"/>
          <cell r="BD223"/>
          <cell r="BE223"/>
          <cell r="BF223"/>
          <cell r="BG223"/>
          <cell r="BH223"/>
          <cell r="BI223"/>
          <cell r="BJ223"/>
          <cell r="BK223"/>
          <cell r="BL223"/>
          <cell r="BM223"/>
          <cell r="BN223"/>
          <cell r="BO223"/>
          <cell r="BP223"/>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cell r="DD223">
            <v>1</v>
          </cell>
          <cell r="DE223"/>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J224"/>
          <cell r="K224"/>
          <cell r="L224"/>
          <cell r="M224"/>
          <cell r="N224"/>
          <cell r="O224"/>
          <cell r="P224"/>
          <cell r="Q224">
            <v>1</v>
          </cell>
          <cell r="R224" t="str">
            <v>NFI</v>
          </cell>
          <cell r="S224"/>
          <cell r="T224"/>
          <cell r="U224" t="str">
            <v>Resilience</v>
          </cell>
          <cell r="V224" t="str">
            <v>%</v>
          </cell>
          <cell r="W224" t="str">
            <v>Percentage of the population at risk</v>
          </cell>
          <cell r="X224">
            <v>1</v>
          </cell>
          <cell r="Y224" t="str">
            <v>Down</v>
          </cell>
          <cell r="Z224" t="str">
            <v>Risk of severe restrictions in a drought</v>
          </cell>
          <cell r="AA224"/>
          <cell r="AB224"/>
          <cell r="AC224"/>
          <cell r="AD224"/>
          <cell r="AE224"/>
          <cell r="AF224"/>
          <cell r="AG224"/>
          <cell r="AH224"/>
          <cell r="AI224"/>
          <cell r="AJ224"/>
          <cell r="AK224"/>
          <cell r="AL224"/>
          <cell r="AM224"/>
          <cell r="AN224"/>
          <cell r="AO224"/>
          <cell r="AP224"/>
          <cell r="AQ224">
            <v>0</v>
          </cell>
          <cell r="AR224">
            <v>0</v>
          </cell>
          <cell r="AS224">
            <v>0</v>
          </cell>
          <cell r="AT224">
            <v>0</v>
          </cell>
          <cell r="AU224">
            <v>0</v>
          </cell>
          <cell r="AV224"/>
          <cell r="AW224"/>
          <cell r="AX224"/>
          <cell r="AY224"/>
          <cell r="AZ224"/>
          <cell r="BA224"/>
          <cell r="BB224"/>
          <cell r="BC224"/>
          <cell r="BD224"/>
          <cell r="BE224"/>
          <cell r="BF224"/>
          <cell r="BG224"/>
          <cell r="BH224"/>
          <cell r="BI224"/>
          <cell r="BJ224"/>
          <cell r="BK224"/>
          <cell r="BL224"/>
          <cell r="BM224"/>
          <cell r="BN224"/>
          <cell r="BO224"/>
          <cell r="BP224"/>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cell r="DD224">
            <v>1</v>
          </cell>
          <cell r="DE224"/>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I225"/>
          <cell r="J225">
            <v>1</v>
          </cell>
          <cell r="K225"/>
          <cell r="L225"/>
          <cell r="M225"/>
          <cell r="N225"/>
          <cell r="O225"/>
          <cell r="P225"/>
          <cell r="Q225">
            <v>1</v>
          </cell>
          <cell r="R225" t="str">
            <v>Under</v>
          </cell>
          <cell r="S225" t="str">
            <v xml:space="preserve">Revenue </v>
          </cell>
          <cell r="T225" t="str">
            <v>In-period</v>
          </cell>
          <cell r="U225" t="str">
            <v>Water outage</v>
          </cell>
          <cell r="V225" t="str">
            <v>%</v>
          </cell>
          <cell r="W225" t="str">
            <v>Unplanned outage as a proportion of total production capacity</v>
          </cell>
          <cell r="X225">
            <v>2</v>
          </cell>
          <cell r="Y225" t="str">
            <v>Down</v>
          </cell>
          <cell r="Z225" t="str">
            <v>Unplanned outage</v>
          </cell>
          <cell r="AA225"/>
          <cell r="AB225"/>
          <cell r="AC225"/>
          <cell r="AD225"/>
          <cell r="AE225"/>
          <cell r="AF225"/>
          <cell r="AG225"/>
          <cell r="AH225"/>
          <cell r="AI225"/>
          <cell r="AJ225"/>
          <cell r="AK225"/>
          <cell r="AL225"/>
          <cell r="AM225"/>
          <cell r="AN225"/>
          <cell r="AO225"/>
          <cell r="AP225"/>
          <cell r="AQ225">
            <v>2.34</v>
          </cell>
          <cell r="AR225">
            <v>2.34</v>
          </cell>
          <cell r="AS225">
            <v>2.34</v>
          </cell>
          <cell r="AT225">
            <v>2.34</v>
          </cell>
          <cell r="AU225">
            <v>2.34</v>
          </cell>
          <cell r="AV225"/>
          <cell r="AW225"/>
          <cell r="AX225"/>
          <cell r="AY225"/>
          <cell r="AZ225"/>
          <cell r="BA225"/>
          <cell r="BB225"/>
          <cell r="BC225"/>
          <cell r="BD225"/>
          <cell r="BE225"/>
          <cell r="BF225"/>
          <cell r="BG225"/>
          <cell r="BH225"/>
          <cell r="BI225"/>
          <cell r="BJ225"/>
          <cell r="BK225"/>
          <cell r="BL225" t="str">
            <v>Yes</v>
          </cell>
          <cell r="BM225" t="str">
            <v>Yes</v>
          </cell>
          <cell r="BN225" t="str">
            <v>Yes</v>
          </cell>
          <cell r="BO225" t="str">
            <v>Yes</v>
          </cell>
          <cell r="BP225" t="str">
            <v>Yes</v>
          </cell>
          <cell r="BQ225" t="str">
            <v/>
          </cell>
          <cell r="BR225" t="str">
            <v/>
          </cell>
          <cell r="BS225" t="str">
            <v/>
          </cell>
          <cell r="BT225" t="str">
            <v/>
          </cell>
          <cell r="BU225" t="str">
            <v/>
          </cell>
          <cell r="BV225">
            <v>4.68</v>
          </cell>
          <cell r="BW225">
            <v>4.68</v>
          </cell>
          <cell r="BX225">
            <v>4.68</v>
          </cell>
          <cell r="BY225">
            <v>4.68</v>
          </cell>
          <cell r="BZ225">
            <v>4.68</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v>-0.17599999999999999</v>
          </cell>
          <cell r="CV225" t="str">
            <v/>
          </cell>
          <cell r="CW225" t="str">
            <v/>
          </cell>
          <cell r="CX225" t="str">
            <v/>
          </cell>
          <cell r="CY225" t="str">
            <v/>
          </cell>
          <cell r="CZ225" t="str">
            <v/>
          </cell>
          <cell r="DA225" t="str">
            <v/>
          </cell>
          <cell r="DB225" t="str">
            <v/>
          </cell>
          <cell r="DC225"/>
          <cell r="DD225">
            <v>1</v>
          </cell>
          <cell r="DE225"/>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I226"/>
          <cell r="J226">
            <v>1</v>
          </cell>
          <cell r="K226"/>
          <cell r="L226"/>
          <cell r="M226"/>
          <cell r="N226"/>
          <cell r="O226"/>
          <cell r="P226"/>
          <cell r="Q226">
            <v>1</v>
          </cell>
          <cell r="R226" t="str">
            <v>Out &amp; under</v>
          </cell>
          <cell r="S226" t="str">
            <v xml:space="preserve">Revenue </v>
          </cell>
          <cell r="T226" t="str">
            <v>In-period</v>
          </cell>
          <cell r="U226" t="str">
            <v>Leakage</v>
          </cell>
          <cell r="V226" t="str">
            <v>nr</v>
          </cell>
          <cell r="W226" t="str">
            <v>Megalitres a day based on a three-year average</v>
          </cell>
          <cell r="X226">
            <v>1</v>
          </cell>
          <cell r="Y226" t="str">
            <v>Down</v>
          </cell>
          <cell r="Z226" t="str">
            <v>Leakage</v>
          </cell>
          <cell r="AA226"/>
          <cell r="AB226"/>
          <cell r="AC226"/>
          <cell r="AD226"/>
          <cell r="AE226"/>
          <cell r="AF226"/>
          <cell r="AG226"/>
          <cell r="AH226"/>
          <cell r="AI226"/>
          <cell r="AJ226"/>
          <cell r="AK226"/>
          <cell r="AL226"/>
          <cell r="AM226"/>
          <cell r="AN226"/>
          <cell r="AO226"/>
          <cell r="AP226"/>
          <cell r="AQ226">
            <v>23.8</v>
          </cell>
          <cell r="AR226">
            <v>23.3</v>
          </cell>
          <cell r="AS226">
            <v>22.6</v>
          </cell>
          <cell r="AT226">
            <v>21.8</v>
          </cell>
          <cell r="AU226">
            <v>21.1</v>
          </cell>
          <cell r="AV226"/>
          <cell r="AW226"/>
          <cell r="AX226"/>
          <cell r="AY226"/>
          <cell r="AZ226"/>
          <cell r="BA226"/>
          <cell r="BB226"/>
          <cell r="BC226"/>
          <cell r="BD226"/>
          <cell r="BE226"/>
          <cell r="BF226"/>
          <cell r="BG226"/>
          <cell r="BH226"/>
          <cell r="BI226"/>
          <cell r="BJ226"/>
          <cell r="BK226"/>
          <cell r="BL226" t="str">
            <v>Yes</v>
          </cell>
          <cell r="BM226" t="str">
            <v>Yes</v>
          </cell>
          <cell r="BN226" t="str">
            <v>Yes</v>
          </cell>
          <cell r="BO226" t="str">
            <v>Yes</v>
          </cell>
          <cell r="BP226" t="str">
            <v>Yes</v>
          </cell>
          <cell r="BQ226">
            <v>41.1</v>
          </cell>
          <cell r="BR226">
            <v>41.1</v>
          </cell>
          <cell r="BS226">
            <v>41.1</v>
          </cell>
          <cell r="BT226">
            <v>41.1</v>
          </cell>
          <cell r="BU226">
            <v>41.1</v>
          </cell>
          <cell r="BV226">
            <v>36.1</v>
          </cell>
          <cell r="BW226">
            <v>36.1</v>
          </cell>
          <cell r="BX226">
            <v>36.1</v>
          </cell>
          <cell r="BY226">
            <v>36.1</v>
          </cell>
          <cell r="BZ226">
            <v>36.1</v>
          </cell>
          <cell r="CA226" t="str">
            <v/>
          </cell>
          <cell r="CB226" t="str">
            <v/>
          </cell>
          <cell r="CC226" t="str">
            <v/>
          </cell>
          <cell r="CD226" t="str">
            <v/>
          </cell>
          <cell r="CE226" t="str">
            <v/>
          </cell>
          <cell r="CF226" t="str">
            <v/>
          </cell>
          <cell r="CG226" t="str">
            <v/>
          </cell>
          <cell r="CH226" t="str">
            <v/>
          </cell>
          <cell r="CI226" t="str">
            <v/>
          </cell>
          <cell r="CJ226" t="str">
            <v/>
          </cell>
          <cell r="CK226">
            <v>18.8</v>
          </cell>
          <cell r="CL226">
            <v>18.600000000000001</v>
          </cell>
          <cell r="CM226">
            <v>18.2</v>
          </cell>
          <cell r="CN226">
            <v>17.8</v>
          </cell>
          <cell r="CO226">
            <v>17.3</v>
          </cell>
          <cell r="CP226" t="str">
            <v>*</v>
          </cell>
          <cell r="CQ226" t="str">
            <v>*</v>
          </cell>
          <cell r="CR226" t="str">
            <v>*</v>
          </cell>
          <cell r="CS226" t="str">
            <v>*</v>
          </cell>
          <cell r="CT226" t="str">
            <v>*</v>
          </cell>
          <cell r="CU226">
            <v>-0.41499999999999998</v>
          </cell>
          <cell r="CV226">
            <v>-2.169</v>
          </cell>
          <cell r="CW226" t="str">
            <v/>
          </cell>
          <cell r="CX226">
            <v>-0.46300000000000002</v>
          </cell>
          <cell r="CY226">
            <v>0.34599999999999997</v>
          </cell>
          <cell r="CZ226" t="str">
            <v/>
          </cell>
          <cell r="DA226" t="str">
            <v/>
          </cell>
          <cell r="DB226">
            <v>0.46300000000000002</v>
          </cell>
          <cell r="DC226"/>
          <cell r="DD226">
            <v>1</v>
          </cell>
          <cell r="DE226"/>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I227"/>
          <cell r="J227"/>
          <cell r="K227"/>
          <cell r="L227"/>
          <cell r="M227">
            <v>1</v>
          </cell>
          <cell r="N227"/>
          <cell r="O227"/>
          <cell r="P227"/>
          <cell r="Q227">
            <v>1</v>
          </cell>
          <cell r="R227" t="str">
            <v>Under</v>
          </cell>
          <cell r="S227" t="str">
            <v xml:space="preserve">Revenue </v>
          </cell>
          <cell r="T227" t="str">
            <v>In-period</v>
          </cell>
          <cell r="U227" t="str">
            <v>Customer service/satisfaction (exc. billing etc.)</v>
          </cell>
          <cell r="V227" t="str">
            <v>%</v>
          </cell>
          <cell r="W227" t="str">
            <v>Percentage of contacts resolved first time</v>
          </cell>
          <cell r="X227">
            <v>1</v>
          </cell>
          <cell r="Y227" t="str">
            <v>Up</v>
          </cell>
          <cell r="Z227"/>
          <cell r="AA227"/>
          <cell r="AB227"/>
          <cell r="AC227"/>
          <cell r="AD227"/>
          <cell r="AE227"/>
          <cell r="AF227"/>
          <cell r="AG227"/>
          <cell r="AH227"/>
          <cell r="AI227"/>
          <cell r="AJ227"/>
          <cell r="AK227"/>
          <cell r="AL227"/>
          <cell r="AM227"/>
          <cell r="AN227"/>
          <cell r="AO227"/>
          <cell r="AP227"/>
          <cell r="AQ227">
            <v>80</v>
          </cell>
          <cell r="AR227">
            <v>82.5</v>
          </cell>
          <cell r="AS227">
            <v>85</v>
          </cell>
          <cell r="AT227">
            <v>87.5</v>
          </cell>
          <cell r="AU227">
            <v>90</v>
          </cell>
          <cell r="AV227"/>
          <cell r="AW227"/>
          <cell r="AX227"/>
          <cell r="AY227"/>
          <cell r="AZ227"/>
          <cell r="BA227"/>
          <cell r="BB227"/>
          <cell r="BC227"/>
          <cell r="BD227"/>
          <cell r="BE227"/>
          <cell r="BF227"/>
          <cell r="BG227"/>
          <cell r="BH227"/>
          <cell r="BI227"/>
          <cell r="BJ227"/>
          <cell r="BK227"/>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C227"/>
          <cell r="DD227">
            <v>1</v>
          </cell>
          <cell r="DE227"/>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I228"/>
          <cell r="J228"/>
          <cell r="K228"/>
          <cell r="L228"/>
          <cell r="M228">
            <v>1</v>
          </cell>
          <cell r="N228"/>
          <cell r="O228"/>
          <cell r="P228"/>
          <cell r="Q228">
            <v>1</v>
          </cell>
          <cell r="R228" t="str">
            <v>Out &amp; under</v>
          </cell>
          <cell r="S228" t="str">
            <v xml:space="preserve">Revenue </v>
          </cell>
          <cell r="T228" t="str">
            <v>In-period</v>
          </cell>
          <cell r="U228" t="str">
            <v>Customer measure of experience (C-MeX)</v>
          </cell>
          <cell r="V228" t="str">
            <v>score</v>
          </cell>
          <cell r="W228" t="str">
            <v>C-Mex scores</v>
          </cell>
          <cell r="X228">
            <v>2</v>
          </cell>
          <cell r="Y228" t="str">
            <v>Up</v>
          </cell>
          <cell r="Z228" t="str">
            <v>C-MeX: Customer measure of experience</v>
          </cell>
          <cell r="AA228"/>
          <cell r="AB228"/>
          <cell r="AC228"/>
          <cell r="AD228"/>
          <cell r="AE228"/>
          <cell r="AF228"/>
          <cell r="AG228"/>
          <cell r="AH228"/>
          <cell r="AI228"/>
          <cell r="AJ228"/>
          <cell r="AK228"/>
          <cell r="AL228"/>
          <cell r="AM228"/>
          <cell r="AN228"/>
          <cell r="AO228"/>
          <cell r="AP228"/>
          <cell r="AQ228" t="str">
            <v/>
          </cell>
          <cell r="AR228" t="str">
            <v/>
          </cell>
          <cell r="AS228" t="str">
            <v/>
          </cell>
          <cell r="AT228" t="str">
            <v/>
          </cell>
          <cell r="AU228" t="str">
            <v/>
          </cell>
          <cell r="AV228"/>
          <cell r="AW228"/>
          <cell r="AX228"/>
          <cell r="AY228"/>
          <cell r="AZ228"/>
          <cell r="BA228"/>
          <cell r="BB228"/>
          <cell r="BC228"/>
          <cell r="BD228"/>
          <cell r="BE228"/>
          <cell r="BF228"/>
          <cell r="BG228"/>
          <cell r="BH228"/>
          <cell r="BI228"/>
          <cell r="BJ228"/>
          <cell r="BK228"/>
          <cell r="BL228" t="str">
            <v>Yes</v>
          </cell>
          <cell r="BM228" t="str">
            <v>Yes</v>
          </cell>
          <cell r="BN228" t="str">
            <v>Yes</v>
          </cell>
          <cell r="BO228" t="str">
            <v>Yes</v>
          </cell>
          <cell r="BP228" t="str">
            <v>Yes</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No</v>
          </cell>
          <cell r="DD228">
            <v>1</v>
          </cell>
          <cell r="DE228"/>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I229"/>
          <cell r="J229">
            <v>1</v>
          </cell>
          <cell r="K229"/>
          <cell r="L229"/>
          <cell r="M229"/>
          <cell r="N229"/>
          <cell r="O229"/>
          <cell r="P229"/>
          <cell r="Q229">
            <v>1</v>
          </cell>
          <cell r="R229" t="str">
            <v>Out &amp; under</v>
          </cell>
          <cell r="S229" t="str">
            <v xml:space="preserve">Revenue </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cell r="AA229"/>
          <cell r="AB229"/>
          <cell r="AC229"/>
          <cell r="AD229"/>
          <cell r="AE229"/>
          <cell r="AF229"/>
          <cell r="AG229"/>
          <cell r="AH229"/>
          <cell r="AI229"/>
          <cell r="AJ229"/>
          <cell r="AK229"/>
          <cell r="AL229"/>
          <cell r="AM229"/>
          <cell r="AN229"/>
          <cell r="AO229"/>
          <cell r="AP229"/>
          <cell r="AQ229" t="str">
            <v/>
          </cell>
          <cell r="AR229" t="str">
            <v/>
          </cell>
          <cell r="AS229" t="str">
            <v/>
          </cell>
          <cell r="AT229" t="str">
            <v/>
          </cell>
          <cell r="AU229" t="str">
            <v/>
          </cell>
          <cell r="AV229"/>
          <cell r="AW229"/>
          <cell r="AX229"/>
          <cell r="AY229"/>
          <cell r="AZ229"/>
          <cell r="BA229"/>
          <cell r="BB229"/>
          <cell r="BC229"/>
          <cell r="BD229"/>
          <cell r="BE229"/>
          <cell r="BF229"/>
          <cell r="BG229"/>
          <cell r="BH229"/>
          <cell r="BI229"/>
          <cell r="BJ229"/>
          <cell r="BK229"/>
          <cell r="BL229" t="str">
            <v>Yes</v>
          </cell>
          <cell r="BM229" t="str">
            <v>Yes</v>
          </cell>
          <cell r="BN229" t="str">
            <v>Yes</v>
          </cell>
          <cell r="BO229" t="str">
            <v>Yes</v>
          </cell>
          <cell r="BP229" t="str">
            <v>Yes</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No</v>
          </cell>
          <cell r="DD229">
            <v>1</v>
          </cell>
          <cell r="DE229"/>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I230"/>
          <cell r="J230">
            <v>1</v>
          </cell>
          <cell r="K230"/>
          <cell r="L230"/>
          <cell r="M230"/>
          <cell r="N230"/>
          <cell r="O230"/>
          <cell r="P230"/>
          <cell r="Q230">
            <v>1</v>
          </cell>
          <cell r="R230" t="str">
            <v>Under</v>
          </cell>
          <cell r="S230" t="str">
            <v xml:space="preserve">Revenue </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cell r="AA230"/>
          <cell r="AB230"/>
          <cell r="AC230"/>
          <cell r="AD230"/>
          <cell r="AE230"/>
          <cell r="AF230"/>
          <cell r="AG230"/>
          <cell r="AH230"/>
          <cell r="AI230"/>
          <cell r="AJ230"/>
          <cell r="AK230"/>
          <cell r="AL230"/>
          <cell r="AM230"/>
          <cell r="AN230"/>
          <cell r="AO230"/>
          <cell r="AP230"/>
          <cell r="AQ230">
            <v>144.30000000000001</v>
          </cell>
          <cell r="AR230">
            <v>142.4</v>
          </cell>
          <cell r="AS230">
            <v>140.30000000000001</v>
          </cell>
          <cell r="AT230">
            <v>138.19999999999999</v>
          </cell>
          <cell r="AU230">
            <v>136.19999999999999</v>
          </cell>
          <cell r="AV230"/>
          <cell r="AW230"/>
          <cell r="AX230"/>
          <cell r="AY230"/>
          <cell r="AZ230"/>
          <cell r="BA230"/>
          <cell r="BB230"/>
          <cell r="BC230"/>
          <cell r="BD230"/>
          <cell r="BE230"/>
          <cell r="BF230"/>
          <cell r="BG230"/>
          <cell r="BH230"/>
          <cell r="BI230"/>
          <cell r="BJ230"/>
          <cell r="BK230"/>
          <cell r="BL230" t="str">
            <v>Yes</v>
          </cell>
          <cell r="BM230" t="str">
            <v>Yes</v>
          </cell>
          <cell r="BN230" t="str">
            <v>Yes</v>
          </cell>
          <cell r="BO230" t="str">
            <v>Yes</v>
          </cell>
          <cell r="BP230" t="str">
            <v>Yes</v>
          </cell>
          <cell r="BQ230" t="str">
            <v/>
          </cell>
          <cell r="BR230" t="str">
            <v/>
          </cell>
          <cell r="BS230" t="str">
            <v/>
          </cell>
          <cell r="BT230" t="str">
            <v/>
          </cell>
          <cell r="BU230" t="str">
            <v/>
          </cell>
          <cell r="BV230">
            <v>158.80000000000001</v>
          </cell>
          <cell r="BW230">
            <v>158.80000000000001</v>
          </cell>
          <cell r="BX230">
            <v>158.80000000000001</v>
          </cell>
          <cell r="BY230">
            <v>158.80000000000001</v>
          </cell>
          <cell r="BZ230">
            <v>158.80000000000001</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v>-8.7999999999999995E-2</v>
          </cell>
          <cell r="CV230" t="str">
            <v/>
          </cell>
          <cell r="CW230" t="str">
            <v/>
          </cell>
          <cell r="CX230" t="str">
            <v/>
          </cell>
          <cell r="CY230" t="str">
            <v/>
          </cell>
          <cell r="CZ230" t="str">
            <v/>
          </cell>
          <cell r="DA230" t="str">
            <v/>
          </cell>
          <cell r="DB230" t="str">
            <v/>
          </cell>
          <cell r="DC230"/>
          <cell r="DD230">
            <v>1</v>
          </cell>
          <cell r="DE230"/>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I231"/>
          <cell r="J231">
            <v>1</v>
          </cell>
          <cell r="K231"/>
          <cell r="L231"/>
          <cell r="M231"/>
          <cell r="N231"/>
          <cell r="O231"/>
          <cell r="P231"/>
          <cell r="Q231">
            <v>1</v>
          </cell>
          <cell r="R231" t="str">
            <v>Under</v>
          </cell>
          <cell r="S231" t="str">
            <v xml:space="preserve">Revenue </v>
          </cell>
          <cell r="T231" t="str">
            <v>In-period</v>
          </cell>
          <cell r="U231" t="str">
            <v>Energy/emissions</v>
          </cell>
          <cell r="V231" t="str">
            <v>nr</v>
          </cell>
          <cell r="W231" t="str">
            <v>Emissions (kgCO2eg) per million litre of water put into supply</v>
          </cell>
          <cell r="X231">
            <v>0</v>
          </cell>
          <cell r="Y231" t="str">
            <v>Down</v>
          </cell>
          <cell r="Z231"/>
          <cell r="AA231"/>
          <cell r="AB231"/>
          <cell r="AC231"/>
          <cell r="AD231"/>
          <cell r="AE231"/>
          <cell r="AF231"/>
          <cell r="AG231"/>
          <cell r="AH231"/>
          <cell r="AI231"/>
          <cell r="AJ231"/>
          <cell r="AK231"/>
          <cell r="AL231"/>
          <cell r="AM231"/>
          <cell r="AN231"/>
          <cell r="AO231"/>
          <cell r="AP231"/>
          <cell r="AQ231">
            <v>55</v>
          </cell>
          <cell r="AR231">
            <v>55</v>
          </cell>
          <cell r="AS231">
            <v>55</v>
          </cell>
          <cell r="AT231">
            <v>55</v>
          </cell>
          <cell r="AU231">
            <v>55</v>
          </cell>
          <cell r="AV231"/>
          <cell r="AW231"/>
          <cell r="AX231"/>
          <cell r="AY231"/>
          <cell r="AZ231"/>
          <cell r="BA231"/>
          <cell r="BB231"/>
          <cell r="BC231"/>
          <cell r="BD231"/>
          <cell r="BE231"/>
          <cell r="BF231"/>
          <cell r="BG231"/>
          <cell r="BH231"/>
          <cell r="BI231"/>
          <cell r="BJ231"/>
          <cell r="BK231"/>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C231"/>
          <cell r="DD231">
            <v>1</v>
          </cell>
          <cell r="DE231"/>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I232"/>
          <cell r="J232">
            <v>1</v>
          </cell>
          <cell r="K232"/>
          <cell r="L232"/>
          <cell r="M232"/>
          <cell r="N232"/>
          <cell r="O232"/>
          <cell r="P232"/>
          <cell r="Q232">
            <v>1</v>
          </cell>
          <cell r="R232" t="str">
            <v>NFI</v>
          </cell>
          <cell r="S232"/>
          <cell r="T232"/>
          <cell r="U232" t="str">
            <v>Pollution incidents</v>
          </cell>
          <cell r="V232" t="str">
            <v>nr</v>
          </cell>
          <cell r="W232" t="str">
            <v>Number of pollution incidents</v>
          </cell>
          <cell r="X232">
            <v>0</v>
          </cell>
          <cell r="Y232" t="str">
            <v>Down</v>
          </cell>
          <cell r="Z232"/>
          <cell r="AA232"/>
          <cell r="AB232"/>
          <cell r="AC232"/>
          <cell r="AD232"/>
          <cell r="AE232"/>
          <cell r="AF232"/>
          <cell r="AG232"/>
          <cell r="AH232"/>
          <cell r="AI232"/>
          <cell r="AJ232"/>
          <cell r="AK232"/>
          <cell r="AL232"/>
          <cell r="AM232"/>
          <cell r="AN232"/>
          <cell r="AO232"/>
          <cell r="AP232"/>
          <cell r="AQ232">
            <v>0</v>
          </cell>
          <cell r="AR232">
            <v>0</v>
          </cell>
          <cell r="AS232">
            <v>0</v>
          </cell>
          <cell r="AT232">
            <v>0</v>
          </cell>
          <cell r="AU232">
            <v>0</v>
          </cell>
          <cell r="AV232"/>
          <cell r="AW232"/>
          <cell r="AX232"/>
          <cell r="AY232"/>
          <cell r="AZ232"/>
          <cell r="BA232"/>
          <cell r="BB232"/>
          <cell r="BC232"/>
          <cell r="BD232"/>
          <cell r="BE232"/>
          <cell r="BF232"/>
          <cell r="BG232"/>
          <cell r="BH232"/>
          <cell r="BI232"/>
          <cell r="BJ232"/>
          <cell r="BK232"/>
          <cell r="BL232"/>
          <cell r="BM232"/>
          <cell r="BN232"/>
          <cell r="BO232"/>
          <cell r="BP232"/>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cell r="DD232">
            <v>1</v>
          </cell>
          <cell r="DE232"/>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J233"/>
          <cell r="K233"/>
          <cell r="L233"/>
          <cell r="M233"/>
          <cell r="N233"/>
          <cell r="O233"/>
          <cell r="P233"/>
          <cell r="Q233">
            <v>1</v>
          </cell>
          <cell r="R233" t="str">
            <v>NFI</v>
          </cell>
          <cell r="S233"/>
          <cell r="T233"/>
          <cell r="U233" t="str">
            <v>Water resources/ abstraction</v>
          </cell>
          <cell r="V233" t="str">
            <v>nr</v>
          </cell>
          <cell r="W233" t="str">
            <v>Megalitres (Ml)</v>
          </cell>
          <cell r="X233">
            <v>0</v>
          </cell>
          <cell r="Y233" t="str">
            <v>Down</v>
          </cell>
          <cell r="Z233"/>
          <cell r="AA233"/>
          <cell r="AB233"/>
          <cell r="AC233"/>
          <cell r="AD233"/>
          <cell r="AE233"/>
          <cell r="AF233"/>
          <cell r="AG233"/>
          <cell r="AH233"/>
          <cell r="AI233"/>
          <cell r="AJ233"/>
          <cell r="AK233"/>
          <cell r="AL233"/>
          <cell r="AM233"/>
          <cell r="AN233"/>
          <cell r="AO233"/>
          <cell r="AP233"/>
          <cell r="AQ233" t="str">
            <v>-7 / -12</v>
          </cell>
          <cell r="AR233" t="str">
            <v>-7 / -12</v>
          </cell>
          <cell r="AS233" t="str">
            <v>-7 / -12</v>
          </cell>
          <cell r="AT233" t="str">
            <v>-7 / -12</v>
          </cell>
          <cell r="AU233" t="str">
            <v>-7 / -12</v>
          </cell>
          <cell r="AV233"/>
          <cell r="AW233"/>
          <cell r="AX233"/>
          <cell r="AY233"/>
          <cell r="AZ233"/>
          <cell r="BA233"/>
          <cell r="BB233"/>
          <cell r="BC233"/>
          <cell r="BD233"/>
          <cell r="BE233"/>
          <cell r="BF233"/>
          <cell r="BG233"/>
          <cell r="BH233"/>
          <cell r="BI233"/>
          <cell r="BJ233"/>
          <cell r="BK233"/>
          <cell r="BL233"/>
          <cell r="BM233"/>
          <cell r="BN233"/>
          <cell r="BO233"/>
          <cell r="BP233"/>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cell r="DD233">
            <v>1</v>
          </cell>
          <cell r="DE233"/>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I234"/>
          <cell r="J234">
            <v>1</v>
          </cell>
          <cell r="K234"/>
          <cell r="L234"/>
          <cell r="M234"/>
          <cell r="N234"/>
          <cell r="O234"/>
          <cell r="P234"/>
          <cell r="Q234">
            <v>1</v>
          </cell>
          <cell r="R234" t="str">
            <v>NFI</v>
          </cell>
          <cell r="S234"/>
          <cell r="T234"/>
          <cell r="U234" t="str">
            <v>Biodiversity/SSSIs</v>
          </cell>
          <cell r="V234" t="str">
            <v>nr</v>
          </cell>
          <cell r="W234" t="str">
            <v>Number of sites</v>
          </cell>
          <cell r="X234">
            <v>0</v>
          </cell>
          <cell r="Y234" t="str">
            <v>Up</v>
          </cell>
          <cell r="Z234"/>
          <cell r="AA234"/>
          <cell r="AB234"/>
          <cell r="AC234"/>
          <cell r="AD234"/>
          <cell r="AE234"/>
          <cell r="AF234"/>
          <cell r="AG234"/>
          <cell r="AH234"/>
          <cell r="AI234"/>
          <cell r="AJ234"/>
          <cell r="AK234"/>
          <cell r="AL234"/>
          <cell r="AM234"/>
          <cell r="AN234"/>
          <cell r="AO234"/>
          <cell r="AP234"/>
          <cell r="AQ234">
            <v>1</v>
          </cell>
          <cell r="AR234">
            <v>2</v>
          </cell>
          <cell r="AS234">
            <v>2</v>
          </cell>
          <cell r="AT234">
            <v>3</v>
          </cell>
          <cell r="AU234">
            <v>3</v>
          </cell>
          <cell r="AV234"/>
          <cell r="AW234"/>
          <cell r="AX234"/>
          <cell r="AY234"/>
          <cell r="AZ234"/>
          <cell r="BA234"/>
          <cell r="BB234"/>
          <cell r="BC234"/>
          <cell r="BD234"/>
          <cell r="BE234"/>
          <cell r="BF234"/>
          <cell r="BG234"/>
          <cell r="BH234"/>
          <cell r="BI234"/>
          <cell r="BJ234"/>
          <cell r="BK234"/>
          <cell r="BL234"/>
          <cell r="BM234"/>
          <cell r="BN234"/>
          <cell r="BO234"/>
          <cell r="BP234"/>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cell r="DD234">
            <v>1</v>
          </cell>
          <cell r="DE234"/>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K235"/>
          <cell r="L235"/>
          <cell r="M235"/>
          <cell r="N235"/>
          <cell r="O235"/>
          <cell r="P235"/>
          <cell r="Q235">
            <v>1</v>
          </cell>
          <cell r="R235" t="str">
            <v>Under</v>
          </cell>
          <cell r="S235" t="str">
            <v xml:space="preserve">Revenue </v>
          </cell>
          <cell r="T235" t="str">
            <v>In-period</v>
          </cell>
          <cell r="U235" t="str">
            <v>Environmental</v>
          </cell>
          <cell r="V235" t="str">
            <v>nr</v>
          </cell>
          <cell r="W235" t="str">
            <v>Number of projects completed</v>
          </cell>
          <cell r="X235">
            <v>0</v>
          </cell>
          <cell r="Y235" t="str">
            <v>Up</v>
          </cell>
          <cell r="Z235"/>
          <cell r="AA235"/>
          <cell r="AB235"/>
          <cell r="AC235"/>
          <cell r="AD235"/>
          <cell r="AE235"/>
          <cell r="AF235"/>
          <cell r="AG235"/>
          <cell r="AH235"/>
          <cell r="AI235"/>
          <cell r="AJ235"/>
          <cell r="AK235"/>
          <cell r="AL235"/>
          <cell r="AM235"/>
          <cell r="AN235"/>
          <cell r="AO235"/>
          <cell r="AP235"/>
          <cell r="AQ235">
            <v>0</v>
          </cell>
          <cell r="AR235">
            <v>7</v>
          </cell>
          <cell r="AS235">
            <v>7</v>
          </cell>
          <cell r="AT235">
            <v>7</v>
          </cell>
          <cell r="AU235">
            <v>24</v>
          </cell>
          <cell r="AV235"/>
          <cell r="AW235"/>
          <cell r="AX235"/>
          <cell r="AY235"/>
          <cell r="AZ235"/>
          <cell r="BA235"/>
          <cell r="BB235"/>
          <cell r="BC235"/>
          <cell r="BD235"/>
          <cell r="BE235"/>
          <cell r="BF235"/>
          <cell r="BG235"/>
          <cell r="BH235"/>
          <cell r="BI235"/>
          <cell r="BJ235"/>
          <cell r="BK235"/>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C235"/>
          <cell r="DD235">
            <v>1</v>
          </cell>
          <cell r="DE235"/>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I236"/>
          <cell r="J236">
            <v>1</v>
          </cell>
          <cell r="K236"/>
          <cell r="L236"/>
          <cell r="M236"/>
          <cell r="N236"/>
          <cell r="O236"/>
          <cell r="P236"/>
          <cell r="Q236">
            <v>1</v>
          </cell>
          <cell r="R236" t="str">
            <v>Under</v>
          </cell>
          <cell r="S236" t="str">
            <v xml:space="preserve">Revenue </v>
          </cell>
          <cell r="T236" t="str">
            <v>In-period</v>
          </cell>
          <cell r="U236"/>
          <cell r="V236" t="str">
            <v>nr</v>
          </cell>
          <cell r="W236" t="str">
            <v xml:space="preserve">The number of mg/l </v>
          </cell>
          <cell r="X236">
            <v>1</v>
          </cell>
          <cell r="Y236" t="str">
            <v>Down</v>
          </cell>
          <cell r="Z236"/>
          <cell r="AA236"/>
          <cell r="AB236"/>
          <cell r="AC236"/>
          <cell r="AD236"/>
          <cell r="AE236"/>
          <cell r="AF236"/>
          <cell r="AG236"/>
          <cell r="AH236"/>
          <cell r="AI236"/>
          <cell r="AJ236"/>
          <cell r="AK236"/>
          <cell r="AL236"/>
          <cell r="AM236"/>
          <cell r="AN236"/>
          <cell r="AO236"/>
          <cell r="AP236"/>
          <cell r="AQ236">
            <v>0</v>
          </cell>
          <cell r="AR236">
            <v>0</v>
          </cell>
          <cell r="AS236">
            <v>0</v>
          </cell>
          <cell r="AT236">
            <v>0</v>
          </cell>
          <cell r="AU236">
            <v>0</v>
          </cell>
          <cell r="AV236"/>
          <cell r="AW236"/>
          <cell r="AX236"/>
          <cell r="AY236"/>
          <cell r="AZ236"/>
          <cell r="BA236"/>
          <cell r="BB236"/>
          <cell r="BC236"/>
          <cell r="BD236"/>
          <cell r="BE236"/>
          <cell r="BF236"/>
          <cell r="BG236"/>
          <cell r="BH236"/>
          <cell r="BI236"/>
          <cell r="BJ236"/>
          <cell r="BK236"/>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cell r="DC236"/>
          <cell r="DD236"/>
          <cell r="DE236"/>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I237"/>
          <cell r="J237"/>
          <cell r="K237"/>
          <cell r="L237"/>
          <cell r="M237">
            <v>1</v>
          </cell>
          <cell r="N237"/>
          <cell r="O237"/>
          <cell r="P237"/>
          <cell r="Q237">
            <v>1</v>
          </cell>
          <cell r="R237" t="str">
            <v>NFI</v>
          </cell>
          <cell r="S237"/>
          <cell r="T237"/>
          <cell r="U237" t="str">
            <v>Billing, debt, vfm, affordability, vulnerability</v>
          </cell>
          <cell r="V237" t="str">
            <v>%</v>
          </cell>
          <cell r="W237" t="str">
            <v>Percentage of customers</v>
          </cell>
          <cell r="X237">
            <v>0</v>
          </cell>
          <cell r="Y237" t="str">
            <v>Down</v>
          </cell>
          <cell r="Z237"/>
          <cell r="AA237"/>
          <cell r="AB237"/>
          <cell r="AC237"/>
          <cell r="AD237"/>
          <cell r="AE237"/>
          <cell r="AF237"/>
          <cell r="AG237"/>
          <cell r="AH237"/>
          <cell r="AI237"/>
          <cell r="AJ237"/>
          <cell r="AK237"/>
          <cell r="AL237"/>
          <cell r="AM237"/>
          <cell r="AN237"/>
          <cell r="AO237"/>
          <cell r="AP237"/>
          <cell r="AQ237">
            <v>9</v>
          </cell>
          <cell r="AR237">
            <v>8</v>
          </cell>
          <cell r="AS237">
            <v>7</v>
          </cell>
          <cell r="AT237">
            <v>6</v>
          </cell>
          <cell r="AU237">
            <v>6</v>
          </cell>
          <cell r="AV237"/>
          <cell r="AW237"/>
          <cell r="AX237"/>
          <cell r="AY237"/>
          <cell r="AZ237"/>
          <cell r="BA237"/>
          <cell r="BB237"/>
          <cell r="BC237"/>
          <cell r="BD237"/>
          <cell r="BE237"/>
          <cell r="BF237"/>
          <cell r="BG237"/>
          <cell r="BH237"/>
          <cell r="BI237"/>
          <cell r="BJ237"/>
          <cell r="BK237"/>
          <cell r="BL237"/>
          <cell r="BM237"/>
          <cell r="BN237"/>
          <cell r="BO237"/>
          <cell r="BP237"/>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cell r="DD237"/>
          <cell r="DE237"/>
        </row>
        <row r="238">
          <cell r="C238" t="str">
            <v>PR19SES_NEP01</v>
          </cell>
          <cell r="D238"/>
          <cell r="E238"/>
          <cell r="F238" t="str">
            <v>NEP01</v>
          </cell>
          <cell r="G238" t="str">
            <v>WINEP Delivery</v>
          </cell>
          <cell r="H238"/>
          <cell r="I238"/>
          <cell r="J238"/>
          <cell r="K238"/>
          <cell r="L238"/>
          <cell r="M238"/>
          <cell r="N238"/>
          <cell r="O238"/>
          <cell r="P238"/>
          <cell r="Q238">
            <v>0</v>
          </cell>
          <cell r="R238" t="str">
            <v>NFI</v>
          </cell>
          <cell r="S238"/>
          <cell r="T238"/>
          <cell r="U238"/>
          <cell r="V238" t="str">
            <v>text</v>
          </cell>
          <cell r="W238" t="str">
            <v>WINEP requirements met or not met in each year</v>
          </cell>
          <cell r="X238">
            <v>0</v>
          </cell>
          <cell r="Y238"/>
          <cell r="Z238"/>
          <cell r="AA238"/>
          <cell r="AB238"/>
          <cell r="AC238"/>
          <cell r="AD238"/>
          <cell r="AE238"/>
          <cell r="AF238"/>
          <cell r="AG238"/>
          <cell r="AH238"/>
          <cell r="AI238"/>
          <cell r="AJ238"/>
          <cell r="AK238"/>
          <cell r="AL238"/>
          <cell r="AM238"/>
          <cell r="AN238"/>
          <cell r="AO238"/>
          <cell r="AP238"/>
          <cell r="AQ238" t="str">
            <v>Met</v>
          </cell>
          <cell r="AR238" t="str">
            <v>Met</v>
          </cell>
          <cell r="AS238" t="str">
            <v>Met</v>
          </cell>
          <cell r="AT238" t="str">
            <v>Met</v>
          </cell>
          <cell r="AU238" t="str">
            <v>Met</v>
          </cell>
          <cell r="AV238"/>
          <cell r="AW238"/>
          <cell r="AX238"/>
          <cell r="AY238"/>
          <cell r="AZ238"/>
          <cell r="BA238"/>
          <cell r="BB238"/>
          <cell r="BC238"/>
          <cell r="BD238"/>
          <cell r="BE238"/>
          <cell r="BF238"/>
          <cell r="BG238"/>
          <cell r="BH238"/>
          <cell r="BI238"/>
          <cell r="BJ238"/>
          <cell r="BK238"/>
          <cell r="BL238"/>
          <cell r="BM238"/>
          <cell r="BN238"/>
          <cell r="BO238"/>
          <cell r="BP238"/>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cell r="DD238"/>
          <cell r="DE238"/>
        </row>
        <row r="239">
          <cell r="C239" t="str">
            <v>PR19SES_C.2</v>
          </cell>
          <cell r="D239"/>
          <cell r="E239"/>
          <cell r="F239" t="str">
            <v>C.2</v>
          </cell>
          <cell r="G239" t="str">
            <v>Risk of supply failures</v>
          </cell>
          <cell r="H239"/>
          <cell r="I239"/>
          <cell r="J239">
            <v>1</v>
          </cell>
          <cell r="K239"/>
          <cell r="L239"/>
          <cell r="M239"/>
          <cell r="N239"/>
          <cell r="O239"/>
          <cell r="P239"/>
          <cell r="Q239">
            <v>1</v>
          </cell>
          <cell r="R239" t="str">
            <v>Under</v>
          </cell>
          <cell r="S239" t="str">
            <v>Revenue</v>
          </cell>
          <cell r="T239" t="str">
            <v>In-period</v>
          </cell>
          <cell r="U239"/>
          <cell r="V239" t="str">
            <v>%</v>
          </cell>
          <cell r="W239" t="str">
            <v>Percentage of properties that can be supplied by more than one  treatment works</v>
          </cell>
          <cell r="X239">
            <v>0</v>
          </cell>
          <cell r="Y239" t="str">
            <v>Up</v>
          </cell>
          <cell r="Z239"/>
          <cell r="AA239"/>
          <cell r="AB239"/>
          <cell r="AC239"/>
          <cell r="AD239"/>
          <cell r="AE239"/>
          <cell r="AF239"/>
          <cell r="AG239"/>
          <cell r="AH239"/>
          <cell r="AI239"/>
          <cell r="AJ239"/>
          <cell r="AK239"/>
          <cell r="AL239"/>
          <cell r="AM239"/>
          <cell r="AN239"/>
          <cell r="AO239"/>
          <cell r="AP239"/>
          <cell r="AQ239">
            <v>65</v>
          </cell>
          <cell r="AR239">
            <v>65</v>
          </cell>
          <cell r="AS239">
            <v>76</v>
          </cell>
          <cell r="AT239">
            <v>76</v>
          </cell>
          <cell r="AU239">
            <v>100</v>
          </cell>
          <cell r="AV239"/>
          <cell r="AW239"/>
          <cell r="AX239"/>
          <cell r="AY239"/>
          <cell r="AZ239"/>
          <cell r="BA239"/>
          <cell r="BB239"/>
          <cell r="BC239"/>
          <cell r="BD239"/>
          <cell r="BE239"/>
          <cell r="BF239"/>
          <cell r="BG239"/>
          <cell r="BH239"/>
          <cell r="BI239"/>
          <cell r="BJ239"/>
          <cell r="BK239"/>
          <cell r="BL239"/>
          <cell r="BM239"/>
          <cell r="BN239"/>
          <cell r="BO239"/>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cell r="DC239"/>
          <cell r="DD239"/>
          <cell r="DE239"/>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I240"/>
          <cell r="J240"/>
          <cell r="K240"/>
          <cell r="L240"/>
          <cell r="M240">
            <v>1</v>
          </cell>
          <cell r="N240"/>
          <cell r="O240"/>
          <cell r="P240"/>
          <cell r="Q240">
            <v>1</v>
          </cell>
          <cell r="R240" t="str">
            <v>Out &amp; under</v>
          </cell>
          <cell r="S240" t="str">
            <v xml:space="preserve">Revenue </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cell r="AA240"/>
          <cell r="AB240"/>
          <cell r="AC240"/>
          <cell r="AD240"/>
          <cell r="AE240"/>
          <cell r="AF240"/>
          <cell r="AG240"/>
          <cell r="AH240"/>
          <cell r="AI240"/>
          <cell r="AJ240"/>
          <cell r="AK240"/>
          <cell r="AL240"/>
          <cell r="AM240"/>
          <cell r="AN240"/>
          <cell r="AO240"/>
          <cell r="AP240"/>
          <cell r="AQ240" t="str">
            <v/>
          </cell>
          <cell r="AR240" t="str">
            <v/>
          </cell>
          <cell r="AS240" t="str">
            <v/>
          </cell>
          <cell r="AT240" t="str">
            <v/>
          </cell>
          <cell r="AU240" t="str">
            <v/>
          </cell>
          <cell r="AV240"/>
          <cell r="AW240"/>
          <cell r="AX240"/>
          <cell r="AY240"/>
          <cell r="AZ240"/>
          <cell r="BA240"/>
          <cell r="BB240"/>
          <cell r="BC240"/>
          <cell r="BD240"/>
          <cell r="BE240"/>
          <cell r="BF240"/>
          <cell r="BG240"/>
          <cell r="BH240"/>
          <cell r="BI240"/>
          <cell r="BJ240"/>
          <cell r="BK240"/>
          <cell r="BL240" t="str">
            <v>Yes</v>
          </cell>
          <cell r="BM240" t="str">
            <v>Yes</v>
          </cell>
          <cell r="BN240" t="str">
            <v>Yes</v>
          </cell>
          <cell r="BO240" t="str">
            <v>Yes</v>
          </cell>
          <cell r="BP240" t="str">
            <v>Yes</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No</v>
          </cell>
          <cell r="DD240">
            <v>1</v>
          </cell>
          <cell r="DE240"/>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I241"/>
          <cell r="J241">
            <v>1</v>
          </cell>
          <cell r="K241"/>
          <cell r="L241"/>
          <cell r="M241"/>
          <cell r="N241"/>
          <cell r="O241"/>
          <cell r="P241"/>
          <cell r="Q241">
            <v>1</v>
          </cell>
          <cell r="R241" t="str">
            <v>Out &amp; under</v>
          </cell>
          <cell r="S241" t="str">
            <v xml:space="preserve">Revenue </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cell r="AA241"/>
          <cell r="AB241"/>
          <cell r="AC241"/>
          <cell r="AD241"/>
          <cell r="AE241"/>
          <cell r="AF241"/>
          <cell r="AG241"/>
          <cell r="AH241"/>
          <cell r="AI241"/>
          <cell r="AJ241"/>
          <cell r="AK241"/>
          <cell r="AL241"/>
          <cell r="AM241"/>
          <cell r="AN241"/>
          <cell r="AO241"/>
          <cell r="AP241"/>
          <cell r="AQ241" t="str">
            <v/>
          </cell>
          <cell r="AR241" t="str">
            <v/>
          </cell>
          <cell r="AS241" t="str">
            <v/>
          </cell>
          <cell r="AT241" t="str">
            <v/>
          </cell>
          <cell r="AU241" t="str">
            <v/>
          </cell>
          <cell r="AV241"/>
          <cell r="AW241"/>
          <cell r="AX241"/>
          <cell r="AY241"/>
          <cell r="AZ241"/>
          <cell r="BA241"/>
          <cell r="BB241"/>
          <cell r="BC241"/>
          <cell r="BD241"/>
          <cell r="BE241"/>
          <cell r="BF241"/>
          <cell r="BG241"/>
          <cell r="BH241"/>
          <cell r="BI241"/>
          <cell r="BJ241"/>
          <cell r="BK241"/>
          <cell r="BL241" t="str">
            <v>Yes</v>
          </cell>
          <cell r="BM241" t="str">
            <v>Yes</v>
          </cell>
          <cell r="BN241" t="str">
            <v>Yes</v>
          </cell>
          <cell r="BO241" t="str">
            <v>Yes</v>
          </cell>
          <cell r="BP241" t="str">
            <v>Yes</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No</v>
          </cell>
          <cell r="DD241">
            <v>1</v>
          </cell>
          <cell r="DE241"/>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K242"/>
          <cell r="L242"/>
          <cell r="M242"/>
          <cell r="N242"/>
          <cell r="O242"/>
          <cell r="P242"/>
          <cell r="Q242">
            <v>1</v>
          </cell>
          <cell r="R242" t="str">
            <v>Under</v>
          </cell>
          <cell r="S242" t="str">
            <v xml:space="preserve">Revenue </v>
          </cell>
          <cell r="T242" t="str">
            <v>In-period</v>
          </cell>
          <cell r="U242" t="str">
            <v>Water quality compliance</v>
          </cell>
          <cell r="V242" t="str">
            <v>score</v>
          </cell>
          <cell r="W242" t="str">
            <v xml:space="preserve">Index score </v>
          </cell>
          <cell r="X242">
            <v>2</v>
          </cell>
          <cell r="Y242" t="str">
            <v>Down</v>
          </cell>
          <cell r="Z242" t="str">
            <v>Water quality compliance (CRI)</v>
          </cell>
          <cell r="AA242"/>
          <cell r="AB242"/>
          <cell r="AC242"/>
          <cell r="AD242"/>
          <cell r="AE242"/>
          <cell r="AF242"/>
          <cell r="AG242"/>
          <cell r="AH242"/>
          <cell r="AI242"/>
          <cell r="AJ242"/>
          <cell r="AK242"/>
          <cell r="AL242"/>
          <cell r="AM242"/>
          <cell r="AN242"/>
          <cell r="AO242"/>
          <cell r="AP242"/>
          <cell r="AQ242">
            <v>0</v>
          </cell>
          <cell r="AR242">
            <v>0</v>
          </cell>
          <cell r="AS242">
            <v>0</v>
          </cell>
          <cell r="AT242">
            <v>0</v>
          </cell>
          <cell r="AU242">
            <v>0</v>
          </cell>
          <cell r="AV242"/>
          <cell r="AW242"/>
          <cell r="AX242"/>
          <cell r="AY242"/>
          <cell r="AZ242"/>
          <cell r="BA242"/>
          <cell r="BB242"/>
          <cell r="BC242"/>
          <cell r="BD242"/>
          <cell r="BE242"/>
          <cell r="BF242"/>
          <cell r="BG242"/>
          <cell r="BH242"/>
          <cell r="BI242"/>
          <cell r="BJ242"/>
          <cell r="BK242"/>
          <cell r="BL242" t="str">
            <v>Yes</v>
          </cell>
          <cell r="BM242" t="str">
            <v>Yes</v>
          </cell>
          <cell r="BN242" t="str">
            <v>Yes</v>
          </cell>
          <cell r="BO242" t="str">
            <v>Yes</v>
          </cell>
          <cell r="BP242" t="str">
            <v>Yes</v>
          </cell>
          <cell r="BQ242" t="str">
            <v/>
          </cell>
          <cell r="BR242" t="str">
            <v/>
          </cell>
          <cell r="BS242" t="str">
            <v/>
          </cell>
          <cell r="BT242" t="str">
            <v/>
          </cell>
          <cell r="BU242" t="str">
            <v/>
          </cell>
          <cell r="BV242">
            <v>9.5</v>
          </cell>
          <cell r="BW242">
            <v>9.5</v>
          </cell>
          <cell r="BX242">
            <v>9.5</v>
          </cell>
          <cell r="BY242">
            <v>9.5</v>
          </cell>
          <cell r="BZ242">
            <v>9.5</v>
          </cell>
          <cell r="CA242">
            <v>2</v>
          </cell>
          <cell r="CB242">
            <v>2</v>
          </cell>
          <cell r="CC242">
            <v>2</v>
          </cell>
          <cell r="CD242">
            <v>2</v>
          </cell>
          <cell r="CE242">
            <v>2</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v>-0.52100000000000002</v>
          </cell>
          <cell r="CV242" t="str">
            <v/>
          </cell>
          <cell r="CW242" t="str">
            <v/>
          </cell>
          <cell r="CX242" t="str">
            <v/>
          </cell>
          <cell r="CY242">
            <v>0</v>
          </cell>
          <cell r="CZ242" t="str">
            <v/>
          </cell>
          <cell r="DA242" t="str">
            <v/>
          </cell>
          <cell r="DB242" t="str">
            <v/>
          </cell>
          <cell r="DC242"/>
          <cell r="DD242">
            <v>1</v>
          </cell>
          <cell r="DE242"/>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K243"/>
          <cell r="L243"/>
          <cell r="M243"/>
          <cell r="N243"/>
          <cell r="O243"/>
          <cell r="P243"/>
          <cell r="Q243">
            <v>1</v>
          </cell>
          <cell r="R243" t="str">
            <v>Out &amp; under</v>
          </cell>
          <cell r="S243" t="str">
            <v xml:space="preserve">Revenue </v>
          </cell>
          <cell r="T243" t="str">
            <v>In-period</v>
          </cell>
          <cell r="U243" t="str">
            <v>Supply interruptions</v>
          </cell>
          <cell r="V243" t="str">
            <v>time</v>
          </cell>
          <cell r="W243" t="str">
            <v>Average minutes per property</v>
          </cell>
          <cell r="X243">
            <v>0</v>
          </cell>
          <cell r="Y243" t="str">
            <v>Down</v>
          </cell>
          <cell r="Z243" t="str">
            <v>Water supply interruptions</v>
          </cell>
          <cell r="AA243"/>
          <cell r="AB243"/>
          <cell r="AC243"/>
          <cell r="AD243"/>
          <cell r="AE243"/>
          <cell r="AF243"/>
          <cell r="AG243"/>
          <cell r="AH243"/>
          <cell r="AI243"/>
          <cell r="AJ243"/>
          <cell r="AK243"/>
          <cell r="AL243"/>
          <cell r="AM243"/>
          <cell r="AN243"/>
          <cell r="AO243"/>
          <cell r="AP243"/>
          <cell r="AQ243">
            <v>4.5138888888888893E-3</v>
          </cell>
          <cell r="AR243">
            <v>4.2592592592592595E-3</v>
          </cell>
          <cell r="AS243">
            <v>3.9930555555555561E-3</v>
          </cell>
          <cell r="AT243">
            <v>3.7384259259259263E-3</v>
          </cell>
          <cell r="AU243">
            <v>3.472222222222222E-3</v>
          </cell>
          <cell r="AV243"/>
          <cell r="AW243"/>
          <cell r="AX243"/>
          <cell r="AY243"/>
          <cell r="AZ243"/>
          <cell r="BA243"/>
          <cell r="BB243"/>
          <cell r="BC243"/>
          <cell r="BD243"/>
          <cell r="BE243"/>
          <cell r="BF243"/>
          <cell r="BG243"/>
          <cell r="BH243"/>
          <cell r="BI243"/>
          <cell r="BJ243"/>
          <cell r="BK243"/>
          <cell r="BL243" t="str">
            <v>Yes</v>
          </cell>
          <cell r="BM243" t="str">
            <v>Yes</v>
          </cell>
          <cell r="BN243" t="str">
            <v>Yes</v>
          </cell>
          <cell r="BO243" t="str">
            <v>Yes</v>
          </cell>
          <cell r="BP243" t="str">
            <v>Yes</v>
          </cell>
          <cell r="BQ243">
            <v>0</v>
          </cell>
          <cell r="BR243">
            <v>0</v>
          </cell>
          <cell r="BS243">
            <v>0</v>
          </cell>
          <cell r="BT243">
            <v>0</v>
          </cell>
          <cell r="BU243">
            <v>0</v>
          </cell>
          <cell r="BV243">
            <v>1.5798611111111114E-2</v>
          </cell>
          <cell r="BW243">
            <v>1.5798611111111114E-2</v>
          </cell>
          <cell r="BX243">
            <v>1.5798611111111114E-2</v>
          </cell>
          <cell r="BY243">
            <v>1.5798611111111114E-2</v>
          </cell>
          <cell r="BZ243">
            <v>1.5798611111111114E-2</v>
          </cell>
          <cell r="CA243">
            <v>0</v>
          </cell>
          <cell r="CB243">
            <v>0</v>
          </cell>
          <cell r="CC243">
            <v>0</v>
          </cell>
          <cell r="CD243">
            <v>0</v>
          </cell>
          <cell r="CE243">
            <v>0</v>
          </cell>
          <cell r="CF243">
            <v>0</v>
          </cell>
          <cell r="CG243">
            <v>0</v>
          </cell>
          <cell r="CH243">
            <v>0</v>
          </cell>
          <cell r="CI243">
            <v>0</v>
          </cell>
          <cell r="CJ243">
            <v>0</v>
          </cell>
          <cell r="CK243">
            <v>4.0972222222222226E-3</v>
          </cell>
          <cell r="CL243">
            <v>3.8425925925925932E-3</v>
          </cell>
          <cell r="CM243">
            <v>3.5763888888888898E-3</v>
          </cell>
          <cell r="CN243">
            <v>3.3217592592592595E-3</v>
          </cell>
          <cell r="CO243">
            <v>3.0555555555555553E-3</v>
          </cell>
          <cell r="CP243">
            <v>0</v>
          </cell>
          <cell r="CQ243">
            <v>0</v>
          </cell>
          <cell r="CR243">
            <v>0</v>
          </cell>
          <cell r="CS243">
            <v>0</v>
          </cell>
          <cell r="CT243">
            <v>0</v>
          </cell>
          <cell r="CU243">
            <v>-0.19</v>
          </cell>
          <cell r="CV243" t="str">
            <v/>
          </cell>
          <cell r="CW243" t="str">
            <v/>
          </cell>
          <cell r="CX243" t="str">
            <v/>
          </cell>
          <cell r="CY243">
            <v>0.19</v>
          </cell>
          <cell r="CZ243" t="str">
            <v/>
          </cell>
          <cell r="DA243" t="str">
            <v/>
          </cell>
          <cell r="DB243" t="str">
            <v/>
          </cell>
          <cell r="DC243"/>
          <cell r="DD243">
            <v>1</v>
          </cell>
          <cell r="DE243"/>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I244"/>
          <cell r="J244">
            <v>1</v>
          </cell>
          <cell r="K244"/>
          <cell r="L244"/>
          <cell r="M244"/>
          <cell r="N244"/>
          <cell r="O244"/>
          <cell r="P244"/>
          <cell r="Q244">
            <v>1</v>
          </cell>
          <cell r="R244" t="str">
            <v>Out &amp; under</v>
          </cell>
          <cell r="S244" t="str">
            <v xml:space="preserve">Revenue </v>
          </cell>
          <cell r="T244" t="str">
            <v>In-period</v>
          </cell>
          <cell r="U244" t="str">
            <v>Leakage</v>
          </cell>
          <cell r="V244" t="str">
            <v>%</v>
          </cell>
          <cell r="W244" t="str">
            <v>% reduction in water lost due to leakage, three year average</v>
          </cell>
          <cell r="X244">
            <v>1</v>
          </cell>
          <cell r="Y244" t="str">
            <v>Up</v>
          </cell>
          <cell r="Z244" t="str">
            <v>Leakage</v>
          </cell>
          <cell r="AA244"/>
          <cell r="AB244"/>
          <cell r="AC244"/>
          <cell r="AD244"/>
          <cell r="AE244"/>
          <cell r="AF244"/>
          <cell r="AG244"/>
          <cell r="AH244"/>
          <cell r="AI244"/>
          <cell r="AJ244"/>
          <cell r="AK244"/>
          <cell r="AL244"/>
          <cell r="AM244"/>
          <cell r="AN244"/>
          <cell r="AO244"/>
          <cell r="AP244"/>
          <cell r="AQ244">
            <v>0.2</v>
          </cell>
          <cell r="AR244">
            <v>0.4</v>
          </cell>
          <cell r="AS244">
            <v>2</v>
          </cell>
          <cell r="AT244">
            <v>5</v>
          </cell>
          <cell r="AU244">
            <v>9.6999999999999993</v>
          </cell>
          <cell r="AV244"/>
          <cell r="AW244"/>
          <cell r="AX244"/>
          <cell r="AY244"/>
          <cell r="AZ244"/>
          <cell r="BA244"/>
          <cell r="BB244"/>
          <cell r="BC244"/>
          <cell r="BD244"/>
          <cell r="BE244"/>
          <cell r="BF244"/>
          <cell r="BG244"/>
          <cell r="BH244"/>
          <cell r="BI244"/>
          <cell r="BJ244"/>
          <cell r="BK244"/>
          <cell r="BL244" t="str">
            <v>Yes</v>
          </cell>
          <cell r="BM244" t="str">
            <v>Yes</v>
          </cell>
          <cell r="BN244" t="str">
            <v>Yes</v>
          </cell>
          <cell r="BO244" t="str">
            <v>Yes</v>
          </cell>
          <cell r="BP244" t="str">
            <v>Yes</v>
          </cell>
          <cell r="BQ244" t="str">
            <v/>
          </cell>
          <cell r="BR244" t="str">
            <v/>
          </cell>
          <cell r="BS244" t="str">
            <v/>
          </cell>
          <cell r="BT244" t="str">
            <v/>
          </cell>
          <cell r="BU244" t="str">
            <v/>
          </cell>
          <cell r="BV244">
            <v>-5</v>
          </cell>
          <cell r="BW244">
            <v>-5</v>
          </cell>
          <cell r="BX244">
            <v>-5</v>
          </cell>
          <cell r="BY244">
            <v>-5</v>
          </cell>
          <cell r="BZ244">
            <v>-5</v>
          </cell>
          <cell r="CA244" t="str">
            <v/>
          </cell>
          <cell r="CB244" t="str">
            <v/>
          </cell>
          <cell r="CC244" t="str">
            <v/>
          </cell>
          <cell r="CD244" t="str">
            <v/>
          </cell>
          <cell r="CE244" t="str">
            <v/>
          </cell>
          <cell r="CF244" t="str">
            <v/>
          </cell>
          <cell r="CG244" t="str">
            <v/>
          </cell>
          <cell r="CH244" t="str">
            <v/>
          </cell>
          <cell r="CI244" t="str">
            <v/>
          </cell>
          <cell r="CJ244" t="str">
            <v/>
          </cell>
          <cell r="CK244">
            <v>4.7</v>
          </cell>
          <cell r="CL244">
            <v>5</v>
          </cell>
          <cell r="CM244">
            <v>6.7</v>
          </cell>
          <cell r="CN244">
            <v>9.6999999999999993</v>
          </cell>
          <cell r="CO244">
            <v>14.3</v>
          </cell>
          <cell r="CP244" t="str">
            <v/>
          </cell>
          <cell r="CQ244" t="str">
            <v/>
          </cell>
          <cell r="CR244" t="str">
            <v/>
          </cell>
          <cell r="CS244" t="str">
            <v/>
          </cell>
          <cell r="CT244" t="str">
            <v/>
          </cell>
          <cell r="CU244">
            <v>-0.39700000000000002</v>
          </cell>
          <cell r="CV244">
            <v>-0.57799999999999996</v>
          </cell>
          <cell r="CW244" t="str">
            <v/>
          </cell>
          <cell r="CX244" t="str">
            <v/>
          </cell>
          <cell r="CY244">
            <v>0.33100000000000002</v>
          </cell>
          <cell r="CZ244" t="str">
            <v/>
          </cell>
          <cell r="DA244" t="str">
            <v/>
          </cell>
          <cell r="DB244" t="str">
            <v/>
          </cell>
          <cell r="DC244"/>
          <cell r="DD244">
            <v>1</v>
          </cell>
          <cell r="DE244"/>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I245"/>
          <cell r="J245">
            <v>0.25</v>
          </cell>
          <cell r="K245"/>
          <cell r="L245"/>
          <cell r="M245">
            <v>0.75</v>
          </cell>
          <cell r="N245"/>
          <cell r="O245"/>
          <cell r="P245"/>
          <cell r="Q245">
            <v>1</v>
          </cell>
          <cell r="R245" t="str">
            <v>Out &amp; under</v>
          </cell>
          <cell r="S245" t="str">
            <v xml:space="preserve">Revenue </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cell r="AA245"/>
          <cell r="AB245"/>
          <cell r="AC245"/>
          <cell r="AD245"/>
          <cell r="AE245"/>
          <cell r="AF245"/>
          <cell r="AG245"/>
          <cell r="AH245"/>
          <cell r="AI245"/>
          <cell r="AJ245"/>
          <cell r="AK245"/>
          <cell r="AL245"/>
          <cell r="AM245"/>
          <cell r="AN245"/>
          <cell r="AO245"/>
          <cell r="AP245"/>
          <cell r="AQ245">
            <v>148.4</v>
          </cell>
          <cell r="AR245">
            <v>145.69999999999999</v>
          </cell>
          <cell r="AS245">
            <v>143.19999999999999</v>
          </cell>
          <cell r="AT245">
            <v>141.4</v>
          </cell>
          <cell r="AU245">
            <v>139.30000000000001</v>
          </cell>
          <cell r="AV245"/>
          <cell r="AW245"/>
          <cell r="AX245"/>
          <cell r="AY245"/>
          <cell r="AZ245"/>
          <cell r="BA245"/>
          <cell r="BB245"/>
          <cell r="BC245"/>
          <cell r="BD245"/>
          <cell r="BE245"/>
          <cell r="BF245"/>
          <cell r="BG245"/>
          <cell r="BH245"/>
          <cell r="BI245"/>
          <cell r="BJ245"/>
          <cell r="BK245"/>
          <cell r="BL245" t="str">
            <v>Yes</v>
          </cell>
          <cell r="BM245" t="str">
            <v>Yes</v>
          </cell>
          <cell r="BN245" t="str">
            <v>Yes</v>
          </cell>
          <cell r="BO245" t="str">
            <v>Yes</v>
          </cell>
          <cell r="BP245" t="str">
            <v>Yes</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v>-0.13600000000000001</v>
          </cell>
          <cell r="CV245" t="str">
            <v/>
          </cell>
          <cell r="CW245" t="str">
            <v/>
          </cell>
          <cell r="CX245" t="str">
            <v/>
          </cell>
          <cell r="CY245">
            <v>0.13600000000000001</v>
          </cell>
          <cell r="CZ245" t="str">
            <v/>
          </cell>
          <cell r="DA245" t="str">
            <v/>
          </cell>
          <cell r="DB245" t="str">
            <v/>
          </cell>
          <cell r="DC245"/>
          <cell r="DD245">
            <v>1</v>
          </cell>
          <cell r="DE245"/>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K246"/>
          <cell r="L246"/>
          <cell r="M246"/>
          <cell r="N246"/>
          <cell r="O246"/>
          <cell r="P246"/>
          <cell r="Q246">
            <v>1</v>
          </cell>
          <cell r="R246" t="str">
            <v>NFI</v>
          </cell>
          <cell r="S246"/>
          <cell r="T246"/>
          <cell r="U246" t="str">
            <v>Supply restrictions</v>
          </cell>
          <cell r="V246" t="str">
            <v>%</v>
          </cell>
          <cell r="W246" t="str">
            <v>Percentage of population</v>
          </cell>
          <cell r="X246">
            <v>1</v>
          </cell>
          <cell r="Y246" t="str">
            <v>Down</v>
          </cell>
          <cell r="Z246" t="str">
            <v>Risk of severe restrictions in a drought</v>
          </cell>
          <cell r="AA246"/>
          <cell r="AB246"/>
          <cell r="AC246"/>
          <cell r="AD246"/>
          <cell r="AE246"/>
          <cell r="AF246"/>
          <cell r="AG246"/>
          <cell r="AH246"/>
          <cell r="AI246"/>
          <cell r="AJ246"/>
          <cell r="AK246"/>
          <cell r="AL246"/>
          <cell r="AM246"/>
          <cell r="AN246"/>
          <cell r="AO246"/>
          <cell r="AP246"/>
          <cell r="AQ246">
            <v>0</v>
          </cell>
          <cell r="AR246">
            <v>0</v>
          </cell>
          <cell r="AS246">
            <v>0</v>
          </cell>
          <cell r="AT246">
            <v>0</v>
          </cell>
          <cell r="AU246">
            <v>0</v>
          </cell>
          <cell r="AV246"/>
          <cell r="AW246"/>
          <cell r="AX246"/>
          <cell r="AY246"/>
          <cell r="AZ246"/>
          <cell r="BA246"/>
          <cell r="BB246"/>
          <cell r="BC246"/>
          <cell r="BD246"/>
          <cell r="BE246"/>
          <cell r="BF246"/>
          <cell r="BG246"/>
          <cell r="BH246"/>
          <cell r="BI246"/>
          <cell r="BJ246"/>
          <cell r="BK246"/>
          <cell r="BL246"/>
          <cell r="BM246"/>
          <cell r="BN246"/>
          <cell r="BO246"/>
          <cell r="BP246"/>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cell r="DD246">
            <v>1</v>
          </cell>
          <cell r="DE246"/>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I247"/>
          <cell r="J247">
            <v>1</v>
          </cell>
          <cell r="K247"/>
          <cell r="L247"/>
          <cell r="M247"/>
          <cell r="N247"/>
          <cell r="O247"/>
          <cell r="P247"/>
          <cell r="Q247">
            <v>1</v>
          </cell>
          <cell r="R247" t="str">
            <v>Under</v>
          </cell>
          <cell r="S247" t="str">
            <v xml:space="preserve">Revenue </v>
          </cell>
          <cell r="T247" t="str">
            <v>In-period</v>
          </cell>
          <cell r="U247" t="str">
            <v>Water mains bursts</v>
          </cell>
          <cell r="V247" t="str">
            <v>nr</v>
          </cell>
          <cell r="W247" t="str">
            <v>Number of mains repairs per 1,000km</v>
          </cell>
          <cell r="X247">
            <v>1</v>
          </cell>
          <cell r="Y247" t="str">
            <v>Down</v>
          </cell>
          <cell r="Z247" t="str">
            <v>Mains repairs</v>
          </cell>
          <cell r="AA247"/>
          <cell r="AB247"/>
          <cell r="AC247"/>
          <cell r="AD247"/>
          <cell r="AE247"/>
          <cell r="AF247"/>
          <cell r="AG247"/>
          <cell r="AH247"/>
          <cell r="AI247"/>
          <cell r="AJ247"/>
          <cell r="AK247"/>
          <cell r="AL247"/>
          <cell r="AM247"/>
          <cell r="AN247"/>
          <cell r="AO247"/>
          <cell r="AP247"/>
          <cell r="AQ247">
            <v>173.9</v>
          </cell>
          <cell r="AR247">
            <v>171.5</v>
          </cell>
          <cell r="AS247">
            <v>169.1</v>
          </cell>
          <cell r="AT247">
            <v>166.7</v>
          </cell>
          <cell r="AU247">
            <v>164.3</v>
          </cell>
          <cell r="AV247"/>
          <cell r="AW247"/>
          <cell r="AX247"/>
          <cell r="AY247"/>
          <cell r="AZ247"/>
          <cell r="BA247"/>
          <cell r="BB247"/>
          <cell r="BC247"/>
          <cell r="BD247"/>
          <cell r="BE247"/>
          <cell r="BF247"/>
          <cell r="BG247"/>
          <cell r="BH247"/>
          <cell r="BI247"/>
          <cell r="BJ247"/>
          <cell r="BK247"/>
          <cell r="BL247" t="str">
            <v>Yes</v>
          </cell>
          <cell r="BM247" t="str">
            <v>Yes</v>
          </cell>
          <cell r="BN247" t="str">
            <v>Yes</v>
          </cell>
          <cell r="BO247" t="str">
            <v>Yes</v>
          </cell>
          <cell r="BP247" t="str">
            <v>Yes</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v>-7.0000000000000007E-2</v>
          </cell>
          <cell r="CV247" t="str">
            <v/>
          </cell>
          <cell r="CW247" t="str">
            <v/>
          </cell>
          <cell r="CX247" t="str">
            <v/>
          </cell>
          <cell r="CY247" t="str">
            <v/>
          </cell>
          <cell r="CZ247" t="str">
            <v/>
          </cell>
          <cell r="DA247" t="str">
            <v/>
          </cell>
          <cell r="DB247" t="str">
            <v/>
          </cell>
          <cell r="DC247"/>
          <cell r="DD247">
            <v>1</v>
          </cell>
          <cell r="DE247"/>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K248"/>
          <cell r="L248"/>
          <cell r="M248"/>
          <cell r="N248"/>
          <cell r="O248"/>
          <cell r="P248"/>
          <cell r="Q248">
            <v>1</v>
          </cell>
          <cell r="R248" t="str">
            <v>Under</v>
          </cell>
          <cell r="S248" t="str">
            <v xml:space="preserve">Revenue </v>
          </cell>
          <cell r="T248" t="str">
            <v>In-period</v>
          </cell>
          <cell r="U248" t="str">
            <v>Water outage</v>
          </cell>
          <cell r="V248" t="str">
            <v>%</v>
          </cell>
          <cell r="W248" t="str">
            <v>% water lost due to unplanned outage</v>
          </cell>
          <cell r="X248">
            <v>2</v>
          </cell>
          <cell r="Y248" t="str">
            <v>Down</v>
          </cell>
          <cell r="Z248" t="str">
            <v>Unplanned outage</v>
          </cell>
          <cell r="AA248"/>
          <cell r="AB248"/>
          <cell r="AC248"/>
          <cell r="AD248"/>
          <cell r="AE248"/>
          <cell r="AF248"/>
          <cell r="AG248"/>
          <cell r="AH248"/>
          <cell r="AI248"/>
          <cell r="AJ248"/>
          <cell r="AK248"/>
          <cell r="AL248"/>
          <cell r="AM248"/>
          <cell r="AN248"/>
          <cell r="AO248"/>
          <cell r="AP248"/>
          <cell r="AQ248">
            <v>4.2300000000000004</v>
          </cell>
          <cell r="AR248">
            <v>3.76</v>
          </cell>
          <cell r="AS248">
            <v>3.28</v>
          </cell>
          <cell r="AT248">
            <v>2.81</v>
          </cell>
          <cell r="AU248">
            <v>2.34</v>
          </cell>
          <cell r="AV248"/>
          <cell r="AW248"/>
          <cell r="AX248"/>
          <cell r="AY248"/>
          <cell r="AZ248"/>
          <cell r="BA248"/>
          <cell r="BB248"/>
          <cell r="BC248"/>
          <cell r="BD248"/>
          <cell r="BE248"/>
          <cell r="BF248"/>
          <cell r="BG248"/>
          <cell r="BH248"/>
          <cell r="BI248"/>
          <cell r="BJ248"/>
          <cell r="BK248"/>
          <cell r="BL248" t="str">
            <v>Yes</v>
          </cell>
          <cell r="BM248" t="str">
            <v>Yes</v>
          </cell>
          <cell r="BN248" t="str">
            <v>Yes</v>
          </cell>
          <cell r="BO248" t="str">
            <v>Yes</v>
          </cell>
          <cell r="BP248" t="str">
            <v>Yes</v>
          </cell>
          <cell r="BQ248" t="str">
            <v/>
          </cell>
          <cell r="BR248" t="str">
            <v/>
          </cell>
          <cell r="BS248" t="str">
            <v/>
          </cell>
          <cell r="BT248" t="str">
            <v/>
          </cell>
          <cell r="BU248" t="str">
            <v/>
          </cell>
          <cell r="BV248">
            <v>8.4600000000000009</v>
          </cell>
          <cell r="BW248">
            <v>8.4600000000000009</v>
          </cell>
          <cell r="BX248">
            <v>8.4600000000000009</v>
          </cell>
          <cell r="BY248">
            <v>8.4600000000000009</v>
          </cell>
          <cell r="BZ248">
            <v>8.4600000000000009</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v>-0.625</v>
          </cell>
          <cell r="CV248" t="str">
            <v/>
          </cell>
          <cell r="CW248" t="str">
            <v/>
          </cell>
          <cell r="CX248" t="str">
            <v/>
          </cell>
          <cell r="CY248" t="str">
            <v/>
          </cell>
          <cell r="CZ248" t="str">
            <v/>
          </cell>
          <cell r="DA248" t="str">
            <v/>
          </cell>
          <cell r="DB248" t="str">
            <v/>
          </cell>
          <cell r="DC248"/>
          <cell r="DD248">
            <v>1</v>
          </cell>
          <cell r="DE248"/>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I249"/>
          <cell r="J249">
            <v>0.25</v>
          </cell>
          <cell r="K249"/>
          <cell r="L249"/>
          <cell r="M249">
            <v>0.75</v>
          </cell>
          <cell r="N249"/>
          <cell r="O249"/>
          <cell r="P249"/>
          <cell r="Q249">
            <v>1</v>
          </cell>
          <cell r="R249" t="str">
            <v>NFI</v>
          </cell>
          <cell r="S249"/>
          <cell r="T249"/>
          <cell r="U249" t="str">
            <v>Customer service/satisfaction (exc. billing etc.)</v>
          </cell>
          <cell r="V249" t="str">
            <v>score</v>
          </cell>
          <cell r="W249" t="str">
            <v>Satisfaction score out of 5</v>
          </cell>
          <cell r="X249">
            <v>1</v>
          </cell>
          <cell r="Y249" t="str">
            <v>Up</v>
          </cell>
          <cell r="Z249"/>
          <cell r="AA249"/>
          <cell r="AB249"/>
          <cell r="AC249"/>
          <cell r="AD249"/>
          <cell r="AE249"/>
          <cell r="AF249"/>
          <cell r="AG249"/>
          <cell r="AH249"/>
          <cell r="AI249"/>
          <cell r="AJ249"/>
          <cell r="AK249"/>
          <cell r="AL249"/>
          <cell r="AM249"/>
          <cell r="AN249"/>
          <cell r="AO249"/>
          <cell r="AP249"/>
          <cell r="AQ249">
            <v>4.2</v>
          </cell>
          <cell r="AR249">
            <v>4.2</v>
          </cell>
          <cell r="AS249">
            <v>4.3</v>
          </cell>
          <cell r="AT249">
            <v>4.4000000000000004</v>
          </cell>
          <cell r="AU249">
            <v>4.5</v>
          </cell>
          <cell r="AV249"/>
          <cell r="AW249"/>
          <cell r="AX249"/>
          <cell r="AY249"/>
          <cell r="AZ249"/>
          <cell r="BA249"/>
          <cell r="BB249"/>
          <cell r="BC249"/>
          <cell r="BD249"/>
          <cell r="BE249"/>
          <cell r="BF249"/>
          <cell r="BG249"/>
          <cell r="BH249"/>
          <cell r="BI249"/>
          <cell r="BJ249"/>
          <cell r="BK249"/>
          <cell r="BL249"/>
          <cell r="BM249"/>
          <cell r="BN249"/>
          <cell r="BO249"/>
          <cell r="BP249"/>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cell r="DD249">
            <v>1</v>
          </cell>
          <cell r="DE249"/>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I250"/>
          <cell r="J250">
            <v>0.25</v>
          </cell>
          <cell r="K250"/>
          <cell r="L250"/>
          <cell r="M250">
            <v>0.75</v>
          </cell>
          <cell r="N250"/>
          <cell r="O250"/>
          <cell r="P250"/>
          <cell r="Q250">
            <v>1</v>
          </cell>
          <cell r="R250" t="str">
            <v>NFI</v>
          </cell>
          <cell r="S250"/>
          <cell r="T250"/>
          <cell r="U250" t="str">
            <v>Customer service/satisfaction (exc. billing etc.)</v>
          </cell>
          <cell r="V250" t="str">
            <v>score</v>
          </cell>
          <cell r="W250" t="str">
            <v>Satisfaction score out of 5</v>
          </cell>
          <cell r="X250">
            <v>1</v>
          </cell>
          <cell r="Y250" t="str">
            <v>Up</v>
          </cell>
          <cell r="Z250"/>
          <cell r="AA250"/>
          <cell r="AB250"/>
          <cell r="AC250"/>
          <cell r="AD250"/>
          <cell r="AE250"/>
          <cell r="AF250"/>
          <cell r="AG250"/>
          <cell r="AH250"/>
          <cell r="AI250"/>
          <cell r="AJ250"/>
          <cell r="AK250"/>
          <cell r="AL250"/>
          <cell r="AM250"/>
          <cell r="AN250"/>
          <cell r="AO250"/>
          <cell r="AP250"/>
          <cell r="AQ250">
            <v>4.4000000000000004</v>
          </cell>
          <cell r="AR250">
            <v>4.4000000000000004</v>
          </cell>
          <cell r="AS250">
            <v>4.4000000000000004</v>
          </cell>
          <cell r="AT250">
            <v>4.4000000000000004</v>
          </cell>
          <cell r="AU250">
            <v>4.5</v>
          </cell>
          <cell r="AV250"/>
          <cell r="AW250"/>
          <cell r="AX250"/>
          <cell r="AY250"/>
          <cell r="AZ250"/>
          <cell r="BA250"/>
          <cell r="BB250"/>
          <cell r="BC250"/>
          <cell r="BD250"/>
          <cell r="BE250"/>
          <cell r="BF250"/>
          <cell r="BG250"/>
          <cell r="BH250"/>
          <cell r="BI250"/>
          <cell r="BJ250"/>
          <cell r="BK250"/>
          <cell r="BL250"/>
          <cell r="BM250"/>
          <cell r="BN250"/>
          <cell r="BO250"/>
          <cell r="BP250"/>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cell r="DD250">
            <v>1</v>
          </cell>
          <cell r="DE250"/>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I251"/>
          <cell r="J251">
            <v>0.25</v>
          </cell>
          <cell r="K251"/>
          <cell r="L251"/>
          <cell r="M251">
            <v>0.75</v>
          </cell>
          <cell r="N251"/>
          <cell r="O251"/>
          <cell r="P251"/>
          <cell r="Q251">
            <v>1</v>
          </cell>
          <cell r="R251" t="str">
            <v>NFI</v>
          </cell>
          <cell r="S251"/>
          <cell r="T251"/>
          <cell r="U251" t="str">
            <v>Customer service/satisfaction (exc. billing etc.)</v>
          </cell>
          <cell r="V251" t="str">
            <v>score</v>
          </cell>
          <cell r="W251" t="str">
            <v>Satisfaction score out of 5</v>
          </cell>
          <cell r="X251">
            <v>1</v>
          </cell>
          <cell r="Y251" t="str">
            <v>Up</v>
          </cell>
          <cell r="Z251"/>
          <cell r="AA251"/>
          <cell r="AB251"/>
          <cell r="AC251"/>
          <cell r="AD251"/>
          <cell r="AE251"/>
          <cell r="AF251"/>
          <cell r="AG251"/>
          <cell r="AH251"/>
          <cell r="AI251"/>
          <cell r="AJ251"/>
          <cell r="AK251"/>
          <cell r="AL251"/>
          <cell r="AM251"/>
          <cell r="AN251"/>
          <cell r="AO251"/>
          <cell r="AP251"/>
          <cell r="AQ251">
            <v>4.3</v>
          </cell>
          <cell r="AR251">
            <v>4.3</v>
          </cell>
          <cell r="AS251">
            <v>4.3</v>
          </cell>
          <cell r="AT251">
            <v>4.4000000000000004</v>
          </cell>
          <cell r="AU251">
            <v>4.5</v>
          </cell>
          <cell r="AV251"/>
          <cell r="AW251"/>
          <cell r="AX251"/>
          <cell r="AY251"/>
          <cell r="AZ251"/>
          <cell r="BA251"/>
          <cell r="BB251"/>
          <cell r="BC251"/>
          <cell r="BD251"/>
          <cell r="BE251"/>
          <cell r="BF251"/>
          <cell r="BG251"/>
          <cell r="BH251"/>
          <cell r="BI251"/>
          <cell r="BJ251"/>
          <cell r="BK251"/>
          <cell r="BL251"/>
          <cell r="BM251"/>
          <cell r="BN251"/>
          <cell r="BO251"/>
          <cell r="BP251"/>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cell r="DD251">
            <v>1</v>
          </cell>
          <cell r="DE251"/>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I252"/>
          <cell r="J252">
            <v>0.25</v>
          </cell>
          <cell r="K252"/>
          <cell r="L252"/>
          <cell r="M252">
            <v>0.75</v>
          </cell>
          <cell r="N252"/>
          <cell r="O252"/>
          <cell r="P252"/>
          <cell r="Q252">
            <v>1</v>
          </cell>
          <cell r="R252" t="str">
            <v>NFI</v>
          </cell>
          <cell r="S252"/>
          <cell r="T252"/>
          <cell r="U252" t="str">
            <v>Customer service/satisfaction (exc. billing etc.)</v>
          </cell>
          <cell r="V252" t="str">
            <v>score</v>
          </cell>
          <cell r="W252" t="str">
            <v>Satisfaction score out of 5</v>
          </cell>
          <cell r="X252">
            <v>1</v>
          </cell>
          <cell r="Y252" t="str">
            <v>Up</v>
          </cell>
          <cell r="Z252"/>
          <cell r="AA252"/>
          <cell r="AB252"/>
          <cell r="AC252"/>
          <cell r="AD252"/>
          <cell r="AE252"/>
          <cell r="AF252"/>
          <cell r="AG252"/>
          <cell r="AH252"/>
          <cell r="AI252"/>
          <cell r="AJ252"/>
          <cell r="AK252"/>
          <cell r="AL252"/>
          <cell r="AM252"/>
          <cell r="AN252"/>
          <cell r="AO252"/>
          <cell r="AP252"/>
          <cell r="AQ252">
            <v>4.3</v>
          </cell>
          <cell r="AR252">
            <v>4.3</v>
          </cell>
          <cell r="AS252">
            <v>4.3</v>
          </cell>
          <cell r="AT252">
            <v>4.4000000000000004</v>
          </cell>
          <cell r="AU252">
            <v>4.5</v>
          </cell>
          <cell r="AV252"/>
          <cell r="AW252"/>
          <cell r="AX252"/>
          <cell r="AY252"/>
          <cell r="AZ252"/>
          <cell r="BA252"/>
          <cell r="BB252"/>
          <cell r="BC252"/>
          <cell r="BD252"/>
          <cell r="BE252"/>
          <cell r="BF252"/>
          <cell r="BG252"/>
          <cell r="BH252"/>
          <cell r="BI252"/>
          <cell r="BJ252"/>
          <cell r="BK252"/>
          <cell r="BL252"/>
          <cell r="BM252"/>
          <cell r="BN252"/>
          <cell r="BO252"/>
          <cell r="BP252"/>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cell r="DD252">
            <v>1</v>
          </cell>
          <cell r="DE252"/>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I253"/>
          <cell r="J253">
            <v>0.25</v>
          </cell>
          <cell r="K253"/>
          <cell r="L253"/>
          <cell r="M253">
            <v>0.75</v>
          </cell>
          <cell r="N253"/>
          <cell r="O253"/>
          <cell r="P253"/>
          <cell r="Q253">
            <v>1</v>
          </cell>
          <cell r="R253" t="str">
            <v>NFI</v>
          </cell>
          <cell r="S253"/>
          <cell r="T253"/>
          <cell r="U253" t="str">
            <v>Customer service/satisfaction (exc. billing etc.)</v>
          </cell>
          <cell r="V253" t="str">
            <v>score</v>
          </cell>
          <cell r="W253" t="str">
            <v>Satisfaction score out of 5</v>
          </cell>
          <cell r="X253">
            <v>1</v>
          </cell>
          <cell r="Y253" t="str">
            <v>Up</v>
          </cell>
          <cell r="Z253"/>
          <cell r="AA253"/>
          <cell r="AB253"/>
          <cell r="AC253"/>
          <cell r="AD253"/>
          <cell r="AE253"/>
          <cell r="AF253"/>
          <cell r="AG253"/>
          <cell r="AH253"/>
          <cell r="AI253"/>
          <cell r="AJ253"/>
          <cell r="AK253"/>
          <cell r="AL253"/>
          <cell r="AM253"/>
          <cell r="AN253"/>
          <cell r="AO253"/>
          <cell r="AP253"/>
          <cell r="AQ253">
            <v>4.4000000000000004</v>
          </cell>
          <cell r="AR253">
            <v>4.4000000000000004</v>
          </cell>
          <cell r="AS253">
            <v>4.4000000000000004</v>
          </cell>
          <cell r="AT253">
            <v>4.4000000000000004</v>
          </cell>
          <cell r="AU253">
            <v>4.5</v>
          </cell>
          <cell r="AV253"/>
          <cell r="AW253"/>
          <cell r="AX253"/>
          <cell r="AY253"/>
          <cell r="AZ253"/>
          <cell r="BA253"/>
          <cell r="BB253"/>
          <cell r="BC253"/>
          <cell r="BD253"/>
          <cell r="BE253"/>
          <cell r="BF253"/>
          <cell r="BG253"/>
          <cell r="BH253"/>
          <cell r="BI253"/>
          <cell r="BJ253"/>
          <cell r="BK253"/>
          <cell r="BL253"/>
          <cell r="BM253"/>
          <cell r="BN253"/>
          <cell r="BO253"/>
          <cell r="BP253"/>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cell r="DD253">
            <v>1</v>
          </cell>
          <cell r="DE253"/>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I254"/>
          <cell r="J254">
            <v>0.25</v>
          </cell>
          <cell r="K254"/>
          <cell r="L254"/>
          <cell r="M254">
            <v>0.75</v>
          </cell>
          <cell r="N254"/>
          <cell r="O254"/>
          <cell r="P254"/>
          <cell r="Q254">
            <v>1</v>
          </cell>
          <cell r="R254" t="str">
            <v>NFI</v>
          </cell>
          <cell r="S254"/>
          <cell r="T254"/>
          <cell r="U254" t="str">
            <v>Customer service/satisfaction (exc. billing etc.)</v>
          </cell>
          <cell r="V254" t="str">
            <v>score</v>
          </cell>
          <cell r="W254" t="str">
            <v>Satisfaction score out of 5</v>
          </cell>
          <cell r="X254">
            <v>1</v>
          </cell>
          <cell r="Y254" t="str">
            <v>Up</v>
          </cell>
          <cell r="Z254"/>
          <cell r="AA254"/>
          <cell r="AB254"/>
          <cell r="AC254"/>
          <cell r="AD254"/>
          <cell r="AE254"/>
          <cell r="AF254"/>
          <cell r="AG254"/>
          <cell r="AH254"/>
          <cell r="AI254"/>
          <cell r="AJ254"/>
          <cell r="AK254"/>
          <cell r="AL254"/>
          <cell r="AM254"/>
          <cell r="AN254"/>
          <cell r="AO254"/>
          <cell r="AP254"/>
          <cell r="AQ254">
            <v>4.3</v>
          </cell>
          <cell r="AR254">
            <v>4.3</v>
          </cell>
          <cell r="AS254">
            <v>4.3</v>
          </cell>
          <cell r="AT254">
            <v>4.4000000000000004</v>
          </cell>
          <cell r="AU254">
            <v>4.5</v>
          </cell>
          <cell r="AV254"/>
          <cell r="AW254"/>
          <cell r="AX254"/>
          <cell r="AY254"/>
          <cell r="AZ254"/>
          <cell r="BA254"/>
          <cell r="BB254"/>
          <cell r="BC254"/>
          <cell r="BD254"/>
          <cell r="BE254"/>
          <cell r="BF254"/>
          <cell r="BG254"/>
          <cell r="BH254"/>
          <cell r="BI254"/>
          <cell r="BJ254"/>
          <cell r="BK254"/>
          <cell r="BL254"/>
          <cell r="BM254"/>
          <cell r="BN254"/>
          <cell r="BO254"/>
          <cell r="BP254"/>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cell r="DD254">
            <v>1</v>
          </cell>
          <cell r="DE254"/>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I255"/>
          <cell r="J255"/>
          <cell r="K255"/>
          <cell r="L255"/>
          <cell r="M255">
            <v>1</v>
          </cell>
          <cell r="N255"/>
          <cell r="O255"/>
          <cell r="P255"/>
          <cell r="Q255">
            <v>1</v>
          </cell>
          <cell r="R255" t="str">
            <v>NFI</v>
          </cell>
          <cell r="S255"/>
          <cell r="T255"/>
          <cell r="U255" t="str">
            <v>Billing, debt, vfm, affordability, vulnerability</v>
          </cell>
          <cell r="V255" t="str">
            <v>score</v>
          </cell>
          <cell r="W255" t="str">
            <v>Satisfaction score out of 5</v>
          </cell>
          <cell r="X255">
            <v>1</v>
          </cell>
          <cell r="Y255" t="str">
            <v>Up</v>
          </cell>
          <cell r="Z255"/>
          <cell r="AA255"/>
          <cell r="AB255"/>
          <cell r="AC255"/>
          <cell r="AD255"/>
          <cell r="AE255"/>
          <cell r="AF255"/>
          <cell r="AG255"/>
          <cell r="AH255"/>
          <cell r="AI255"/>
          <cell r="AJ255"/>
          <cell r="AK255"/>
          <cell r="AL255"/>
          <cell r="AM255"/>
          <cell r="AN255"/>
          <cell r="AO255"/>
          <cell r="AP255"/>
          <cell r="AQ255">
            <v>4.2</v>
          </cell>
          <cell r="AR255">
            <v>4.3</v>
          </cell>
          <cell r="AS255">
            <v>4.4000000000000004</v>
          </cell>
          <cell r="AT255">
            <v>4.5</v>
          </cell>
          <cell r="AU255">
            <v>4.5</v>
          </cell>
          <cell r="AV255"/>
          <cell r="AW255"/>
          <cell r="AX255"/>
          <cell r="AY255"/>
          <cell r="AZ255"/>
          <cell r="BA255"/>
          <cell r="BB255"/>
          <cell r="BC255"/>
          <cell r="BD255"/>
          <cell r="BE255"/>
          <cell r="BF255"/>
          <cell r="BG255"/>
          <cell r="BH255"/>
          <cell r="BI255"/>
          <cell r="BJ255"/>
          <cell r="BK255"/>
          <cell r="BL255"/>
          <cell r="BM255"/>
          <cell r="BN255"/>
          <cell r="BO255"/>
          <cell r="BP255"/>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cell r="DD255">
            <v>1</v>
          </cell>
          <cell r="DE255"/>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I256"/>
          <cell r="J256">
            <v>0.5</v>
          </cell>
          <cell r="K256"/>
          <cell r="L256"/>
          <cell r="M256">
            <v>0.5</v>
          </cell>
          <cell r="N256"/>
          <cell r="O256"/>
          <cell r="P256"/>
          <cell r="Q256">
            <v>1</v>
          </cell>
          <cell r="R256" t="str">
            <v>NFI</v>
          </cell>
          <cell r="S256"/>
          <cell r="T256"/>
          <cell r="U256" t="str">
            <v>Billing, debt, vfm, affordability, vulnerability</v>
          </cell>
          <cell r="V256" t="str">
            <v>score</v>
          </cell>
          <cell r="W256" t="str">
            <v>Satisfaction score out of 5</v>
          </cell>
          <cell r="X256">
            <v>1</v>
          </cell>
          <cell r="Y256" t="str">
            <v>Up</v>
          </cell>
          <cell r="Z256"/>
          <cell r="AA256"/>
          <cell r="AB256"/>
          <cell r="AC256"/>
          <cell r="AD256"/>
          <cell r="AE256"/>
          <cell r="AF256"/>
          <cell r="AG256"/>
          <cell r="AH256"/>
          <cell r="AI256"/>
          <cell r="AJ256"/>
          <cell r="AK256"/>
          <cell r="AL256"/>
          <cell r="AM256"/>
          <cell r="AN256"/>
          <cell r="AO256"/>
          <cell r="AP256"/>
          <cell r="AQ256">
            <v>4.0999999999999996</v>
          </cell>
          <cell r="AR256">
            <v>4.2</v>
          </cell>
          <cell r="AS256">
            <v>4.3</v>
          </cell>
          <cell r="AT256">
            <v>4.4000000000000004</v>
          </cell>
          <cell r="AU256">
            <v>4.5</v>
          </cell>
          <cell r="AV256"/>
          <cell r="AW256"/>
          <cell r="AX256"/>
          <cell r="AY256"/>
          <cell r="AZ256"/>
          <cell r="BA256"/>
          <cell r="BB256"/>
          <cell r="BC256"/>
          <cell r="BD256"/>
          <cell r="BE256"/>
          <cell r="BF256"/>
          <cell r="BG256"/>
          <cell r="BH256"/>
          <cell r="BI256"/>
          <cell r="BJ256"/>
          <cell r="BK256"/>
          <cell r="BL256"/>
          <cell r="BM256"/>
          <cell r="BN256"/>
          <cell r="BO256"/>
          <cell r="BP256"/>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cell r="DD256">
            <v>1</v>
          </cell>
          <cell r="DE256"/>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I257"/>
          <cell r="J257">
            <v>0.5</v>
          </cell>
          <cell r="K257"/>
          <cell r="L257"/>
          <cell r="M257">
            <v>0.5</v>
          </cell>
          <cell r="N257"/>
          <cell r="O257"/>
          <cell r="P257"/>
          <cell r="Q257">
            <v>1</v>
          </cell>
          <cell r="R257" t="str">
            <v>NFI</v>
          </cell>
          <cell r="S257"/>
          <cell r="T257"/>
          <cell r="U257" t="str">
            <v>Billing, debt, vfm, affordability, vulnerability</v>
          </cell>
          <cell r="V257" t="str">
            <v>score</v>
          </cell>
          <cell r="W257" t="str">
            <v>Annual change in score, to one decimal place</v>
          </cell>
          <cell r="X257">
            <v>1</v>
          </cell>
          <cell r="Y257" t="str">
            <v>Up</v>
          </cell>
          <cell r="Z257"/>
          <cell r="AA257"/>
          <cell r="AB257"/>
          <cell r="AC257"/>
          <cell r="AD257"/>
          <cell r="AE257"/>
          <cell r="AF257"/>
          <cell r="AG257"/>
          <cell r="AH257"/>
          <cell r="AI257"/>
          <cell r="AJ257"/>
          <cell r="AK257"/>
          <cell r="AL257"/>
          <cell r="AM257"/>
          <cell r="AN257"/>
          <cell r="AO257"/>
          <cell r="AP257"/>
          <cell r="AQ257">
            <v>0.1</v>
          </cell>
          <cell r="AR257">
            <v>0.1</v>
          </cell>
          <cell r="AS257">
            <v>0.1</v>
          </cell>
          <cell r="AT257">
            <v>0.1</v>
          </cell>
          <cell r="AU257">
            <v>0.1</v>
          </cell>
          <cell r="AV257"/>
          <cell r="AW257"/>
          <cell r="AX257"/>
          <cell r="AY257"/>
          <cell r="AZ257"/>
          <cell r="BA257"/>
          <cell r="BB257"/>
          <cell r="BC257"/>
          <cell r="BD257"/>
          <cell r="BE257"/>
          <cell r="BF257"/>
          <cell r="BG257"/>
          <cell r="BH257"/>
          <cell r="BI257"/>
          <cell r="BJ257"/>
          <cell r="BK257"/>
          <cell r="BL257"/>
          <cell r="BM257"/>
          <cell r="BN257"/>
          <cell r="BO257"/>
          <cell r="BP257"/>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cell r="DD257">
            <v>1</v>
          </cell>
          <cell r="DE257"/>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K258"/>
          <cell r="L258"/>
          <cell r="M258"/>
          <cell r="N258"/>
          <cell r="O258"/>
          <cell r="P258"/>
          <cell r="Q258">
            <v>1</v>
          </cell>
          <cell r="R258" t="str">
            <v>Out &amp; under</v>
          </cell>
          <cell r="S258" t="str">
            <v xml:space="preserve">Revenue </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A258"/>
          <cell r="AB258"/>
          <cell r="AC258"/>
          <cell r="AD258"/>
          <cell r="AE258"/>
          <cell r="AF258"/>
          <cell r="AG258"/>
          <cell r="AH258"/>
          <cell r="AI258"/>
          <cell r="AJ258"/>
          <cell r="AK258"/>
          <cell r="AL258"/>
          <cell r="AM258"/>
          <cell r="AN258"/>
          <cell r="AO258"/>
          <cell r="AP258"/>
          <cell r="AQ258">
            <v>1.0900000000000001</v>
          </cell>
          <cell r="AR258">
            <v>1.02</v>
          </cell>
          <cell r="AS258">
            <v>0.94</v>
          </cell>
          <cell r="AT258">
            <v>0.86</v>
          </cell>
          <cell r="AU258">
            <v>0.79</v>
          </cell>
          <cell r="AV258"/>
          <cell r="AW258"/>
          <cell r="AX258"/>
          <cell r="AY258"/>
          <cell r="AZ258"/>
          <cell r="BA258"/>
          <cell r="BB258"/>
          <cell r="BC258"/>
          <cell r="BD258"/>
          <cell r="BE258"/>
          <cell r="BF258"/>
          <cell r="BG258"/>
          <cell r="BH258"/>
          <cell r="BI258"/>
          <cell r="BJ258"/>
          <cell r="BK258"/>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C258"/>
          <cell r="DD258">
            <v>1</v>
          </cell>
          <cell r="DE258"/>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K259"/>
          <cell r="L259"/>
          <cell r="M259"/>
          <cell r="N259"/>
          <cell r="O259"/>
          <cell r="P259"/>
          <cell r="Q259">
            <v>1</v>
          </cell>
          <cell r="R259" t="str">
            <v>Out &amp; under</v>
          </cell>
          <cell r="S259" t="str">
            <v xml:space="preserve">Revenue </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A259"/>
          <cell r="AB259"/>
          <cell r="AC259"/>
          <cell r="AD259"/>
          <cell r="AE259"/>
          <cell r="AF259"/>
          <cell r="AG259"/>
          <cell r="AH259"/>
          <cell r="AI259"/>
          <cell r="AJ259"/>
          <cell r="AK259"/>
          <cell r="AL259"/>
          <cell r="AM259"/>
          <cell r="AN259"/>
          <cell r="AO259"/>
          <cell r="AP259"/>
          <cell r="AQ259">
            <v>0.42</v>
          </cell>
          <cell r="AR259">
            <v>0.38</v>
          </cell>
          <cell r="AS259">
            <v>0.35</v>
          </cell>
          <cell r="AT259">
            <v>0.32</v>
          </cell>
          <cell r="AU259">
            <v>0.28999999999999998</v>
          </cell>
          <cell r="AV259"/>
          <cell r="AW259"/>
          <cell r="AX259"/>
          <cell r="AY259"/>
          <cell r="AZ259"/>
          <cell r="BA259"/>
          <cell r="BB259"/>
          <cell r="BC259"/>
          <cell r="BD259"/>
          <cell r="BE259"/>
          <cell r="BF259"/>
          <cell r="BG259"/>
          <cell r="BH259"/>
          <cell r="BI259"/>
          <cell r="BJ259"/>
          <cell r="BK259"/>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C259"/>
          <cell r="DD259">
            <v>1</v>
          </cell>
          <cell r="DE259"/>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I260"/>
          <cell r="J260">
            <v>0.1</v>
          </cell>
          <cell r="K260"/>
          <cell r="L260"/>
          <cell r="M260">
            <v>0.9</v>
          </cell>
          <cell r="N260"/>
          <cell r="O260"/>
          <cell r="P260"/>
          <cell r="Q260">
            <v>1</v>
          </cell>
          <cell r="R260" t="str">
            <v>NFI</v>
          </cell>
          <cell r="S260"/>
          <cell r="T260"/>
          <cell r="U260" t="str">
            <v>Billing, debt, vfm, affordability, vulnerability</v>
          </cell>
          <cell r="V260" t="str">
            <v>nr</v>
          </cell>
          <cell r="W260" t="str">
            <v>Number of customers</v>
          </cell>
          <cell r="X260">
            <v>0</v>
          </cell>
          <cell r="Y260" t="str">
            <v>Up</v>
          </cell>
          <cell r="Z260"/>
          <cell r="AA260"/>
          <cell r="AB260"/>
          <cell r="AC260"/>
          <cell r="AD260"/>
          <cell r="AE260"/>
          <cell r="AF260"/>
          <cell r="AG260"/>
          <cell r="AH260"/>
          <cell r="AI260"/>
          <cell r="AJ260"/>
          <cell r="AK260"/>
          <cell r="AL260"/>
          <cell r="AM260"/>
          <cell r="AN260"/>
          <cell r="AO260"/>
          <cell r="AP260"/>
          <cell r="AQ260">
            <v>47000</v>
          </cell>
          <cell r="AR260">
            <v>58000</v>
          </cell>
          <cell r="AS260">
            <v>66000</v>
          </cell>
          <cell r="AT260">
            <v>72000</v>
          </cell>
          <cell r="AU260">
            <v>75000</v>
          </cell>
          <cell r="AV260"/>
          <cell r="AW260"/>
          <cell r="AX260"/>
          <cell r="AY260"/>
          <cell r="AZ260"/>
          <cell r="BA260"/>
          <cell r="BB260"/>
          <cell r="BC260"/>
          <cell r="BD260"/>
          <cell r="BE260"/>
          <cell r="BF260"/>
          <cell r="BG260"/>
          <cell r="BH260"/>
          <cell r="BI260"/>
          <cell r="BJ260"/>
          <cell r="BK260"/>
          <cell r="BL260"/>
          <cell r="BM260"/>
          <cell r="BN260"/>
          <cell r="BO260"/>
          <cell r="BP260"/>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cell r="DD260">
            <v>1</v>
          </cell>
          <cell r="DE260"/>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I261"/>
          <cell r="J261">
            <v>0.5</v>
          </cell>
          <cell r="K261"/>
          <cell r="L261"/>
          <cell r="M261">
            <v>0.5</v>
          </cell>
          <cell r="N261"/>
          <cell r="O261"/>
          <cell r="P261"/>
          <cell r="Q261">
            <v>1</v>
          </cell>
          <cell r="R261" t="str">
            <v>NFI</v>
          </cell>
          <cell r="S261"/>
          <cell r="T261"/>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cell r="AA261"/>
          <cell r="AB261"/>
          <cell r="AC261"/>
          <cell r="AD261"/>
          <cell r="AE261"/>
          <cell r="AF261"/>
          <cell r="AG261"/>
          <cell r="AH261"/>
          <cell r="AI261"/>
          <cell r="AJ261"/>
          <cell r="AK261"/>
          <cell r="AL261"/>
          <cell r="AM261"/>
          <cell r="AN261"/>
          <cell r="AO261"/>
          <cell r="AP261"/>
          <cell r="AQ261" t="str">
            <v>3.2 / 17.5 / 45</v>
          </cell>
          <cell r="AR261" t="str">
            <v>5 / 35 / 90</v>
          </cell>
          <cell r="AS261" t="str">
            <v>7 / 35 / 90</v>
          </cell>
          <cell r="AT261" t="str">
            <v>8.9 / 35 / 90</v>
          </cell>
          <cell r="AU261" t="str">
            <v>10.8 / 35 / 90</v>
          </cell>
          <cell r="AV261"/>
          <cell r="AW261"/>
          <cell r="AX261"/>
          <cell r="AY261"/>
          <cell r="AZ261"/>
          <cell r="BA261"/>
          <cell r="BB261"/>
          <cell r="BC261"/>
          <cell r="BD261"/>
          <cell r="BE261"/>
          <cell r="BF261"/>
          <cell r="BG261"/>
          <cell r="BH261"/>
          <cell r="BI261"/>
          <cell r="BJ261"/>
          <cell r="BK261"/>
          <cell r="BL261"/>
          <cell r="BM261"/>
          <cell r="BN261"/>
          <cell r="BO261"/>
          <cell r="BP261"/>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cell r="DD261">
            <v>1</v>
          </cell>
          <cell r="DE261"/>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I262"/>
          <cell r="J262">
            <v>0.5</v>
          </cell>
          <cell r="K262"/>
          <cell r="L262"/>
          <cell r="M262">
            <v>0.5</v>
          </cell>
          <cell r="N262"/>
          <cell r="O262"/>
          <cell r="P262"/>
          <cell r="Q262">
            <v>1</v>
          </cell>
          <cell r="R262" t="str">
            <v>NFI</v>
          </cell>
          <cell r="S262"/>
          <cell r="T262"/>
          <cell r="U262" t="str">
            <v>Billing, debt, vfm, affordability, vulnerability</v>
          </cell>
          <cell r="V262" t="str">
            <v>score</v>
          </cell>
          <cell r="W262" t="str">
            <v>Annual change in score, to one decimal place</v>
          </cell>
          <cell r="X262">
            <v>1</v>
          </cell>
          <cell r="Y262" t="str">
            <v>Up</v>
          </cell>
          <cell r="Z262"/>
          <cell r="AA262"/>
          <cell r="AB262"/>
          <cell r="AC262"/>
          <cell r="AD262"/>
          <cell r="AE262"/>
          <cell r="AF262"/>
          <cell r="AG262"/>
          <cell r="AH262"/>
          <cell r="AI262"/>
          <cell r="AJ262"/>
          <cell r="AK262"/>
          <cell r="AL262"/>
          <cell r="AM262"/>
          <cell r="AN262"/>
          <cell r="AO262"/>
          <cell r="AP262"/>
          <cell r="AQ262">
            <v>0.1</v>
          </cell>
          <cell r="AR262">
            <v>0.1</v>
          </cell>
          <cell r="AS262">
            <v>0.1</v>
          </cell>
          <cell r="AT262">
            <v>0.1</v>
          </cell>
          <cell r="AU262">
            <v>0.1</v>
          </cell>
          <cell r="AV262"/>
          <cell r="AW262"/>
          <cell r="AX262"/>
          <cell r="AY262"/>
          <cell r="AZ262"/>
          <cell r="BA262"/>
          <cell r="BB262"/>
          <cell r="BC262"/>
          <cell r="BD262"/>
          <cell r="BE262"/>
          <cell r="BF262"/>
          <cell r="BG262"/>
          <cell r="BH262"/>
          <cell r="BI262"/>
          <cell r="BJ262"/>
          <cell r="BK262"/>
          <cell r="BL262"/>
          <cell r="BM262"/>
          <cell r="BN262"/>
          <cell r="BO262"/>
          <cell r="BP262"/>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cell r="DD262">
            <v>1</v>
          </cell>
          <cell r="DE262"/>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I263"/>
          <cell r="J263">
            <v>0.5</v>
          </cell>
          <cell r="K263"/>
          <cell r="L263"/>
          <cell r="M263">
            <v>0.5</v>
          </cell>
          <cell r="N263"/>
          <cell r="O263"/>
          <cell r="P263"/>
          <cell r="Q263">
            <v>1</v>
          </cell>
          <cell r="R263" t="str">
            <v>NFI</v>
          </cell>
          <cell r="S263"/>
          <cell r="T263"/>
          <cell r="U263" t="str">
            <v>Billing, debt, vfm, affordability, vulnerability</v>
          </cell>
          <cell r="V263" t="str">
            <v>nr</v>
          </cell>
          <cell r="W263" t="str">
            <v>Number of gap sites brought into charge</v>
          </cell>
          <cell r="X263">
            <v>0</v>
          </cell>
          <cell r="Y263">
            <v>0</v>
          </cell>
          <cell r="Z263"/>
          <cell r="AA263"/>
          <cell r="AB263"/>
          <cell r="AC263"/>
          <cell r="AD263"/>
          <cell r="AE263"/>
          <cell r="AF263"/>
          <cell r="AG263"/>
          <cell r="AH263"/>
          <cell r="AI263"/>
          <cell r="AJ263"/>
          <cell r="AK263"/>
          <cell r="AL263"/>
          <cell r="AM263"/>
          <cell r="AN263"/>
          <cell r="AO263"/>
          <cell r="AP263"/>
          <cell r="AQ263">
            <v>25</v>
          </cell>
          <cell r="AR263">
            <v>25</v>
          </cell>
          <cell r="AS263">
            <v>25</v>
          </cell>
          <cell r="AT263">
            <v>25</v>
          </cell>
          <cell r="AU263">
            <v>25</v>
          </cell>
          <cell r="AV263"/>
          <cell r="AW263"/>
          <cell r="AX263"/>
          <cell r="AY263"/>
          <cell r="AZ263"/>
          <cell r="BA263"/>
          <cell r="BB263"/>
          <cell r="BC263"/>
          <cell r="BD263"/>
          <cell r="BE263"/>
          <cell r="BF263"/>
          <cell r="BG263"/>
          <cell r="BH263"/>
          <cell r="BI263"/>
          <cell r="BJ263"/>
          <cell r="BK263"/>
          <cell r="BL263"/>
          <cell r="BM263"/>
          <cell r="BN263"/>
          <cell r="BO263"/>
          <cell r="BP263"/>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cell r="DD263">
            <v>1</v>
          </cell>
          <cell r="DE263"/>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I264"/>
          <cell r="J264"/>
          <cell r="K264"/>
          <cell r="L264"/>
          <cell r="M264">
            <v>1</v>
          </cell>
          <cell r="N264"/>
          <cell r="O264"/>
          <cell r="P264"/>
          <cell r="Q264">
            <v>1</v>
          </cell>
          <cell r="R264" t="str">
            <v>Out &amp; under</v>
          </cell>
          <cell r="S264" t="str">
            <v xml:space="preserve">Revenue </v>
          </cell>
          <cell r="T264" t="str">
            <v>In-period</v>
          </cell>
          <cell r="U264" t="str">
            <v>Billing, debt, vfm, affordability, vulnerability</v>
          </cell>
          <cell r="V264" t="str">
            <v>%</v>
          </cell>
          <cell r="W264" t="str">
            <v>% of properties</v>
          </cell>
          <cell r="X264">
            <v>2</v>
          </cell>
          <cell r="Y264" t="str">
            <v>Down</v>
          </cell>
          <cell r="Z264"/>
          <cell r="AA264"/>
          <cell r="AB264"/>
          <cell r="AC264"/>
          <cell r="AD264"/>
          <cell r="AE264"/>
          <cell r="AF264"/>
          <cell r="AG264"/>
          <cell r="AH264"/>
          <cell r="AI264"/>
          <cell r="AJ264"/>
          <cell r="AK264"/>
          <cell r="AL264"/>
          <cell r="AM264"/>
          <cell r="AN264"/>
          <cell r="AO264"/>
          <cell r="AP264"/>
          <cell r="AQ264">
            <v>2.1</v>
          </cell>
          <cell r="AR264">
            <v>2.1</v>
          </cell>
          <cell r="AS264">
            <v>2.1</v>
          </cell>
          <cell r="AT264">
            <v>2.1</v>
          </cell>
          <cell r="AU264">
            <v>2.1</v>
          </cell>
          <cell r="AV264"/>
          <cell r="AW264"/>
          <cell r="AX264"/>
          <cell r="AY264"/>
          <cell r="AZ264"/>
          <cell r="BA264"/>
          <cell r="BB264"/>
          <cell r="BC264"/>
          <cell r="BD264"/>
          <cell r="BE264"/>
          <cell r="BF264"/>
          <cell r="BG264"/>
          <cell r="BH264"/>
          <cell r="BI264"/>
          <cell r="BJ264"/>
          <cell r="BK264"/>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C264"/>
          <cell r="DD264">
            <v>1</v>
          </cell>
          <cell r="DE264"/>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I265"/>
          <cell r="J265">
            <v>1</v>
          </cell>
          <cell r="K265"/>
          <cell r="L265"/>
          <cell r="M265"/>
          <cell r="N265"/>
          <cell r="O265"/>
          <cell r="P265"/>
          <cell r="Q265">
            <v>1</v>
          </cell>
          <cell r="R265" t="str">
            <v>Out &amp; under</v>
          </cell>
          <cell r="S265" t="str">
            <v xml:space="preserve">Revenue </v>
          </cell>
          <cell r="T265" t="str">
            <v>End of period</v>
          </cell>
          <cell r="U265" t="str">
            <v>Billing, debt, vfm, affordability, vulnerability</v>
          </cell>
          <cell r="V265" t="str">
            <v>%</v>
          </cell>
          <cell r="W265" t="str">
            <v>% of properties</v>
          </cell>
          <cell r="X265">
            <v>2</v>
          </cell>
          <cell r="Y265" t="str">
            <v>Down</v>
          </cell>
          <cell r="Z265"/>
          <cell r="AA265"/>
          <cell r="AB265"/>
          <cell r="AC265"/>
          <cell r="AD265"/>
          <cell r="AE265"/>
          <cell r="AF265"/>
          <cell r="AG265"/>
          <cell r="AH265"/>
          <cell r="AI265"/>
          <cell r="AJ265"/>
          <cell r="AK265"/>
          <cell r="AL265"/>
          <cell r="AM265"/>
          <cell r="AN265"/>
          <cell r="AO265"/>
          <cell r="AP265"/>
          <cell r="AQ265">
            <v>8.1</v>
          </cell>
          <cell r="AR265">
            <v>8.1</v>
          </cell>
          <cell r="AS265">
            <v>8.1</v>
          </cell>
          <cell r="AT265">
            <v>8.1</v>
          </cell>
          <cell r="AU265">
            <v>8.1</v>
          </cell>
          <cell r="AV265"/>
          <cell r="AW265"/>
          <cell r="AX265"/>
          <cell r="AY265"/>
          <cell r="AZ265"/>
          <cell r="BA265"/>
          <cell r="BB265"/>
          <cell r="BC265"/>
          <cell r="BD265"/>
          <cell r="BE265"/>
          <cell r="BF265"/>
          <cell r="BG265"/>
          <cell r="BH265"/>
          <cell r="BI265"/>
          <cell r="BJ265"/>
          <cell r="BK265"/>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C265"/>
          <cell r="DD265">
            <v>1</v>
          </cell>
          <cell r="DE265"/>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K266"/>
          <cell r="L266"/>
          <cell r="M266"/>
          <cell r="N266"/>
          <cell r="O266"/>
          <cell r="P266"/>
          <cell r="Q266">
            <v>1</v>
          </cell>
          <cell r="R266" t="str">
            <v>Under</v>
          </cell>
          <cell r="S266" t="str">
            <v xml:space="preserve">Revenue </v>
          </cell>
          <cell r="T266" t="str">
            <v>End of period</v>
          </cell>
          <cell r="U266" t="str">
            <v>Resilience</v>
          </cell>
          <cell r="V266" t="str">
            <v>nr</v>
          </cell>
          <cell r="W266" t="str">
            <v>Number of sites protected</v>
          </cell>
          <cell r="X266">
            <v>0</v>
          </cell>
          <cell r="Y266" t="str">
            <v>Up</v>
          </cell>
          <cell r="Z266"/>
          <cell r="AA266"/>
          <cell r="AB266"/>
          <cell r="AC266"/>
          <cell r="AD266"/>
          <cell r="AE266"/>
          <cell r="AF266"/>
          <cell r="AG266"/>
          <cell r="AH266"/>
          <cell r="AI266"/>
          <cell r="AJ266"/>
          <cell r="AK266"/>
          <cell r="AL266"/>
          <cell r="AM266"/>
          <cell r="AN266"/>
          <cell r="AO266"/>
          <cell r="AP266"/>
          <cell r="AQ266">
            <v>0</v>
          </cell>
          <cell r="AR266">
            <v>0</v>
          </cell>
          <cell r="AS266">
            <v>31</v>
          </cell>
          <cell r="AT266">
            <v>61</v>
          </cell>
          <cell r="AU266">
            <v>92</v>
          </cell>
          <cell r="AV266"/>
          <cell r="AW266"/>
          <cell r="AX266"/>
          <cell r="AY266"/>
          <cell r="AZ266"/>
          <cell r="BA266"/>
          <cell r="BB266"/>
          <cell r="BC266"/>
          <cell r="BD266"/>
          <cell r="BE266"/>
          <cell r="BF266"/>
          <cell r="BG266"/>
          <cell r="BH266"/>
          <cell r="BI266"/>
          <cell r="BJ266"/>
          <cell r="BK266"/>
          <cell r="BL266"/>
          <cell r="BM266"/>
          <cell r="BN266"/>
          <cell r="BO266"/>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C266"/>
          <cell r="DD266">
            <v>1</v>
          </cell>
          <cell r="DE266"/>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K267"/>
          <cell r="L267"/>
          <cell r="M267"/>
          <cell r="N267"/>
          <cell r="O267"/>
          <cell r="P267"/>
          <cell r="Q267">
            <v>1</v>
          </cell>
          <cell r="R267" t="str">
            <v>NFI</v>
          </cell>
          <cell r="S267"/>
          <cell r="T267"/>
          <cell r="U267" t="str">
            <v>Water quality compliance</v>
          </cell>
          <cell r="V267" t="str">
            <v>score</v>
          </cell>
          <cell r="W267" t="str">
            <v xml:space="preserve">Index score </v>
          </cell>
          <cell r="X267">
            <v>3</v>
          </cell>
          <cell r="Y267" t="str">
            <v>Down</v>
          </cell>
          <cell r="Z267"/>
          <cell r="AA267"/>
          <cell r="AB267"/>
          <cell r="AC267"/>
          <cell r="AD267"/>
          <cell r="AE267"/>
          <cell r="AF267"/>
          <cell r="AG267"/>
          <cell r="AH267"/>
          <cell r="AI267"/>
          <cell r="AJ267"/>
          <cell r="AK267"/>
          <cell r="AL267"/>
          <cell r="AM267"/>
          <cell r="AN267"/>
          <cell r="AO267"/>
          <cell r="AP267"/>
          <cell r="AQ267">
            <v>0</v>
          </cell>
          <cell r="AR267">
            <v>0</v>
          </cell>
          <cell r="AS267">
            <v>0</v>
          </cell>
          <cell r="AT267">
            <v>0</v>
          </cell>
          <cell r="AU267">
            <v>0</v>
          </cell>
          <cell r="AV267"/>
          <cell r="AW267"/>
          <cell r="AX267"/>
          <cell r="AY267"/>
          <cell r="AZ267"/>
          <cell r="BA267"/>
          <cell r="BB267"/>
          <cell r="BC267"/>
          <cell r="BD267"/>
          <cell r="BE267"/>
          <cell r="BF267"/>
          <cell r="BG267"/>
          <cell r="BH267"/>
          <cell r="BI267"/>
          <cell r="BJ267"/>
          <cell r="BK267"/>
          <cell r="BL267"/>
          <cell r="BM267"/>
          <cell r="BN267"/>
          <cell r="BO267"/>
          <cell r="BP267"/>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cell r="DD267">
            <v>1</v>
          </cell>
          <cell r="DE267"/>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I268"/>
          <cell r="J268">
            <v>1</v>
          </cell>
          <cell r="K268"/>
          <cell r="L268"/>
          <cell r="M268"/>
          <cell r="N268"/>
          <cell r="O268"/>
          <cell r="P268"/>
          <cell r="Q268">
            <v>1</v>
          </cell>
          <cell r="R268" t="str">
            <v>Out &amp; under</v>
          </cell>
          <cell r="S268" t="str">
            <v xml:space="preserve">Revenue </v>
          </cell>
          <cell r="T268" t="str">
            <v>In-period</v>
          </cell>
          <cell r="U268" t="str">
            <v>Water pressure</v>
          </cell>
          <cell r="V268" t="str">
            <v>nr</v>
          </cell>
          <cell r="W268" t="str">
            <v>Number of properties, per 10,000 connections</v>
          </cell>
          <cell r="X268">
            <v>1</v>
          </cell>
          <cell r="Y268" t="str">
            <v>Down</v>
          </cell>
          <cell r="Z268" t="str">
            <v>Low pressure</v>
          </cell>
          <cell r="AA268"/>
          <cell r="AB268"/>
          <cell r="AC268"/>
          <cell r="AD268"/>
          <cell r="AE268"/>
          <cell r="AF268"/>
          <cell r="AG268"/>
          <cell r="AH268"/>
          <cell r="AI268"/>
          <cell r="AJ268"/>
          <cell r="AK268"/>
          <cell r="AL268"/>
          <cell r="AM268"/>
          <cell r="AN268"/>
          <cell r="AO268"/>
          <cell r="AP268"/>
          <cell r="AQ268">
            <v>0.5</v>
          </cell>
          <cell r="AR268">
            <v>0.5</v>
          </cell>
          <cell r="AS268">
            <v>0.5</v>
          </cell>
          <cell r="AT268">
            <v>0.5</v>
          </cell>
          <cell r="AU268">
            <v>0.5</v>
          </cell>
          <cell r="AV268"/>
          <cell r="AW268"/>
          <cell r="AX268"/>
          <cell r="AY268"/>
          <cell r="AZ268"/>
          <cell r="BA268"/>
          <cell r="BB268"/>
          <cell r="BC268"/>
          <cell r="BD268"/>
          <cell r="BE268"/>
          <cell r="BF268"/>
          <cell r="BG268"/>
          <cell r="BH268"/>
          <cell r="BI268"/>
          <cell r="BJ268"/>
          <cell r="BK268"/>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C268"/>
          <cell r="DD268">
            <v>1</v>
          </cell>
          <cell r="DE268"/>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J269"/>
          <cell r="K269"/>
          <cell r="L269"/>
          <cell r="M269"/>
          <cell r="N269"/>
          <cell r="O269"/>
          <cell r="P269"/>
          <cell r="Q269">
            <v>1</v>
          </cell>
          <cell r="R269" t="str">
            <v>Out &amp; under</v>
          </cell>
          <cell r="S269" t="str">
            <v xml:space="preserve">Revenue </v>
          </cell>
          <cell r="T269" t="str">
            <v>End of period</v>
          </cell>
          <cell r="U269" t="str">
            <v>Catchment management</v>
          </cell>
          <cell r="V269" t="str">
            <v>nr</v>
          </cell>
          <cell r="W269" t="str">
            <v xml:space="preserve">Hectares of land </v>
          </cell>
          <cell r="X269">
            <v>1</v>
          </cell>
          <cell r="Y269" t="str">
            <v>Up</v>
          </cell>
          <cell r="Z269"/>
          <cell r="AA269"/>
          <cell r="AB269"/>
          <cell r="AC269"/>
          <cell r="AD269"/>
          <cell r="AE269"/>
          <cell r="AF269"/>
          <cell r="AG269"/>
          <cell r="AH269"/>
          <cell r="AI269"/>
          <cell r="AJ269"/>
          <cell r="AK269"/>
          <cell r="AL269"/>
          <cell r="AM269"/>
          <cell r="AN269"/>
          <cell r="AO269"/>
          <cell r="AP269"/>
          <cell r="AQ269">
            <v>2843</v>
          </cell>
          <cell r="AR269">
            <v>5687</v>
          </cell>
          <cell r="AS269">
            <v>8530</v>
          </cell>
          <cell r="AT269">
            <v>11374</v>
          </cell>
          <cell r="AU269">
            <v>14217</v>
          </cell>
          <cell r="AV269"/>
          <cell r="AW269"/>
          <cell r="AX269"/>
          <cell r="AY269"/>
          <cell r="AZ269"/>
          <cell r="BA269"/>
          <cell r="BB269"/>
          <cell r="BC269"/>
          <cell r="BD269"/>
          <cell r="BE269"/>
          <cell r="BF269"/>
          <cell r="BG269"/>
          <cell r="BH269"/>
          <cell r="BI269"/>
          <cell r="BJ269"/>
          <cell r="BK269"/>
          <cell r="BL269"/>
          <cell r="BM269"/>
          <cell r="BN269"/>
          <cell r="BO269"/>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C269"/>
          <cell r="DD269">
            <v>1</v>
          </cell>
          <cell r="DE269"/>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K270"/>
          <cell r="L270"/>
          <cell r="M270"/>
          <cell r="N270"/>
          <cell r="O270"/>
          <cell r="P270"/>
          <cell r="Q270">
            <v>1</v>
          </cell>
          <cell r="R270" t="str">
            <v>Out &amp; under</v>
          </cell>
          <cell r="S270" t="str">
            <v xml:space="preserve">Revenue </v>
          </cell>
          <cell r="T270" t="str">
            <v>End of period</v>
          </cell>
          <cell r="U270" t="str">
            <v>Biodiversity/SSSIs</v>
          </cell>
          <cell r="V270" t="str">
            <v>nr</v>
          </cell>
          <cell r="W270" t="str">
            <v xml:space="preserve">Hectares of company land </v>
          </cell>
          <cell r="X270">
            <v>1</v>
          </cell>
          <cell r="Y270" t="str">
            <v>Up</v>
          </cell>
          <cell r="Z270"/>
          <cell r="AA270"/>
          <cell r="AB270"/>
          <cell r="AC270"/>
          <cell r="AD270"/>
          <cell r="AE270"/>
          <cell r="AF270"/>
          <cell r="AG270"/>
          <cell r="AH270"/>
          <cell r="AI270"/>
          <cell r="AJ270"/>
          <cell r="AK270"/>
          <cell r="AL270"/>
          <cell r="AM270"/>
          <cell r="AN270"/>
          <cell r="AO270"/>
          <cell r="AP270"/>
          <cell r="AQ270">
            <v>1166</v>
          </cell>
          <cell r="AR270">
            <v>1218</v>
          </cell>
          <cell r="AS270">
            <v>1268</v>
          </cell>
          <cell r="AT270">
            <v>1343</v>
          </cell>
          <cell r="AU270">
            <v>1460</v>
          </cell>
          <cell r="AV270"/>
          <cell r="AW270"/>
          <cell r="AX270"/>
          <cell r="AY270"/>
          <cell r="AZ270"/>
          <cell r="BA270"/>
          <cell r="BB270"/>
          <cell r="BC270"/>
          <cell r="BD270"/>
          <cell r="BE270"/>
          <cell r="BF270"/>
          <cell r="BG270"/>
          <cell r="BH270"/>
          <cell r="BI270"/>
          <cell r="BJ270"/>
          <cell r="BK270"/>
          <cell r="BL270"/>
          <cell r="BM270"/>
          <cell r="BN270"/>
          <cell r="BO270"/>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C270"/>
          <cell r="DD270">
            <v>1</v>
          </cell>
          <cell r="DE270"/>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J271"/>
          <cell r="K271"/>
          <cell r="L271"/>
          <cell r="M271"/>
          <cell r="N271"/>
          <cell r="O271"/>
          <cell r="P271"/>
          <cell r="Q271">
            <v>1</v>
          </cell>
          <cell r="R271" t="str">
            <v>Under</v>
          </cell>
          <cell r="S271" t="str">
            <v xml:space="preserve">Revenue </v>
          </cell>
          <cell r="T271" t="str">
            <v>In-period</v>
          </cell>
          <cell r="U271" t="str">
            <v>Environmental</v>
          </cell>
          <cell r="V271" t="str">
            <v>nr</v>
          </cell>
          <cell r="W271" t="str">
            <v>Cumulative number of schemes</v>
          </cell>
          <cell r="X271">
            <v>0</v>
          </cell>
          <cell r="Y271" t="str">
            <v>Up</v>
          </cell>
          <cell r="Z271"/>
          <cell r="AA271"/>
          <cell r="AB271"/>
          <cell r="AC271"/>
          <cell r="AD271"/>
          <cell r="AE271"/>
          <cell r="AF271"/>
          <cell r="AG271"/>
          <cell r="AH271"/>
          <cell r="AI271"/>
          <cell r="AJ271"/>
          <cell r="AK271"/>
          <cell r="AL271"/>
          <cell r="AM271"/>
          <cell r="AN271"/>
          <cell r="AO271"/>
          <cell r="AP271"/>
          <cell r="AQ271">
            <v>0</v>
          </cell>
          <cell r="AR271">
            <v>43</v>
          </cell>
          <cell r="AS271">
            <v>43</v>
          </cell>
          <cell r="AT271">
            <v>44</v>
          </cell>
          <cell r="AU271">
            <v>60</v>
          </cell>
          <cell r="AV271"/>
          <cell r="AW271"/>
          <cell r="AX271"/>
          <cell r="AY271"/>
          <cell r="AZ271"/>
          <cell r="BA271"/>
          <cell r="BB271"/>
          <cell r="BC271"/>
          <cell r="BD271"/>
          <cell r="BE271"/>
          <cell r="BF271"/>
          <cell r="BG271"/>
          <cell r="BH271"/>
          <cell r="BI271"/>
          <cell r="BJ271"/>
          <cell r="BK271"/>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C271"/>
          <cell r="DD271">
            <v>1</v>
          </cell>
          <cell r="DE271"/>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K272"/>
          <cell r="L272"/>
          <cell r="M272">
            <v>5.0000000000000001E-3</v>
          </cell>
          <cell r="N272"/>
          <cell r="O272"/>
          <cell r="P272"/>
          <cell r="Q272">
            <v>1</v>
          </cell>
          <cell r="R272" t="str">
            <v>NFI</v>
          </cell>
          <cell r="S272"/>
          <cell r="T272"/>
          <cell r="U272" t="str">
            <v>Energy/emissions</v>
          </cell>
          <cell r="V272" t="str">
            <v>nr</v>
          </cell>
          <cell r="W272" t="str">
            <v>kgCO2e equivalent per megalitre of water supplied</v>
          </cell>
          <cell r="X272">
            <v>1</v>
          </cell>
          <cell r="Y272" t="str">
            <v>Down</v>
          </cell>
          <cell r="Z272"/>
          <cell r="AA272"/>
          <cell r="AB272"/>
          <cell r="AC272"/>
          <cell r="AD272"/>
          <cell r="AE272"/>
          <cell r="AF272"/>
          <cell r="AG272"/>
          <cell r="AH272"/>
          <cell r="AI272"/>
          <cell r="AJ272"/>
          <cell r="AK272"/>
          <cell r="AL272"/>
          <cell r="AM272"/>
          <cell r="AN272"/>
          <cell r="AO272"/>
          <cell r="AP272"/>
          <cell r="AQ272">
            <v>152.30000000000001</v>
          </cell>
          <cell r="AR272">
            <v>119.9</v>
          </cell>
          <cell r="AS272">
            <v>81.8</v>
          </cell>
          <cell r="AT272">
            <v>64.7</v>
          </cell>
          <cell r="AU272">
            <v>57.6</v>
          </cell>
          <cell r="AV272"/>
          <cell r="AW272"/>
          <cell r="AX272"/>
          <cell r="AY272"/>
          <cell r="AZ272"/>
          <cell r="BA272"/>
          <cell r="BB272"/>
          <cell r="BC272"/>
          <cell r="BD272"/>
          <cell r="BE272"/>
          <cell r="BF272"/>
          <cell r="BG272"/>
          <cell r="BH272"/>
          <cell r="BI272"/>
          <cell r="BJ272"/>
          <cell r="BK272"/>
          <cell r="BL272"/>
          <cell r="BM272"/>
          <cell r="BN272"/>
          <cell r="BO272"/>
          <cell r="BP272"/>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cell r="DD272">
            <v>1</v>
          </cell>
          <cell r="DE272"/>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J273"/>
          <cell r="K273"/>
          <cell r="L273"/>
          <cell r="M273"/>
          <cell r="N273"/>
          <cell r="O273"/>
          <cell r="P273"/>
          <cell r="Q273">
            <v>1</v>
          </cell>
          <cell r="R273" t="str">
            <v>Under</v>
          </cell>
          <cell r="S273" t="str">
            <v xml:space="preserve">Revenue </v>
          </cell>
          <cell r="T273" t="str">
            <v>In-period</v>
          </cell>
          <cell r="U273" t="str">
            <v>Water resources/ abstraction</v>
          </cell>
          <cell r="V273" t="str">
            <v>nr</v>
          </cell>
          <cell r="W273" t="str">
            <v>Megalitres per day</v>
          </cell>
          <cell r="X273">
            <v>0</v>
          </cell>
          <cell r="Y273" t="str">
            <v>Down</v>
          </cell>
          <cell r="Z273"/>
          <cell r="AA273"/>
          <cell r="AB273"/>
          <cell r="AC273"/>
          <cell r="AD273"/>
          <cell r="AE273"/>
          <cell r="AF273"/>
          <cell r="AG273"/>
          <cell r="AH273"/>
          <cell r="AI273"/>
          <cell r="AJ273"/>
          <cell r="AK273"/>
          <cell r="AL273"/>
          <cell r="AM273"/>
          <cell r="AN273"/>
          <cell r="AO273"/>
          <cell r="AP273"/>
          <cell r="AQ273">
            <v>0</v>
          </cell>
          <cell r="AR273">
            <v>0</v>
          </cell>
          <cell r="AS273">
            <v>0</v>
          </cell>
          <cell r="AT273">
            <v>0</v>
          </cell>
          <cell r="AU273">
            <v>0</v>
          </cell>
          <cell r="AV273"/>
          <cell r="AW273"/>
          <cell r="AX273"/>
          <cell r="AY273"/>
          <cell r="AZ273"/>
          <cell r="BA273"/>
          <cell r="BB273"/>
          <cell r="BC273"/>
          <cell r="BD273"/>
          <cell r="BE273"/>
          <cell r="BF273"/>
          <cell r="BG273"/>
          <cell r="BH273"/>
          <cell r="BI273"/>
          <cell r="BJ273"/>
          <cell r="BK273"/>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cell r="DE273"/>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J274"/>
          <cell r="K274"/>
          <cell r="L274"/>
          <cell r="M274"/>
          <cell r="N274"/>
          <cell r="O274"/>
          <cell r="P274"/>
          <cell r="Q274">
            <v>1</v>
          </cell>
          <cell r="R274" t="str">
            <v>NFI</v>
          </cell>
          <cell r="S274"/>
          <cell r="T274"/>
          <cell r="U274" t="str">
            <v>Water resources/ abstraction</v>
          </cell>
          <cell r="V274" t="str">
            <v>%</v>
          </cell>
          <cell r="W274" t="str">
            <v>Percentage of relevant abstractors engaged with</v>
          </cell>
          <cell r="X274">
            <v>0</v>
          </cell>
          <cell r="Y274" t="str">
            <v>Up</v>
          </cell>
          <cell r="Z274"/>
          <cell r="AA274"/>
          <cell r="AB274"/>
          <cell r="AC274"/>
          <cell r="AD274"/>
          <cell r="AE274"/>
          <cell r="AF274"/>
          <cell r="AG274"/>
          <cell r="AH274"/>
          <cell r="AI274"/>
          <cell r="AJ274"/>
          <cell r="AK274"/>
          <cell r="AL274"/>
          <cell r="AM274"/>
          <cell r="AN274"/>
          <cell r="AO274"/>
          <cell r="AP274"/>
          <cell r="AQ274">
            <v>0</v>
          </cell>
          <cell r="AR274">
            <v>0</v>
          </cell>
          <cell r="AS274">
            <v>7</v>
          </cell>
          <cell r="AT274">
            <v>13</v>
          </cell>
          <cell r="AU274">
            <v>20</v>
          </cell>
          <cell r="AV274"/>
          <cell r="AW274"/>
          <cell r="AX274"/>
          <cell r="AY274"/>
          <cell r="AZ274"/>
          <cell r="BA274"/>
          <cell r="BB274"/>
          <cell r="BC274"/>
          <cell r="BD274"/>
          <cell r="BE274"/>
          <cell r="BF274"/>
          <cell r="BG274"/>
          <cell r="BH274"/>
          <cell r="BI274"/>
          <cell r="BJ274"/>
          <cell r="BK274"/>
          <cell r="BL274"/>
          <cell r="BM274"/>
          <cell r="BN274"/>
          <cell r="BO274"/>
          <cell r="BP274"/>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cell r="DD274">
            <v>1</v>
          </cell>
          <cell r="DE274"/>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I275"/>
          <cell r="J275">
            <v>0.5</v>
          </cell>
          <cell r="K275"/>
          <cell r="L275"/>
          <cell r="M275">
            <v>0.5</v>
          </cell>
          <cell r="N275"/>
          <cell r="O275"/>
          <cell r="P275"/>
          <cell r="Q275">
            <v>1</v>
          </cell>
          <cell r="R275" t="str">
            <v>NFI</v>
          </cell>
          <cell r="S275"/>
          <cell r="T275"/>
          <cell r="U275" t="str">
            <v>Customer service/satisfaction (exc. billing etc.)</v>
          </cell>
          <cell r="V275" t="str">
            <v>score</v>
          </cell>
          <cell r="W275" t="str">
            <v>Satisfaction score out of 5</v>
          </cell>
          <cell r="X275">
            <v>1</v>
          </cell>
          <cell r="Y275" t="str">
            <v>Up</v>
          </cell>
          <cell r="Z275"/>
          <cell r="AA275"/>
          <cell r="AB275"/>
          <cell r="AC275"/>
          <cell r="AD275"/>
          <cell r="AE275"/>
          <cell r="AF275"/>
          <cell r="AG275"/>
          <cell r="AH275"/>
          <cell r="AI275"/>
          <cell r="AJ275"/>
          <cell r="AK275"/>
          <cell r="AL275"/>
          <cell r="AM275"/>
          <cell r="AN275"/>
          <cell r="AO275"/>
          <cell r="AP275"/>
          <cell r="AQ275">
            <v>3.7</v>
          </cell>
          <cell r="AR275">
            <v>3.8</v>
          </cell>
          <cell r="AS275">
            <v>3.9</v>
          </cell>
          <cell r="AT275">
            <v>4</v>
          </cell>
          <cell r="AU275">
            <v>4</v>
          </cell>
          <cell r="AV275"/>
          <cell r="AW275"/>
          <cell r="AX275"/>
          <cell r="AY275"/>
          <cell r="AZ275"/>
          <cell r="BA275"/>
          <cell r="BB275"/>
          <cell r="BC275"/>
          <cell r="BD275"/>
          <cell r="BE275"/>
          <cell r="BF275"/>
          <cell r="BG275"/>
          <cell r="BH275"/>
          <cell r="BI275"/>
          <cell r="BJ275"/>
          <cell r="BK275"/>
          <cell r="BL275"/>
          <cell r="BM275"/>
          <cell r="BN275"/>
          <cell r="BO275"/>
          <cell r="BP275"/>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cell r="DD275">
            <v>1</v>
          </cell>
          <cell r="DE275"/>
        </row>
        <row r="276">
          <cell r="C276" t="str">
            <v>PR19SEW_NEP01</v>
          </cell>
          <cell r="D276"/>
          <cell r="E276"/>
          <cell r="F276" t="str">
            <v>NEP01</v>
          </cell>
          <cell r="G276" t="str">
            <v>WINEP Delivery</v>
          </cell>
          <cell r="H276"/>
          <cell r="I276"/>
          <cell r="J276"/>
          <cell r="K276"/>
          <cell r="L276"/>
          <cell r="M276"/>
          <cell r="N276"/>
          <cell r="O276"/>
          <cell r="P276"/>
          <cell r="Q276">
            <v>0</v>
          </cell>
          <cell r="R276" t="str">
            <v>NFI</v>
          </cell>
          <cell r="S276"/>
          <cell r="T276"/>
          <cell r="U276"/>
          <cell r="V276" t="str">
            <v>text</v>
          </cell>
          <cell r="W276" t="str">
            <v>WINEP requirements met or not met in each year</v>
          </cell>
          <cell r="X276">
            <v>0</v>
          </cell>
          <cell r="Y276"/>
          <cell r="Z276"/>
          <cell r="AA276"/>
          <cell r="AB276"/>
          <cell r="AC276"/>
          <cell r="AD276"/>
          <cell r="AE276"/>
          <cell r="AF276"/>
          <cell r="AG276"/>
          <cell r="AH276"/>
          <cell r="AI276"/>
          <cell r="AJ276"/>
          <cell r="AK276"/>
          <cell r="AL276"/>
          <cell r="AM276"/>
          <cell r="AN276"/>
          <cell r="AO276"/>
          <cell r="AP276"/>
          <cell r="AQ276" t="str">
            <v>Met</v>
          </cell>
          <cell r="AR276" t="str">
            <v>Met</v>
          </cell>
          <cell r="AS276" t="str">
            <v>Met</v>
          </cell>
          <cell r="AT276" t="str">
            <v>Met</v>
          </cell>
          <cell r="AU276" t="str">
            <v>Met</v>
          </cell>
          <cell r="AV276"/>
          <cell r="AW276"/>
          <cell r="AX276"/>
          <cell r="AY276"/>
          <cell r="AZ276"/>
          <cell r="BA276"/>
          <cell r="BB276"/>
          <cell r="BC276"/>
          <cell r="BD276"/>
          <cell r="BE276"/>
          <cell r="BF276"/>
          <cell r="BG276"/>
          <cell r="BH276"/>
          <cell r="BI276"/>
          <cell r="BJ276"/>
          <cell r="BK276"/>
          <cell r="BL276"/>
          <cell r="BM276"/>
          <cell r="BN276"/>
          <cell r="BO276"/>
          <cell r="BP276"/>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cell r="DD276"/>
          <cell r="DE276"/>
        </row>
        <row r="277">
          <cell r="C277" t="str">
            <v>PR19SEW_H.7</v>
          </cell>
          <cell r="D277"/>
          <cell r="E277"/>
          <cell r="F277" t="str">
            <v>H.7</v>
          </cell>
          <cell r="G277" t="str">
            <v>Strategic main Wellwood to Potters Corner</v>
          </cell>
          <cell r="H277"/>
          <cell r="I277"/>
          <cell r="J277">
            <v>1</v>
          </cell>
          <cell r="K277"/>
          <cell r="L277"/>
          <cell r="M277"/>
          <cell r="N277"/>
          <cell r="O277"/>
          <cell r="P277"/>
          <cell r="Q277">
            <v>1</v>
          </cell>
          <cell r="R277" t="str">
            <v>Out &amp; Under</v>
          </cell>
          <cell r="S277" t="str">
            <v>Revenue</v>
          </cell>
          <cell r="T277" t="str">
            <v>End of period</v>
          </cell>
          <cell r="U277"/>
          <cell r="V277" t="str">
            <v>number</v>
          </cell>
          <cell r="W277" t="str">
            <v>Number of month delivered early or late</v>
          </cell>
          <cell r="X277">
            <v>0</v>
          </cell>
          <cell r="Y277" t="str">
            <v>Down</v>
          </cell>
          <cell r="Z277"/>
          <cell r="AA277"/>
          <cell r="AB277"/>
          <cell r="AC277"/>
          <cell r="AD277"/>
          <cell r="AE277"/>
          <cell r="AF277"/>
          <cell r="AG277"/>
          <cell r="AH277"/>
          <cell r="AI277"/>
          <cell r="AJ277"/>
          <cell r="AK277"/>
          <cell r="AL277"/>
          <cell r="AM277"/>
          <cell r="AN277"/>
          <cell r="AO277"/>
          <cell r="AP277"/>
          <cell r="AQ277">
            <v>0</v>
          </cell>
          <cell r="AR277">
            <v>0</v>
          </cell>
          <cell r="AS277">
            <v>0</v>
          </cell>
          <cell r="AT277">
            <v>0</v>
          </cell>
          <cell r="AU277">
            <v>0</v>
          </cell>
          <cell r="AV277"/>
          <cell r="AW277"/>
          <cell r="AX277"/>
          <cell r="AY277"/>
          <cell r="AZ277"/>
          <cell r="BA277"/>
          <cell r="BB277"/>
          <cell r="BC277"/>
          <cell r="BD277"/>
          <cell r="BE277"/>
          <cell r="BF277"/>
          <cell r="BG277"/>
          <cell r="BH277"/>
          <cell r="BI277"/>
          <cell r="BJ277"/>
          <cell r="BK277"/>
          <cell r="BL277"/>
          <cell r="BM277"/>
          <cell r="BN277"/>
          <cell r="BO277"/>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cell r="DC277"/>
          <cell r="DD277"/>
          <cell r="DE277"/>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I278"/>
          <cell r="J278">
            <v>1</v>
          </cell>
          <cell r="K278"/>
          <cell r="L278"/>
          <cell r="M278"/>
          <cell r="N278"/>
          <cell r="O278"/>
          <cell r="P278"/>
          <cell r="Q278">
            <v>1</v>
          </cell>
          <cell r="R278" t="str">
            <v>Under</v>
          </cell>
          <cell r="S278" t="str">
            <v xml:space="preserve">Revenue  </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cell r="AA278"/>
          <cell r="AB278"/>
          <cell r="AC278"/>
          <cell r="AD278"/>
          <cell r="AE278"/>
          <cell r="AF278"/>
          <cell r="AG278"/>
          <cell r="AH278"/>
          <cell r="AI278"/>
          <cell r="AJ278"/>
          <cell r="AK278"/>
          <cell r="AL278"/>
          <cell r="AM278"/>
          <cell r="AN278"/>
          <cell r="AO278"/>
          <cell r="AP278"/>
          <cell r="AQ278">
            <v>0</v>
          </cell>
          <cell r="AR278">
            <v>0</v>
          </cell>
          <cell r="AS278">
            <v>0</v>
          </cell>
          <cell r="AT278">
            <v>0</v>
          </cell>
          <cell r="AU278">
            <v>0</v>
          </cell>
          <cell r="AV278"/>
          <cell r="AW278"/>
          <cell r="AX278"/>
          <cell r="AY278"/>
          <cell r="AZ278"/>
          <cell r="BA278"/>
          <cell r="BB278"/>
          <cell r="BC278"/>
          <cell r="BD278"/>
          <cell r="BE278"/>
          <cell r="BF278"/>
          <cell r="BG278"/>
          <cell r="BH278"/>
          <cell r="BI278"/>
          <cell r="BJ278"/>
          <cell r="BK278"/>
          <cell r="BL278" t="str">
            <v>Yes</v>
          </cell>
          <cell r="BM278" t="str">
            <v>Yes</v>
          </cell>
          <cell r="BN278" t="str">
            <v>Yes</v>
          </cell>
          <cell r="BO278" t="str">
            <v>Yes</v>
          </cell>
          <cell r="BP278" t="str">
            <v>Yes</v>
          </cell>
          <cell r="BQ278" t="str">
            <v/>
          </cell>
          <cell r="BR278" t="str">
            <v/>
          </cell>
          <cell r="BS278" t="str">
            <v/>
          </cell>
          <cell r="BT278" t="str">
            <v/>
          </cell>
          <cell r="BU278" t="str">
            <v/>
          </cell>
          <cell r="BV278">
            <v>9.5</v>
          </cell>
          <cell r="BW278">
            <v>9.5</v>
          </cell>
          <cell r="BX278">
            <v>9.5</v>
          </cell>
          <cell r="BY278">
            <v>9.5</v>
          </cell>
          <cell r="BZ278">
            <v>9.5</v>
          </cell>
          <cell r="CA278">
            <v>2</v>
          </cell>
          <cell r="CB278">
            <v>2</v>
          </cell>
          <cell r="CC278">
            <v>2</v>
          </cell>
          <cell r="CD278">
            <v>2</v>
          </cell>
          <cell r="CE278">
            <v>2</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v>-0.628</v>
          </cell>
          <cell r="CV278" t="str">
            <v/>
          </cell>
          <cell r="CW278" t="str">
            <v/>
          </cell>
          <cell r="CX278" t="str">
            <v/>
          </cell>
          <cell r="CY278">
            <v>0</v>
          </cell>
          <cell r="CZ278" t="str">
            <v/>
          </cell>
          <cell r="DA278" t="str">
            <v/>
          </cell>
          <cell r="DB278" t="str">
            <v/>
          </cell>
          <cell r="DC278"/>
          <cell r="DD278">
            <v>1</v>
          </cell>
          <cell r="DE278"/>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I279"/>
          <cell r="J279">
            <v>1</v>
          </cell>
          <cell r="K279"/>
          <cell r="L279"/>
          <cell r="M279"/>
          <cell r="N279"/>
          <cell r="O279"/>
          <cell r="P279"/>
          <cell r="Q279">
            <v>1</v>
          </cell>
          <cell r="R279" t="str">
            <v>Out &amp; under</v>
          </cell>
          <cell r="S279" t="str">
            <v xml:space="preserve">Revenue  </v>
          </cell>
          <cell r="T279" t="str">
            <v>In-period</v>
          </cell>
          <cell r="U279" t="str">
            <v xml:space="preserve">Leakage </v>
          </cell>
          <cell r="V279" t="str">
            <v>nr</v>
          </cell>
          <cell r="W279" t="str">
            <v xml:space="preserve">Ml/d </v>
          </cell>
          <cell r="X279">
            <v>1</v>
          </cell>
          <cell r="Y279" t="str">
            <v>Down</v>
          </cell>
          <cell r="Z279" t="str">
            <v>Leakage</v>
          </cell>
          <cell r="AA279"/>
          <cell r="AB279"/>
          <cell r="AC279"/>
          <cell r="AD279"/>
          <cell r="AE279"/>
          <cell r="AF279"/>
          <cell r="AG279"/>
          <cell r="AH279"/>
          <cell r="AI279"/>
          <cell r="AJ279"/>
          <cell r="AK279"/>
          <cell r="AL279"/>
          <cell r="AM279"/>
          <cell r="AN279"/>
          <cell r="AO279"/>
          <cell r="AP279"/>
          <cell r="AQ279">
            <v>100.5</v>
          </cell>
          <cell r="AR279">
            <v>97.3</v>
          </cell>
          <cell r="AS279">
            <v>94.2</v>
          </cell>
          <cell r="AT279">
            <v>91.1</v>
          </cell>
          <cell r="AU279">
            <v>87.9</v>
          </cell>
          <cell r="AV279"/>
          <cell r="AW279"/>
          <cell r="AX279"/>
          <cell r="AY279"/>
          <cell r="AZ279"/>
          <cell r="BA279"/>
          <cell r="BB279"/>
          <cell r="BC279"/>
          <cell r="BD279"/>
          <cell r="BE279"/>
          <cell r="BF279"/>
          <cell r="BG279"/>
          <cell r="BH279"/>
          <cell r="BI279"/>
          <cell r="BJ279"/>
          <cell r="BK279"/>
          <cell r="BL279" t="str">
            <v>Yes</v>
          </cell>
          <cell r="BM279" t="str">
            <v>Yes</v>
          </cell>
          <cell r="BN279" t="str">
            <v>Yes</v>
          </cell>
          <cell r="BO279" t="str">
            <v>Yes</v>
          </cell>
          <cell r="BP279" t="str">
            <v>Yes</v>
          </cell>
          <cell r="BQ279" t="str">
            <v/>
          </cell>
          <cell r="BR279" t="str">
            <v/>
          </cell>
          <cell r="BS279" t="str">
            <v/>
          </cell>
          <cell r="BT279" t="str">
            <v/>
          </cell>
          <cell r="BU279" t="str">
            <v/>
          </cell>
          <cell r="BV279">
            <v>108.6</v>
          </cell>
          <cell r="BW279">
            <v>108.6</v>
          </cell>
          <cell r="BX279">
            <v>108.6</v>
          </cell>
          <cell r="BY279">
            <v>108.6</v>
          </cell>
          <cell r="BZ279">
            <v>108.6</v>
          </cell>
          <cell r="CA279" t="str">
            <v/>
          </cell>
          <cell r="CB279" t="str">
            <v/>
          </cell>
          <cell r="CC279" t="str">
            <v/>
          </cell>
          <cell r="CD279" t="str">
            <v/>
          </cell>
          <cell r="CE279" t="str">
            <v/>
          </cell>
          <cell r="CF279" t="str">
            <v/>
          </cell>
          <cell r="CG279" t="str">
            <v/>
          </cell>
          <cell r="CH279" t="str">
            <v/>
          </cell>
          <cell r="CI279" t="str">
            <v/>
          </cell>
          <cell r="CJ279" t="str">
            <v/>
          </cell>
          <cell r="CK279">
            <v>91.5</v>
          </cell>
          <cell r="CL279">
            <v>88.3</v>
          </cell>
          <cell r="CM279">
            <v>85.2</v>
          </cell>
          <cell r="CN279">
            <v>82.1</v>
          </cell>
          <cell r="CO279">
            <v>79</v>
          </cell>
          <cell r="CP279" t="str">
            <v/>
          </cell>
          <cell r="CQ279" t="str">
            <v/>
          </cell>
          <cell r="CR279" t="str">
            <v/>
          </cell>
          <cell r="CS279" t="str">
            <v/>
          </cell>
          <cell r="CT279" t="str">
            <v/>
          </cell>
          <cell r="CU279">
            <v>-0.26500000000000001</v>
          </cell>
          <cell r="CV279" t="str">
            <v/>
          </cell>
          <cell r="CW279" t="str">
            <v/>
          </cell>
          <cell r="CX279" t="str">
            <v/>
          </cell>
          <cell r="CY279">
            <v>0.13700000000000001</v>
          </cell>
          <cell r="CZ279" t="str">
            <v/>
          </cell>
          <cell r="DA279" t="str">
            <v/>
          </cell>
          <cell r="DB279" t="str">
            <v/>
          </cell>
          <cell r="DC279"/>
          <cell r="DD279">
            <v>1</v>
          </cell>
          <cell r="DE279"/>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J280"/>
          <cell r="K280"/>
          <cell r="L280"/>
          <cell r="M280"/>
          <cell r="N280"/>
          <cell r="O280"/>
          <cell r="P280"/>
          <cell r="Q280">
            <v>1</v>
          </cell>
          <cell r="R280" t="str">
            <v>Out &amp; under</v>
          </cell>
          <cell r="S280" t="str">
            <v xml:space="preserve">Revenue  </v>
          </cell>
          <cell r="T280" t="str">
            <v>End of period</v>
          </cell>
          <cell r="U280" t="str">
            <v xml:space="preserve">Water consumption </v>
          </cell>
          <cell r="V280" t="str">
            <v>nr</v>
          </cell>
          <cell r="W280" t="str">
            <v xml:space="preserve">l/h/d </v>
          </cell>
          <cell r="X280">
            <v>1</v>
          </cell>
          <cell r="Y280" t="str">
            <v>Down</v>
          </cell>
          <cell r="Z280" t="str">
            <v>Per capita consumption</v>
          </cell>
          <cell r="AA280"/>
          <cell r="AB280"/>
          <cell r="AC280"/>
          <cell r="AD280"/>
          <cell r="AE280"/>
          <cell r="AF280"/>
          <cell r="AG280"/>
          <cell r="AH280"/>
          <cell r="AI280"/>
          <cell r="AJ280"/>
          <cell r="AK280"/>
          <cell r="AL280"/>
          <cell r="AM280"/>
          <cell r="AN280"/>
          <cell r="AO280"/>
          <cell r="AP280"/>
          <cell r="AQ280">
            <v>129.1</v>
          </cell>
          <cell r="AR280">
            <v>127.8</v>
          </cell>
          <cell r="AS280">
            <v>124.8</v>
          </cell>
          <cell r="AT280">
            <v>122.6</v>
          </cell>
          <cell r="AU280">
            <v>121</v>
          </cell>
          <cell r="AV280"/>
          <cell r="AW280"/>
          <cell r="AX280"/>
          <cell r="AY280"/>
          <cell r="AZ280"/>
          <cell r="BA280"/>
          <cell r="BB280"/>
          <cell r="BC280"/>
          <cell r="BD280"/>
          <cell r="BE280"/>
          <cell r="BF280"/>
          <cell r="BG280"/>
          <cell r="BH280"/>
          <cell r="BI280"/>
          <cell r="BJ280"/>
          <cell r="BK280"/>
          <cell r="BL280" t="str">
            <v>Yes</v>
          </cell>
          <cell r="BM280" t="str">
            <v>Yes</v>
          </cell>
          <cell r="BN280" t="str">
            <v>Yes</v>
          </cell>
          <cell r="BO280" t="str">
            <v>Yes</v>
          </cell>
          <cell r="BP280" t="str">
            <v>Yes</v>
          </cell>
          <cell r="BQ280">
            <v>154.30000000000001</v>
          </cell>
          <cell r="BR280">
            <v>154.30000000000001</v>
          </cell>
          <cell r="BS280">
            <v>154.30000000000001</v>
          </cell>
          <cell r="BT280">
            <v>154.30000000000001</v>
          </cell>
          <cell r="BU280">
            <v>154.30000000000001</v>
          </cell>
          <cell r="BV280">
            <v>152.19999999999999</v>
          </cell>
          <cell r="BW280">
            <v>152.19999999999999</v>
          </cell>
          <cell r="BX280">
            <v>152.19999999999999</v>
          </cell>
          <cell r="BY280">
            <v>152.19999999999999</v>
          </cell>
          <cell r="BZ280">
            <v>152.19999999999999</v>
          </cell>
          <cell r="CA280" t="str">
            <v/>
          </cell>
          <cell r="CB280" t="str">
            <v/>
          </cell>
          <cell r="CC280" t="str">
            <v/>
          </cell>
          <cell r="CD280" t="str">
            <v/>
          </cell>
          <cell r="CE280" t="str">
            <v/>
          </cell>
          <cell r="CF280" t="str">
            <v/>
          </cell>
          <cell r="CG280" t="str">
            <v/>
          </cell>
          <cell r="CH280" t="str">
            <v/>
          </cell>
          <cell r="CI280" t="str">
            <v/>
          </cell>
          <cell r="CJ280" t="str">
            <v/>
          </cell>
          <cell r="CK280">
            <v>127</v>
          </cell>
          <cell r="CL280">
            <v>125.8</v>
          </cell>
          <cell r="CM280">
            <v>122.8</v>
          </cell>
          <cell r="CN280">
            <v>120.7</v>
          </cell>
          <cell r="CO280">
            <v>119</v>
          </cell>
          <cell r="CP280" t="str">
            <v>*</v>
          </cell>
          <cell r="CQ280" t="str">
            <v>*</v>
          </cell>
          <cell r="CR280" t="str">
            <v>*</v>
          </cell>
          <cell r="CS280" t="str">
            <v>*</v>
          </cell>
          <cell r="CT280" t="str">
            <v>*</v>
          </cell>
          <cell r="CU280">
            <v>-0.17799999999999999</v>
          </cell>
          <cell r="CV280" t="str">
            <v/>
          </cell>
          <cell r="CW280" t="str">
            <v/>
          </cell>
          <cell r="CX280">
            <v>-0.35599999999999998</v>
          </cell>
          <cell r="CY280">
            <v>7.0000000000000007E-2</v>
          </cell>
          <cell r="CZ280" t="str">
            <v/>
          </cell>
          <cell r="DA280" t="str">
            <v/>
          </cell>
          <cell r="DB280">
            <v>0.35599999999999998</v>
          </cell>
          <cell r="DC280"/>
          <cell r="DD280">
            <v>1</v>
          </cell>
          <cell r="DE280"/>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I281"/>
          <cell r="J281">
            <v>1</v>
          </cell>
          <cell r="K281"/>
          <cell r="L281"/>
          <cell r="M281"/>
          <cell r="N281"/>
          <cell r="O281"/>
          <cell r="P281"/>
          <cell r="Q281">
            <v>1</v>
          </cell>
          <cell r="R281" t="str">
            <v>Out &amp; under</v>
          </cell>
          <cell r="S281" t="str">
            <v xml:space="preserve">Revenue  </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A281"/>
          <cell r="AB281"/>
          <cell r="AC281"/>
          <cell r="AD281"/>
          <cell r="AE281"/>
          <cell r="AF281"/>
          <cell r="AG281"/>
          <cell r="AH281"/>
          <cell r="AI281"/>
          <cell r="AJ281"/>
          <cell r="AK281"/>
          <cell r="AL281"/>
          <cell r="AM281"/>
          <cell r="AN281"/>
          <cell r="AO281"/>
          <cell r="AP281"/>
          <cell r="AQ281">
            <v>0.83</v>
          </cell>
          <cell r="AR281">
            <v>0.74</v>
          </cell>
          <cell r="AS281">
            <v>0.65</v>
          </cell>
          <cell r="AT281">
            <v>0.55000000000000004</v>
          </cell>
          <cell r="AU281">
            <v>0.46</v>
          </cell>
          <cell r="AV281"/>
          <cell r="AW281"/>
          <cell r="AX281"/>
          <cell r="AY281"/>
          <cell r="AZ281"/>
          <cell r="BA281"/>
          <cell r="BB281"/>
          <cell r="BC281"/>
          <cell r="BD281"/>
          <cell r="BE281"/>
          <cell r="BF281"/>
          <cell r="BG281"/>
          <cell r="BH281"/>
          <cell r="BI281"/>
          <cell r="BJ281"/>
          <cell r="BK281"/>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C281"/>
          <cell r="DD281">
            <v>1</v>
          </cell>
          <cell r="DE281"/>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I282"/>
          <cell r="J282">
            <v>1</v>
          </cell>
          <cell r="K282"/>
          <cell r="L282"/>
          <cell r="M282"/>
          <cell r="N282"/>
          <cell r="O282"/>
          <cell r="P282"/>
          <cell r="Q282">
            <v>1</v>
          </cell>
          <cell r="R282" t="str">
            <v>Out &amp; under</v>
          </cell>
          <cell r="S282" t="str">
            <v xml:space="preserve">Revenue  </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A282"/>
          <cell r="AB282"/>
          <cell r="AC282"/>
          <cell r="AD282"/>
          <cell r="AE282"/>
          <cell r="AF282"/>
          <cell r="AG282"/>
          <cell r="AH282"/>
          <cell r="AI282"/>
          <cell r="AJ282"/>
          <cell r="AK282"/>
          <cell r="AL282"/>
          <cell r="AM282"/>
          <cell r="AN282"/>
          <cell r="AO282"/>
          <cell r="AP282"/>
          <cell r="AQ282">
            <v>0.24</v>
          </cell>
          <cell r="AR282">
            <v>0.23</v>
          </cell>
          <cell r="AS282">
            <v>0.23</v>
          </cell>
          <cell r="AT282">
            <v>0.22</v>
          </cell>
          <cell r="AU282">
            <v>0.21</v>
          </cell>
          <cell r="AV282"/>
          <cell r="AW282"/>
          <cell r="AX282"/>
          <cell r="AY282"/>
          <cell r="AZ282"/>
          <cell r="BA282"/>
          <cell r="BB282"/>
          <cell r="BC282"/>
          <cell r="BD282"/>
          <cell r="BE282"/>
          <cell r="BF282"/>
          <cell r="BG282"/>
          <cell r="BH282"/>
          <cell r="BI282"/>
          <cell r="BJ282"/>
          <cell r="BK282"/>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C282"/>
          <cell r="DD282">
            <v>1</v>
          </cell>
          <cell r="DE282"/>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I283"/>
          <cell r="J283"/>
          <cell r="K283">
            <v>1</v>
          </cell>
          <cell r="L283"/>
          <cell r="M283"/>
          <cell r="N283"/>
          <cell r="O283"/>
          <cell r="P283"/>
          <cell r="Q283">
            <v>1</v>
          </cell>
          <cell r="R283" t="str">
            <v>Out</v>
          </cell>
          <cell r="S283" t="str">
            <v xml:space="preserve">Revenue  </v>
          </cell>
          <cell r="T283" t="str">
            <v>In-period</v>
          </cell>
          <cell r="U283" t="str">
            <v xml:space="preserve">Environmental </v>
          </cell>
          <cell r="V283" t="str">
            <v>nr</v>
          </cell>
          <cell r="W283" t="str">
            <v xml:space="preserve">Total volume of treated effluent re-used expressed in m3.  </v>
          </cell>
          <cell r="X283">
            <v>0</v>
          </cell>
          <cell r="Y283" t="str">
            <v>Up</v>
          </cell>
          <cell r="Z283"/>
          <cell r="AA283"/>
          <cell r="AB283"/>
          <cell r="AC283"/>
          <cell r="AD283"/>
          <cell r="AE283"/>
          <cell r="AF283"/>
          <cell r="AG283"/>
          <cell r="AH283"/>
          <cell r="AI283"/>
          <cell r="AJ283"/>
          <cell r="AK283"/>
          <cell r="AL283"/>
          <cell r="AM283"/>
          <cell r="AN283"/>
          <cell r="AO283"/>
          <cell r="AP283"/>
          <cell r="AQ283">
            <v>0</v>
          </cell>
          <cell r="AR283">
            <v>0</v>
          </cell>
          <cell r="AS283">
            <v>0</v>
          </cell>
          <cell r="AT283">
            <v>0</v>
          </cell>
          <cell r="AU283">
            <v>0</v>
          </cell>
          <cell r="AV283"/>
          <cell r="AW283"/>
          <cell r="AX283"/>
          <cell r="AY283"/>
          <cell r="AZ283"/>
          <cell r="BA283"/>
          <cell r="BB283"/>
          <cell r="BC283"/>
          <cell r="BD283"/>
          <cell r="BE283"/>
          <cell r="BF283"/>
          <cell r="BG283"/>
          <cell r="BH283"/>
          <cell r="BI283"/>
          <cell r="BJ283"/>
          <cell r="BK283"/>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C283"/>
          <cell r="DD283">
            <v>1</v>
          </cell>
          <cell r="DE283"/>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I284"/>
          <cell r="J284">
            <v>0.03</v>
          </cell>
          <cell r="K284"/>
          <cell r="L284">
            <v>0.97</v>
          </cell>
          <cell r="M284"/>
          <cell r="N284"/>
          <cell r="O284"/>
          <cell r="P284"/>
          <cell r="Q284">
            <v>1</v>
          </cell>
          <cell r="R284" t="str">
            <v>Out &amp; under</v>
          </cell>
          <cell r="S284" t="str">
            <v xml:space="preserve">Revenue  </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Z284"/>
          <cell r="AA284"/>
          <cell r="AB284"/>
          <cell r="AC284"/>
          <cell r="AD284"/>
          <cell r="AE284"/>
          <cell r="AF284"/>
          <cell r="AG284"/>
          <cell r="AH284"/>
          <cell r="AI284"/>
          <cell r="AJ284"/>
          <cell r="AK284"/>
          <cell r="AL284"/>
          <cell r="AM284"/>
          <cell r="AN284"/>
          <cell r="AO284"/>
          <cell r="AP284"/>
          <cell r="AQ284">
            <v>21.2</v>
          </cell>
          <cell r="AR284">
            <v>21.3</v>
          </cell>
          <cell r="AS284">
            <v>24</v>
          </cell>
          <cell r="AT284">
            <v>24</v>
          </cell>
          <cell r="AU284">
            <v>24</v>
          </cell>
          <cell r="AV284"/>
          <cell r="AW284"/>
          <cell r="AX284"/>
          <cell r="AY284"/>
          <cell r="AZ284"/>
          <cell r="BA284"/>
          <cell r="BB284"/>
          <cell r="BC284"/>
          <cell r="BD284"/>
          <cell r="BE284"/>
          <cell r="BF284"/>
          <cell r="BG284"/>
          <cell r="BH284"/>
          <cell r="BI284"/>
          <cell r="BJ284"/>
          <cell r="BK284"/>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C284"/>
          <cell r="DD284">
            <v>1</v>
          </cell>
          <cell r="DE284"/>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I285"/>
          <cell r="J285"/>
          <cell r="K285"/>
          <cell r="L285">
            <v>1</v>
          </cell>
          <cell r="M285"/>
          <cell r="N285"/>
          <cell r="O285"/>
          <cell r="P285"/>
          <cell r="Q285">
            <v>1</v>
          </cell>
          <cell r="R285" t="str">
            <v>Under</v>
          </cell>
          <cell r="S285" t="str">
            <v xml:space="preserve">Revenue  </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Z285"/>
          <cell r="AA285"/>
          <cell r="AB285"/>
          <cell r="AC285"/>
          <cell r="AD285"/>
          <cell r="AE285"/>
          <cell r="AF285"/>
          <cell r="AG285"/>
          <cell r="AH285"/>
          <cell r="AI285"/>
          <cell r="AJ285"/>
          <cell r="AK285"/>
          <cell r="AL285"/>
          <cell r="AM285"/>
          <cell r="AN285"/>
          <cell r="AO285"/>
          <cell r="AP285"/>
          <cell r="AQ285">
            <v>100</v>
          </cell>
          <cell r="AR285">
            <v>100</v>
          </cell>
          <cell r="AS285">
            <v>100</v>
          </cell>
          <cell r="AT285">
            <v>100</v>
          </cell>
          <cell r="AU285">
            <v>100</v>
          </cell>
          <cell r="AV285"/>
          <cell r="AW285"/>
          <cell r="AX285"/>
          <cell r="AY285"/>
          <cell r="AZ285"/>
          <cell r="BA285"/>
          <cell r="BB285"/>
          <cell r="BC285"/>
          <cell r="BD285"/>
          <cell r="BE285"/>
          <cell r="BF285"/>
          <cell r="BG285"/>
          <cell r="BH285"/>
          <cell r="BI285"/>
          <cell r="BJ285"/>
          <cell r="BK285"/>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C285"/>
          <cell r="DD285">
            <v>1</v>
          </cell>
          <cell r="DE285"/>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I286"/>
          <cell r="J286"/>
          <cell r="K286">
            <v>1</v>
          </cell>
          <cell r="L286"/>
          <cell r="M286"/>
          <cell r="N286"/>
          <cell r="O286"/>
          <cell r="P286"/>
          <cell r="Q286">
            <v>1</v>
          </cell>
          <cell r="R286" t="str">
            <v>Under</v>
          </cell>
          <cell r="S286" t="str">
            <v xml:space="preserve">Revenue  </v>
          </cell>
          <cell r="T286" t="str">
            <v>In-period</v>
          </cell>
          <cell r="U286" t="str">
            <v xml:space="preserve">Environmental </v>
          </cell>
          <cell r="V286" t="str">
            <v>nr</v>
          </cell>
          <cell r="W286" t="str">
            <v xml:space="preserve">Km of rivers improved </v>
          </cell>
          <cell r="X286">
            <v>2</v>
          </cell>
          <cell r="Y286" t="str">
            <v>Up</v>
          </cell>
          <cell r="Z286"/>
          <cell r="AA286"/>
          <cell r="AB286"/>
          <cell r="AC286"/>
          <cell r="AD286"/>
          <cell r="AE286"/>
          <cell r="AF286"/>
          <cell r="AG286"/>
          <cell r="AH286"/>
          <cell r="AI286"/>
          <cell r="AJ286"/>
          <cell r="AK286"/>
          <cell r="AL286"/>
          <cell r="AM286"/>
          <cell r="AN286"/>
          <cell r="AO286"/>
          <cell r="AP286"/>
          <cell r="AQ286">
            <v>0</v>
          </cell>
          <cell r="AR286">
            <v>82.5</v>
          </cell>
          <cell r="AS286">
            <v>102.7</v>
          </cell>
          <cell r="AT286">
            <v>102.7</v>
          </cell>
          <cell r="AU286">
            <v>182.3</v>
          </cell>
          <cell r="AV286"/>
          <cell r="AW286"/>
          <cell r="AX286"/>
          <cell r="AY286"/>
          <cell r="AZ286"/>
          <cell r="BA286"/>
          <cell r="BB286"/>
          <cell r="BC286"/>
          <cell r="BD286"/>
          <cell r="BE286"/>
          <cell r="BF286"/>
          <cell r="BG286"/>
          <cell r="BH286"/>
          <cell r="BI286"/>
          <cell r="BJ286"/>
          <cell r="BK286"/>
          <cell r="BL286"/>
          <cell r="BM286"/>
          <cell r="BN286"/>
          <cell r="BO286"/>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cell r="DE286"/>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J287"/>
          <cell r="K287"/>
          <cell r="L287"/>
          <cell r="M287"/>
          <cell r="N287"/>
          <cell r="O287"/>
          <cell r="P287"/>
          <cell r="Q287">
            <v>1</v>
          </cell>
          <cell r="R287" t="str">
            <v>Out &amp; under</v>
          </cell>
          <cell r="S287" t="str">
            <v xml:space="preserve">Revenue  </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Z287"/>
          <cell r="AA287"/>
          <cell r="AB287"/>
          <cell r="AC287"/>
          <cell r="AD287"/>
          <cell r="AE287"/>
          <cell r="AF287"/>
          <cell r="AG287"/>
          <cell r="AH287"/>
          <cell r="AI287"/>
          <cell r="AJ287"/>
          <cell r="AK287"/>
          <cell r="AL287"/>
          <cell r="AM287"/>
          <cell r="AN287"/>
          <cell r="AO287"/>
          <cell r="AP287"/>
          <cell r="AQ287">
            <v>-15</v>
          </cell>
          <cell r="AR287">
            <v>-15</v>
          </cell>
          <cell r="AS287">
            <v>-15</v>
          </cell>
          <cell r="AT287">
            <v>-15</v>
          </cell>
          <cell r="AU287">
            <v>-15</v>
          </cell>
          <cell r="AV287"/>
          <cell r="AW287"/>
          <cell r="AX287"/>
          <cell r="AY287"/>
          <cell r="AZ287"/>
          <cell r="BA287"/>
          <cell r="BB287"/>
          <cell r="BC287"/>
          <cell r="BD287"/>
          <cell r="BE287"/>
          <cell r="BF287"/>
          <cell r="BG287"/>
          <cell r="BH287"/>
          <cell r="BI287"/>
          <cell r="BJ287"/>
          <cell r="BK287"/>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C287"/>
          <cell r="DD287">
            <v>1</v>
          </cell>
          <cell r="DE287"/>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I288"/>
          <cell r="J288"/>
          <cell r="K288">
            <v>1</v>
          </cell>
          <cell r="L288"/>
          <cell r="M288"/>
          <cell r="N288"/>
          <cell r="O288"/>
          <cell r="P288"/>
          <cell r="Q288">
            <v>1</v>
          </cell>
          <cell r="R288" t="str">
            <v>Under</v>
          </cell>
          <cell r="S288" t="str">
            <v xml:space="preserve">Revenue  </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Z288"/>
          <cell r="AA288"/>
          <cell r="AB288"/>
          <cell r="AC288"/>
          <cell r="AD288"/>
          <cell r="AE288"/>
          <cell r="AF288"/>
          <cell r="AG288"/>
          <cell r="AH288"/>
          <cell r="AI288"/>
          <cell r="AJ288"/>
          <cell r="AK288"/>
          <cell r="AL288"/>
          <cell r="AM288"/>
          <cell r="AN288"/>
          <cell r="AO288"/>
          <cell r="AP288"/>
          <cell r="AQ288">
            <v>57</v>
          </cell>
          <cell r="AR288">
            <v>57</v>
          </cell>
          <cell r="AS288">
            <v>57</v>
          </cell>
          <cell r="AT288">
            <v>57</v>
          </cell>
          <cell r="AU288">
            <v>57</v>
          </cell>
          <cell r="AV288"/>
          <cell r="AW288"/>
          <cell r="AX288"/>
          <cell r="AY288"/>
          <cell r="AZ288"/>
          <cell r="BA288"/>
          <cell r="BB288"/>
          <cell r="BC288"/>
          <cell r="BD288"/>
          <cell r="BE288"/>
          <cell r="BF288"/>
          <cell r="BG288"/>
          <cell r="BH288"/>
          <cell r="BI288"/>
          <cell r="BJ288"/>
          <cell r="BK288"/>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C288"/>
          <cell r="DD288">
            <v>1</v>
          </cell>
          <cell r="DE288"/>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I289"/>
          <cell r="J289"/>
          <cell r="K289">
            <v>1</v>
          </cell>
          <cell r="L289"/>
          <cell r="M289"/>
          <cell r="N289"/>
          <cell r="O289"/>
          <cell r="P289"/>
          <cell r="Q289">
            <v>1</v>
          </cell>
          <cell r="R289" t="str">
            <v>Out &amp; under</v>
          </cell>
          <cell r="S289" t="str">
            <v xml:space="preserve">Revenue  </v>
          </cell>
          <cell r="T289" t="str">
            <v>In-period</v>
          </cell>
          <cell r="U289" t="str">
            <v xml:space="preserve">Environmental </v>
          </cell>
          <cell r="V289" t="str">
            <v>nr</v>
          </cell>
          <cell r="W289" t="str">
            <v xml:space="preserve">Number of bathing waters at ‘Good’ </v>
          </cell>
          <cell r="X289">
            <v>0</v>
          </cell>
          <cell r="Y289" t="str">
            <v>Up</v>
          </cell>
          <cell r="Z289"/>
          <cell r="AA289"/>
          <cell r="AB289"/>
          <cell r="AC289"/>
          <cell r="AD289"/>
          <cell r="AE289"/>
          <cell r="AF289"/>
          <cell r="AG289"/>
          <cell r="AH289"/>
          <cell r="AI289"/>
          <cell r="AJ289"/>
          <cell r="AK289"/>
          <cell r="AL289"/>
          <cell r="AM289"/>
          <cell r="AN289"/>
          <cell r="AO289"/>
          <cell r="AP289"/>
          <cell r="AQ289">
            <v>0</v>
          </cell>
          <cell r="AR289">
            <v>0</v>
          </cell>
          <cell r="AS289">
            <v>0</v>
          </cell>
          <cell r="AT289">
            <v>2</v>
          </cell>
          <cell r="AU289">
            <v>5</v>
          </cell>
          <cell r="AV289"/>
          <cell r="AW289"/>
          <cell r="AX289"/>
          <cell r="AY289"/>
          <cell r="AZ289"/>
          <cell r="BA289"/>
          <cell r="BB289"/>
          <cell r="BC289"/>
          <cell r="BD289"/>
          <cell r="BE289"/>
          <cell r="BF289"/>
          <cell r="BG289"/>
          <cell r="BH289"/>
          <cell r="BI289"/>
          <cell r="BJ289"/>
          <cell r="BK289"/>
          <cell r="BL289"/>
          <cell r="BM289"/>
          <cell r="BN289"/>
          <cell r="BO289"/>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cell r="DE289"/>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I290"/>
          <cell r="J290">
            <v>1</v>
          </cell>
          <cell r="K290"/>
          <cell r="L290"/>
          <cell r="M290"/>
          <cell r="N290"/>
          <cell r="O290"/>
          <cell r="P290"/>
          <cell r="Q290">
            <v>1</v>
          </cell>
          <cell r="R290" t="str">
            <v>NFI</v>
          </cell>
          <cell r="S290"/>
          <cell r="T290"/>
          <cell r="U290" t="str">
            <v xml:space="preserve">Water consumption </v>
          </cell>
          <cell r="V290" t="str">
            <v>%</v>
          </cell>
          <cell r="W290" t="str">
            <v xml:space="preserve">% of metered household customers </v>
          </cell>
          <cell r="X290">
            <v>0</v>
          </cell>
          <cell r="Y290" t="str">
            <v>Up</v>
          </cell>
          <cell r="Z290"/>
          <cell r="AA290"/>
          <cell r="AB290"/>
          <cell r="AC290"/>
          <cell r="AD290"/>
          <cell r="AE290"/>
          <cell r="AF290"/>
          <cell r="AG290"/>
          <cell r="AH290"/>
          <cell r="AI290"/>
          <cell r="AJ290"/>
          <cell r="AK290"/>
          <cell r="AL290"/>
          <cell r="AM290"/>
          <cell r="AN290"/>
          <cell r="AO290"/>
          <cell r="AP290"/>
          <cell r="AQ290">
            <v>49</v>
          </cell>
          <cell r="AR290">
            <v>51</v>
          </cell>
          <cell r="AS290">
            <v>53</v>
          </cell>
          <cell r="AT290">
            <v>54</v>
          </cell>
          <cell r="AU290">
            <v>55</v>
          </cell>
          <cell r="AV290"/>
          <cell r="AW290"/>
          <cell r="AX290"/>
          <cell r="AY290"/>
          <cell r="AZ290"/>
          <cell r="BA290"/>
          <cell r="BB290"/>
          <cell r="BC290"/>
          <cell r="BD290"/>
          <cell r="BE290"/>
          <cell r="BF290"/>
          <cell r="BG290"/>
          <cell r="BH290"/>
          <cell r="BI290"/>
          <cell r="BJ290"/>
          <cell r="BK290"/>
          <cell r="BL290"/>
          <cell r="BM290"/>
          <cell r="BN290"/>
          <cell r="BO290"/>
          <cell r="BP290"/>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cell r="DD290">
            <v>1</v>
          </cell>
          <cell r="DE290"/>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I291"/>
          <cell r="J291">
            <v>1</v>
          </cell>
          <cell r="K291"/>
          <cell r="L291"/>
          <cell r="M291"/>
          <cell r="N291"/>
          <cell r="O291"/>
          <cell r="P291"/>
          <cell r="Q291">
            <v>1</v>
          </cell>
          <cell r="R291" t="str">
            <v>NFI</v>
          </cell>
          <cell r="S291"/>
          <cell r="T291"/>
          <cell r="U291" t="str">
            <v xml:space="preserve">Water consumption </v>
          </cell>
          <cell r="V291" t="str">
            <v>nr</v>
          </cell>
          <cell r="W291" t="str">
            <v xml:space="preserve">Total estimated m3/d of water saved.  </v>
          </cell>
          <cell r="X291">
            <v>0</v>
          </cell>
          <cell r="Y291" t="str">
            <v>Up</v>
          </cell>
          <cell r="Z291"/>
          <cell r="AA291"/>
          <cell r="AB291"/>
          <cell r="AC291"/>
          <cell r="AD291"/>
          <cell r="AE291"/>
          <cell r="AF291"/>
          <cell r="AG291"/>
          <cell r="AH291"/>
          <cell r="AI291"/>
          <cell r="AJ291"/>
          <cell r="AK291"/>
          <cell r="AL291"/>
          <cell r="AM291"/>
          <cell r="AN291"/>
          <cell r="AO291"/>
          <cell r="AP291"/>
          <cell r="AQ291">
            <v>500</v>
          </cell>
          <cell r="AR291">
            <v>1000</v>
          </cell>
          <cell r="AS291">
            <v>1500</v>
          </cell>
          <cell r="AT291">
            <v>2000</v>
          </cell>
          <cell r="AU291">
            <v>2500</v>
          </cell>
          <cell r="AV291"/>
          <cell r="AW291"/>
          <cell r="AX291"/>
          <cell r="AY291"/>
          <cell r="AZ291"/>
          <cell r="BA291"/>
          <cell r="BB291"/>
          <cell r="BC291"/>
          <cell r="BD291"/>
          <cell r="BE291"/>
          <cell r="BF291"/>
          <cell r="BG291"/>
          <cell r="BH291"/>
          <cell r="BI291"/>
          <cell r="BJ291"/>
          <cell r="BK291"/>
          <cell r="BL291"/>
          <cell r="BM291"/>
          <cell r="BN291"/>
          <cell r="BO291"/>
          <cell r="BP291"/>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cell r="DD291">
            <v>1</v>
          </cell>
          <cell r="DE291"/>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I292"/>
          <cell r="J292">
            <v>1</v>
          </cell>
          <cell r="K292"/>
          <cell r="L292"/>
          <cell r="M292"/>
          <cell r="N292"/>
          <cell r="O292"/>
          <cell r="P292"/>
          <cell r="Q292">
            <v>1</v>
          </cell>
          <cell r="R292" t="str">
            <v>Out</v>
          </cell>
          <cell r="S292" t="str">
            <v xml:space="preserve">Revenue  </v>
          </cell>
          <cell r="T292" t="str">
            <v>In-period</v>
          </cell>
          <cell r="U292" t="str">
            <v xml:space="preserve">Water consumption </v>
          </cell>
          <cell r="V292" t="str">
            <v>nr</v>
          </cell>
          <cell r="W292" t="str">
            <v xml:space="preserve">Number of residential properties provided with devices </v>
          </cell>
          <cell r="X292">
            <v>0</v>
          </cell>
          <cell r="Y292" t="str">
            <v>Up</v>
          </cell>
          <cell r="Z292"/>
          <cell r="AA292"/>
          <cell r="AB292"/>
          <cell r="AC292"/>
          <cell r="AD292"/>
          <cell r="AE292"/>
          <cell r="AF292"/>
          <cell r="AG292"/>
          <cell r="AH292"/>
          <cell r="AI292"/>
          <cell r="AJ292"/>
          <cell r="AK292"/>
          <cell r="AL292"/>
          <cell r="AM292"/>
          <cell r="AN292"/>
          <cell r="AO292"/>
          <cell r="AP292"/>
          <cell r="AQ292">
            <v>3529</v>
          </cell>
          <cell r="AR292">
            <v>3529</v>
          </cell>
          <cell r="AS292">
            <v>3529</v>
          </cell>
          <cell r="AT292">
            <v>3529</v>
          </cell>
          <cell r="AU292">
            <v>3529</v>
          </cell>
          <cell r="AV292"/>
          <cell r="AW292"/>
          <cell r="AX292"/>
          <cell r="AY292"/>
          <cell r="AZ292"/>
          <cell r="BA292"/>
          <cell r="BB292"/>
          <cell r="BC292"/>
          <cell r="BD292"/>
          <cell r="BE292"/>
          <cell r="BF292"/>
          <cell r="BG292"/>
          <cell r="BH292"/>
          <cell r="BI292"/>
          <cell r="BJ292"/>
          <cell r="BK292"/>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C292"/>
          <cell r="DD292">
            <v>1</v>
          </cell>
          <cell r="DE292"/>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I293"/>
          <cell r="J293">
            <v>0.433</v>
          </cell>
          <cell r="K293">
            <v>0.56699999999999995</v>
          </cell>
          <cell r="L293"/>
          <cell r="M293"/>
          <cell r="N293"/>
          <cell r="O293"/>
          <cell r="P293"/>
          <cell r="Q293">
            <v>1</v>
          </cell>
          <cell r="R293" t="str">
            <v>Out &amp; under</v>
          </cell>
          <cell r="S293" t="str">
            <v xml:space="preserve">Revenue  </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cell r="AA293"/>
          <cell r="AB293"/>
          <cell r="AC293"/>
          <cell r="AD293"/>
          <cell r="AE293"/>
          <cell r="AF293"/>
          <cell r="AG293"/>
          <cell r="AH293"/>
          <cell r="AI293"/>
          <cell r="AJ293"/>
          <cell r="AK293"/>
          <cell r="AL293"/>
          <cell r="AM293"/>
          <cell r="AN293"/>
          <cell r="AO293"/>
          <cell r="AP293"/>
          <cell r="AQ293" t="str">
            <v/>
          </cell>
          <cell r="AR293" t="str">
            <v/>
          </cell>
          <cell r="AS293" t="str">
            <v/>
          </cell>
          <cell r="AT293" t="str">
            <v/>
          </cell>
          <cell r="AU293" t="str">
            <v xml:space="preserve">UQ </v>
          </cell>
          <cell r="AV293"/>
          <cell r="AW293"/>
          <cell r="AX293"/>
          <cell r="AY293"/>
          <cell r="AZ293"/>
          <cell r="BA293"/>
          <cell r="BB293"/>
          <cell r="BC293"/>
          <cell r="BD293"/>
          <cell r="BE293"/>
          <cell r="BF293"/>
          <cell r="BG293"/>
          <cell r="BH293"/>
          <cell r="BI293"/>
          <cell r="BJ293"/>
          <cell r="BK293"/>
          <cell r="BL293" t="str">
            <v>Yes</v>
          </cell>
          <cell r="BM293" t="str">
            <v>Yes</v>
          </cell>
          <cell r="BN293" t="str">
            <v>Yes</v>
          </cell>
          <cell r="BO293" t="str">
            <v>Yes</v>
          </cell>
          <cell r="BP293" t="str">
            <v>Yes</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cell r="DD293">
            <v>1</v>
          </cell>
          <cell r="DE293"/>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I294"/>
          <cell r="J294"/>
          <cell r="K294">
            <v>1</v>
          </cell>
          <cell r="L294"/>
          <cell r="M294"/>
          <cell r="N294"/>
          <cell r="O294"/>
          <cell r="P294"/>
          <cell r="Q294">
            <v>1</v>
          </cell>
          <cell r="R294" t="str">
            <v>Out &amp; under</v>
          </cell>
          <cell r="S294" t="str">
            <v xml:space="preserve">Revenue  </v>
          </cell>
          <cell r="T294" t="str">
            <v>In-period</v>
          </cell>
          <cell r="U294" t="str">
            <v xml:space="preserve">Environmental </v>
          </cell>
          <cell r="V294" t="str">
            <v>nr</v>
          </cell>
          <cell r="W294" t="str">
            <v xml:space="preserve">Number of bathing waters at ‘Excellent’  </v>
          </cell>
          <cell r="X294">
            <v>0</v>
          </cell>
          <cell r="Y294" t="str">
            <v>Up</v>
          </cell>
          <cell r="Z294"/>
          <cell r="AA294"/>
          <cell r="AB294"/>
          <cell r="AC294"/>
          <cell r="AD294"/>
          <cell r="AE294"/>
          <cell r="AF294"/>
          <cell r="AG294"/>
          <cell r="AH294"/>
          <cell r="AI294"/>
          <cell r="AJ294"/>
          <cell r="AK294"/>
          <cell r="AL294"/>
          <cell r="AM294"/>
          <cell r="AN294"/>
          <cell r="AO294"/>
          <cell r="AP294"/>
          <cell r="AQ294">
            <v>0</v>
          </cell>
          <cell r="AR294">
            <v>0</v>
          </cell>
          <cell r="AS294">
            <v>0</v>
          </cell>
          <cell r="AT294">
            <v>1</v>
          </cell>
          <cell r="AU294">
            <v>2</v>
          </cell>
          <cell r="AV294"/>
          <cell r="AW294"/>
          <cell r="AX294"/>
          <cell r="AY294"/>
          <cell r="AZ294"/>
          <cell r="BA294"/>
          <cell r="BB294"/>
          <cell r="BC294"/>
          <cell r="BD294"/>
          <cell r="BE294"/>
          <cell r="BF294"/>
          <cell r="BG294"/>
          <cell r="BH294"/>
          <cell r="BI294"/>
          <cell r="BJ294"/>
          <cell r="BK294"/>
          <cell r="BL294"/>
          <cell r="BM294"/>
          <cell r="BN294"/>
          <cell r="BO294"/>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C294"/>
          <cell r="DD294">
            <v>1</v>
          </cell>
          <cell r="DE294"/>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I295"/>
          <cell r="J295"/>
          <cell r="K295"/>
          <cell r="L295"/>
          <cell r="M295">
            <v>1</v>
          </cell>
          <cell r="N295"/>
          <cell r="O295"/>
          <cell r="P295"/>
          <cell r="Q295">
            <v>1</v>
          </cell>
          <cell r="R295" t="str">
            <v>Out &amp; under</v>
          </cell>
          <cell r="S295" t="str">
            <v xml:space="preserve">Revenue  </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cell r="AA295"/>
          <cell r="AB295"/>
          <cell r="AC295"/>
          <cell r="AD295"/>
          <cell r="AE295"/>
          <cell r="AF295"/>
          <cell r="AG295"/>
          <cell r="AH295"/>
          <cell r="AI295"/>
          <cell r="AJ295"/>
          <cell r="AK295"/>
          <cell r="AL295"/>
          <cell r="AM295"/>
          <cell r="AN295"/>
          <cell r="AO295"/>
          <cell r="AP295"/>
          <cell r="AQ295" t="str">
            <v/>
          </cell>
          <cell r="AR295" t="str">
            <v/>
          </cell>
          <cell r="AS295" t="str">
            <v/>
          </cell>
          <cell r="AT295" t="str">
            <v/>
          </cell>
          <cell r="AU295" t="str">
            <v>Above average</v>
          </cell>
          <cell r="AV295"/>
          <cell r="AW295"/>
          <cell r="AX295"/>
          <cell r="AY295"/>
          <cell r="AZ295"/>
          <cell r="BA295"/>
          <cell r="BB295"/>
          <cell r="BC295"/>
          <cell r="BD295"/>
          <cell r="BE295"/>
          <cell r="BF295"/>
          <cell r="BG295"/>
          <cell r="BH295"/>
          <cell r="BI295"/>
          <cell r="BJ295"/>
          <cell r="BK295"/>
          <cell r="BL295" t="str">
            <v>Yes</v>
          </cell>
          <cell r="BM295" t="str">
            <v>Yes</v>
          </cell>
          <cell r="BN295" t="str">
            <v>Yes</v>
          </cell>
          <cell r="BO295" t="str">
            <v>Yes</v>
          </cell>
          <cell r="BP295" t="str">
            <v>Yes</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cell r="DD295">
            <v>1</v>
          </cell>
          <cell r="DE295"/>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I296"/>
          <cell r="J296"/>
          <cell r="K296"/>
          <cell r="L296"/>
          <cell r="M296">
            <v>1</v>
          </cell>
          <cell r="N296"/>
          <cell r="O296"/>
          <cell r="P296"/>
          <cell r="Q296">
            <v>1</v>
          </cell>
          <cell r="R296" t="str">
            <v>Out &amp; under</v>
          </cell>
          <cell r="S296" t="str">
            <v xml:space="preserve">Revenue  </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Z296"/>
          <cell r="AA296"/>
          <cell r="AB296"/>
          <cell r="AC296"/>
          <cell r="AD296"/>
          <cell r="AE296"/>
          <cell r="AF296"/>
          <cell r="AG296"/>
          <cell r="AH296"/>
          <cell r="AI296"/>
          <cell r="AJ296"/>
          <cell r="AK296"/>
          <cell r="AL296"/>
          <cell r="AM296"/>
          <cell r="AN296"/>
          <cell r="AO296"/>
          <cell r="AP296"/>
          <cell r="AQ296">
            <v>2.38</v>
          </cell>
          <cell r="AR296">
            <v>2.2799999999999998</v>
          </cell>
          <cell r="AS296">
            <v>2.1800000000000002</v>
          </cell>
          <cell r="AT296">
            <v>2.12</v>
          </cell>
          <cell r="AU296">
            <v>2.06</v>
          </cell>
          <cell r="AV296"/>
          <cell r="AW296"/>
          <cell r="AX296"/>
          <cell r="AY296"/>
          <cell r="AZ296"/>
          <cell r="BA296"/>
          <cell r="BB296"/>
          <cell r="BC296"/>
          <cell r="BD296"/>
          <cell r="BE296"/>
          <cell r="BF296"/>
          <cell r="BG296"/>
          <cell r="BH296"/>
          <cell r="BI296"/>
          <cell r="BJ296"/>
          <cell r="BK296"/>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C296"/>
          <cell r="DD296">
            <v>1</v>
          </cell>
          <cell r="DE296"/>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I297"/>
          <cell r="J297"/>
          <cell r="K297"/>
          <cell r="L297"/>
          <cell r="M297">
            <v>1</v>
          </cell>
          <cell r="N297"/>
          <cell r="O297"/>
          <cell r="P297"/>
          <cell r="Q297">
            <v>1</v>
          </cell>
          <cell r="R297" t="str">
            <v>NFI</v>
          </cell>
          <cell r="S297"/>
          <cell r="T297"/>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Z297"/>
          <cell r="AA297"/>
          <cell r="AB297"/>
          <cell r="AC297"/>
          <cell r="AD297"/>
          <cell r="AE297"/>
          <cell r="AF297"/>
          <cell r="AG297"/>
          <cell r="AH297"/>
          <cell r="AI297"/>
          <cell r="AJ297"/>
          <cell r="AK297"/>
          <cell r="AL297"/>
          <cell r="AM297"/>
          <cell r="AN297"/>
          <cell r="AO297"/>
          <cell r="AP297"/>
          <cell r="AQ297">
            <v>70</v>
          </cell>
          <cell r="AR297">
            <v>75</v>
          </cell>
          <cell r="AS297">
            <v>80</v>
          </cell>
          <cell r="AT297">
            <v>85</v>
          </cell>
          <cell r="AU297">
            <v>90</v>
          </cell>
          <cell r="AV297"/>
          <cell r="AW297"/>
          <cell r="AX297"/>
          <cell r="AY297"/>
          <cell r="AZ297"/>
          <cell r="BA297"/>
          <cell r="BB297"/>
          <cell r="BC297"/>
          <cell r="BD297"/>
          <cell r="BE297"/>
          <cell r="BF297"/>
          <cell r="BG297"/>
          <cell r="BH297"/>
          <cell r="BI297"/>
          <cell r="BJ297"/>
          <cell r="BK297"/>
          <cell r="BL297"/>
          <cell r="BM297"/>
          <cell r="BN297"/>
          <cell r="BO297"/>
          <cell r="BP297"/>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cell r="DD297">
            <v>1</v>
          </cell>
          <cell r="DE297"/>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I298"/>
          <cell r="J298"/>
          <cell r="K298"/>
          <cell r="L298"/>
          <cell r="M298">
            <v>1</v>
          </cell>
          <cell r="N298"/>
          <cell r="O298"/>
          <cell r="P298"/>
          <cell r="Q298">
            <v>1</v>
          </cell>
          <cell r="R298" t="str">
            <v>NFI</v>
          </cell>
          <cell r="S298"/>
          <cell r="T298"/>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Z298"/>
          <cell r="AA298"/>
          <cell r="AB298"/>
          <cell r="AC298"/>
          <cell r="AD298"/>
          <cell r="AE298"/>
          <cell r="AF298"/>
          <cell r="AG298"/>
          <cell r="AH298"/>
          <cell r="AI298"/>
          <cell r="AJ298"/>
          <cell r="AK298"/>
          <cell r="AL298"/>
          <cell r="AM298"/>
          <cell r="AN298"/>
          <cell r="AO298"/>
          <cell r="AP298"/>
          <cell r="AQ298">
            <v>77</v>
          </cell>
          <cell r="AR298">
            <v>81</v>
          </cell>
          <cell r="AS298">
            <v>84</v>
          </cell>
          <cell r="AT298">
            <v>87</v>
          </cell>
          <cell r="AU298">
            <v>90</v>
          </cell>
          <cell r="AV298"/>
          <cell r="AW298"/>
          <cell r="AX298"/>
          <cell r="AY298"/>
          <cell r="AZ298"/>
          <cell r="BA298"/>
          <cell r="BB298"/>
          <cell r="BC298"/>
          <cell r="BD298"/>
          <cell r="BE298"/>
          <cell r="BF298"/>
          <cell r="BG298"/>
          <cell r="BH298"/>
          <cell r="BI298"/>
          <cell r="BJ298"/>
          <cell r="BK298"/>
          <cell r="BL298"/>
          <cell r="BM298"/>
          <cell r="BN298"/>
          <cell r="BO298"/>
          <cell r="BP298"/>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cell r="DD298">
            <v>1</v>
          </cell>
          <cell r="DE298"/>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I299"/>
          <cell r="J299">
            <v>1</v>
          </cell>
          <cell r="K299"/>
          <cell r="L299"/>
          <cell r="M299"/>
          <cell r="N299"/>
          <cell r="O299"/>
          <cell r="P299"/>
          <cell r="Q299">
            <v>1</v>
          </cell>
          <cell r="R299" t="str">
            <v>Out</v>
          </cell>
          <cell r="S299" t="str">
            <v xml:space="preserve">Revenue  </v>
          </cell>
          <cell r="T299" t="str">
            <v>In-period</v>
          </cell>
          <cell r="U299" t="str">
            <v>Lead</v>
          </cell>
          <cell r="V299" t="str">
            <v>nr</v>
          </cell>
          <cell r="W299" t="str">
            <v xml:space="preserve">Number of residential properties who receive grants </v>
          </cell>
          <cell r="X299">
            <v>0</v>
          </cell>
          <cell r="Y299" t="str">
            <v>Up</v>
          </cell>
          <cell r="Z299"/>
          <cell r="AA299"/>
          <cell r="AB299"/>
          <cell r="AC299"/>
          <cell r="AD299"/>
          <cell r="AE299"/>
          <cell r="AF299"/>
          <cell r="AG299"/>
          <cell r="AH299"/>
          <cell r="AI299"/>
          <cell r="AJ299"/>
          <cell r="AK299"/>
          <cell r="AL299"/>
          <cell r="AM299"/>
          <cell r="AN299"/>
          <cell r="AO299"/>
          <cell r="AP299"/>
          <cell r="AQ299">
            <v>43</v>
          </cell>
          <cell r="AR299">
            <v>43</v>
          </cell>
          <cell r="AS299">
            <v>43</v>
          </cell>
          <cell r="AT299">
            <v>43</v>
          </cell>
          <cell r="AU299">
            <v>43</v>
          </cell>
          <cell r="AV299"/>
          <cell r="AW299"/>
          <cell r="AX299"/>
          <cell r="AY299"/>
          <cell r="AZ299"/>
          <cell r="BA299"/>
          <cell r="BB299"/>
          <cell r="BC299"/>
          <cell r="BD299"/>
          <cell r="BE299"/>
          <cell r="BF299"/>
          <cell r="BG299"/>
          <cell r="BH299"/>
          <cell r="BI299"/>
          <cell r="BJ299"/>
          <cell r="BK299"/>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C299"/>
          <cell r="DD299">
            <v>1</v>
          </cell>
          <cell r="DE299"/>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I300"/>
          <cell r="J300"/>
          <cell r="K300">
            <v>1</v>
          </cell>
          <cell r="L300"/>
          <cell r="M300"/>
          <cell r="N300"/>
          <cell r="O300"/>
          <cell r="P300"/>
          <cell r="Q300">
            <v>1</v>
          </cell>
          <cell r="R300" t="str">
            <v>Out &amp; under</v>
          </cell>
          <cell r="S300" t="str">
            <v xml:space="preserve">Revenue  </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Z300"/>
          <cell r="AA300"/>
          <cell r="AB300"/>
          <cell r="AC300"/>
          <cell r="AD300"/>
          <cell r="AE300"/>
          <cell r="AF300"/>
          <cell r="AG300"/>
          <cell r="AH300"/>
          <cell r="AI300"/>
          <cell r="AJ300"/>
          <cell r="AK300"/>
          <cell r="AL300"/>
          <cell r="AM300"/>
          <cell r="AN300"/>
          <cell r="AO300"/>
          <cell r="AP300"/>
          <cell r="AQ300">
            <v>23080</v>
          </cell>
          <cell r="AR300">
            <v>39730</v>
          </cell>
          <cell r="AS300">
            <v>39730</v>
          </cell>
          <cell r="AT300">
            <v>39730</v>
          </cell>
          <cell r="AU300">
            <v>39730</v>
          </cell>
          <cell r="AV300"/>
          <cell r="AW300"/>
          <cell r="AX300"/>
          <cell r="AY300"/>
          <cell r="AZ300"/>
          <cell r="BA300"/>
          <cell r="BB300"/>
          <cell r="BC300"/>
          <cell r="BD300"/>
          <cell r="BE300"/>
          <cell r="BF300"/>
          <cell r="BG300"/>
          <cell r="BH300"/>
          <cell r="BI300"/>
          <cell r="BJ300"/>
          <cell r="BK300"/>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C300"/>
          <cell r="DD300">
            <v>1</v>
          </cell>
          <cell r="DE300"/>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I301"/>
          <cell r="J301">
            <v>0.5</v>
          </cell>
          <cell r="K301">
            <v>0.5</v>
          </cell>
          <cell r="L301"/>
          <cell r="M301"/>
          <cell r="N301"/>
          <cell r="O301"/>
          <cell r="P301"/>
          <cell r="Q301">
            <v>1</v>
          </cell>
          <cell r="R301" t="str">
            <v>NFI</v>
          </cell>
          <cell r="S301"/>
          <cell r="T301"/>
          <cell r="U301" t="str">
            <v xml:space="preserve">Community/partnerships </v>
          </cell>
          <cell r="V301" t="str">
            <v>rank</v>
          </cell>
          <cell r="W301" t="str">
            <v>Rank of where we are in the benchmarking </v>
          </cell>
          <cell r="X301">
            <v>0</v>
          </cell>
          <cell r="Y301" t="str">
            <v>Up</v>
          </cell>
          <cell r="Z301"/>
          <cell r="AA301"/>
          <cell r="AB301"/>
          <cell r="AC301"/>
          <cell r="AD301"/>
          <cell r="AE301"/>
          <cell r="AF301"/>
          <cell r="AG301"/>
          <cell r="AH301"/>
          <cell r="AI301"/>
          <cell r="AJ301"/>
          <cell r="AK301"/>
          <cell r="AL301"/>
          <cell r="AM301"/>
          <cell r="AN301"/>
          <cell r="AO301"/>
          <cell r="AP301"/>
          <cell r="AQ301">
            <v>75</v>
          </cell>
          <cell r="AR301">
            <v>75</v>
          </cell>
          <cell r="AS301">
            <v>75</v>
          </cell>
          <cell r="AT301">
            <v>75</v>
          </cell>
          <cell r="AU301">
            <v>75</v>
          </cell>
          <cell r="AV301"/>
          <cell r="AW301"/>
          <cell r="AX301"/>
          <cell r="AY301"/>
          <cell r="AZ301"/>
          <cell r="BA301"/>
          <cell r="BB301"/>
          <cell r="BC301"/>
          <cell r="BD301"/>
          <cell r="BE301"/>
          <cell r="BF301"/>
          <cell r="BG301"/>
          <cell r="BH301"/>
          <cell r="BI301"/>
          <cell r="BJ301"/>
          <cell r="BK301"/>
          <cell r="BL301"/>
          <cell r="BM301"/>
          <cell r="BN301"/>
          <cell r="BO301"/>
          <cell r="BP301"/>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cell r="DD301">
            <v>1</v>
          </cell>
          <cell r="DE301"/>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I302"/>
          <cell r="J302">
            <v>0.5</v>
          </cell>
          <cell r="K302">
            <v>0.5</v>
          </cell>
          <cell r="L302"/>
          <cell r="M302"/>
          <cell r="N302"/>
          <cell r="O302"/>
          <cell r="P302"/>
          <cell r="Q302">
            <v>1</v>
          </cell>
          <cell r="R302" t="str">
            <v>NFI</v>
          </cell>
          <cell r="S302"/>
          <cell r="T302"/>
          <cell r="U302" t="str">
            <v>Community/partnerships</v>
          </cell>
          <cell r="V302" t="str">
            <v>%</v>
          </cell>
          <cell r="W302" t="str">
            <v>The percentage of good or excellent feedback</v>
          </cell>
          <cell r="X302">
            <v>0</v>
          </cell>
          <cell r="Y302" t="str">
            <v>Up</v>
          </cell>
          <cell r="Z302"/>
          <cell r="AA302"/>
          <cell r="AB302"/>
          <cell r="AC302"/>
          <cell r="AD302"/>
          <cell r="AE302"/>
          <cell r="AF302"/>
          <cell r="AG302"/>
          <cell r="AH302"/>
          <cell r="AI302"/>
          <cell r="AJ302"/>
          <cell r="AK302"/>
          <cell r="AL302"/>
          <cell r="AM302"/>
          <cell r="AN302"/>
          <cell r="AO302"/>
          <cell r="AP302"/>
          <cell r="AQ302">
            <v>1</v>
          </cell>
          <cell r="AR302">
            <v>1</v>
          </cell>
          <cell r="AS302">
            <v>1</v>
          </cell>
          <cell r="AT302">
            <v>1</v>
          </cell>
          <cell r="AU302">
            <v>1</v>
          </cell>
          <cell r="AV302"/>
          <cell r="AW302"/>
          <cell r="AX302"/>
          <cell r="AY302"/>
          <cell r="AZ302"/>
          <cell r="BA302"/>
          <cell r="BB302"/>
          <cell r="BC302"/>
          <cell r="BD302"/>
          <cell r="BE302"/>
          <cell r="BF302"/>
          <cell r="BG302"/>
          <cell r="BH302"/>
          <cell r="BI302"/>
          <cell r="BJ302"/>
          <cell r="BK302"/>
          <cell r="BL302"/>
          <cell r="BM302"/>
          <cell r="BN302"/>
          <cell r="BO302"/>
          <cell r="BP302"/>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cell r="DD302">
            <v>1</v>
          </cell>
          <cell r="DE302"/>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I303"/>
          <cell r="J303">
            <v>1</v>
          </cell>
          <cell r="K303"/>
          <cell r="L303"/>
          <cell r="M303"/>
          <cell r="N303"/>
          <cell r="O303"/>
          <cell r="P303"/>
          <cell r="Q303">
            <v>1</v>
          </cell>
          <cell r="R303" t="str">
            <v>Out &amp; under</v>
          </cell>
          <cell r="S303" t="str">
            <v xml:space="preserve">Revenue  </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cell r="AA303"/>
          <cell r="AB303"/>
          <cell r="AC303"/>
          <cell r="AD303"/>
          <cell r="AE303"/>
          <cell r="AF303"/>
          <cell r="AG303"/>
          <cell r="AH303"/>
          <cell r="AI303"/>
          <cell r="AJ303"/>
          <cell r="AK303"/>
          <cell r="AL303"/>
          <cell r="AM303"/>
          <cell r="AN303"/>
          <cell r="AO303"/>
          <cell r="AP303"/>
          <cell r="AQ303">
            <v>4.5138888888888893E-3</v>
          </cell>
          <cell r="AR303">
            <v>4.2592592592592595E-3</v>
          </cell>
          <cell r="AS303">
            <v>3.9930555555555561E-3</v>
          </cell>
          <cell r="AT303">
            <v>3.7384259259259263E-3</v>
          </cell>
          <cell r="AU303">
            <v>3.472222222222222E-3</v>
          </cell>
          <cell r="AV303"/>
          <cell r="AW303"/>
          <cell r="AX303"/>
          <cell r="AY303"/>
          <cell r="AZ303"/>
          <cell r="BA303"/>
          <cell r="BB303"/>
          <cell r="BC303"/>
          <cell r="BD303"/>
          <cell r="BE303"/>
          <cell r="BF303"/>
          <cell r="BG303"/>
          <cell r="BH303"/>
          <cell r="BI303"/>
          <cell r="BJ303"/>
          <cell r="BK303"/>
          <cell r="BL303" t="str">
            <v>Yes</v>
          </cell>
          <cell r="BM303" t="str">
            <v>Yes</v>
          </cell>
          <cell r="BN303" t="str">
            <v>Yes</v>
          </cell>
          <cell r="BO303" t="str">
            <v>Yes</v>
          </cell>
          <cell r="BP303" t="str">
            <v>Yes</v>
          </cell>
          <cell r="BQ303">
            <v>0</v>
          </cell>
          <cell r="BR303">
            <v>0</v>
          </cell>
          <cell r="BS303">
            <v>0</v>
          </cell>
          <cell r="BT303">
            <v>0</v>
          </cell>
          <cell r="BU303">
            <v>0</v>
          </cell>
          <cell r="BV303">
            <v>1.5798611111111114E-2</v>
          </cell>
          <cell r="BW303">
            <v>1.5798611111111114E-2</v>
          </cell>
          <cell r="BX303">
            <v>1.5798611111111114E-2</v>
          </cell>
          <cell r="BY303">
            <v>1.5798611111111114E-2</v>
          </cell>
          <cell r="BZ303">
            <v>1.5798611111111114E-2</v>
          </cell>
          <cell r="CA303">
            <v>0</v>
          </cell>
          <cell r="CB303">
            <v>0</v>
          </cell>
          <cell r="CC303">
            <v>0</v>
          </cell>
          <cell r="CD303">
            <v>0</v>
          </cell>
          <cell r="CE303">
            <v>0</v>
          </cell>
          <cell r="CF303">
            <v>0</v>
          </cell>
          <cell r="CG303">
            <v>0</v>
          </cell>
          <cell r="CH303">
            <v>0</v>
          </cell>
          <cell r="CI303">
            <v>0</v>
          </cell>
          <cell r="CJ303">
            <v>0</v>
          </cell>
          <cell r="CK303">
            <v>2.430555555555556E-3</v>
          </cell>
          <cell r="CL303">
            <v>2.1759259259259258E-3</v>
          </cell>
          <cell r="CM303">
            <v>1.9097222222222226E-3</v>
          </cell>
          <cell r="CN303">
            <v>1.6550925925925928E-3</v>
          </cell>
          <cell r="CO303">
            <v>1.3888888888888887E-3</v>
          </cell>
          <cell r="CP303">
            <v>0</v>
          </cell>
          <cell r="CQ303">
            <v>0</v>
          </cell>
          <cell r="CR303">
            <v>0</v>
          </cell>
          <cell r="CS303">
            <v>0</v>
          </cell>
          <cell r="CT303">
            <v>0</v>
          </cell>
          <cell r="CU303">
            <v>-0.24399999999999999</v>
          </cell>
          <cell r="CV303" t="str">
            <v/>
          </cell>
          <cell r="CW303" t="str">
            <v/>
          </cell>
          <cell r="CX303" t="str">
            <v/>
          </cell>
          <cell r="CY303">
            <v>0.24399999999999999</v>
          </cell>
          <cell r="CZ303" t="str">
            <v/>
          </cell>
          <cell r="DA303" t="str">
            <v/>
          </cell>
          <cell r="DB303" t="str">
            <v/>
          </cell>
          <cell r="DC303"/>
          <cell r="DD303">
            <v>1</v>
          </cell>
          <cell r="DE303"/>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I304"/>
          <cell r="J304"/>
          <cell r="K304">
            <v>1</v>
          </cell>
          <cell r="L304"/>
          <cell r="M304"/>
          <cell r="N304"/>
          <cell r="O304"/>
          <cell r="P304"/>
          <cell r="Q304">
            <v>1</v>
          </cell>
          <cell r="R304" t="str">
            <v>Out &amp; under</v>
          </cell>
          <cell r="S304" t="str">
            <v xml:space="preserve">Revenue  </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cell r="AA304"/>
          <cell r="AB304"/>
          <cell r="AC304"/>
          <cell r="AD304"/>
          <cell r="AE304"/>
          <cell r="AF304"/>
          <cell r="AG304"/>
          <cell r="AH304"/>
          <cell r="AI304"/>
          <cell r="AJ304"/>
          <cell r="AK304"/>
          <cell r="AL304"/>
          <cell r="AM304"/>
          <cell r="AN304"/>
          <cell r="AO304"/>
          <cell r="AP304"/>
          <cell r="AQ304">
            <v>1.68</v>
          </cell>
          <cell r="AR304">
            <v>1.63</v>
          </cell>
          <cell r="AS304">
            <v>1.58</v>
          </cell>
          <cell r="AT304">
            <v>1.44</v>
          </cell>
          <cell r="AU304">
            <v>1.34</v>
          </cell>
          <cell r="AV304"/>
          <cell r="AW304"/>
          <cell r="AX304"/>
          <cell r="AY304"/>
          <cell r="AZ304"/>
          <cell r="BA304"/>
          <cell r="BB304"/>
          <cell r="BC304"/>
          <cell r="BD304"/>
          <cell r="BE304"/>
          <cell r="BF304"/>
          <cell r="BG304"/>
          <cell r="BH304"/>
          <cell r="BI304"/>
          <cell r="BJ304"/>
          <cell r="BK304"/>
          <cell r="BL304" t="str">
            <v>Yes</v>
          </cell>
          <cell r="BM304" t="str">
            <v>Yes</v>
          </cell>
          <cell r="BN304" t="str">
            <v>Yes</v>
          </cell>
          <cell r="BO304" t="str">
            <v>Yes</v>
          </cell>
          <cell r="BP304" t="str">
            <v>Yes</v>
          </cell>
          <cell r="BQ304" t="str">
            <v/>
          </cell>
          <cell r="BR304" t="str">
            <v/>
          </cell>
          <cell r="BS304" t="str">
            <v/>
          </cell>
          <cell r="BT304" t="str">
            <v/>
          </cell>
          <cell r="BU304" t="str">
            <v/>
          </cell>
          <cell r="BV304">
            <v>3.35</v>
          </cell>
          <cell r="BW304">
            <v>3.35</v>
          </cell>
          <cell r="BX304">
            <v>3.35</v>
          </cell>
          <cell r="BY304">
            <v>3.35</v>
          </cell>
          <cell r="BZ304">
            <v>3.35</v>
          </cell>
          <cell r="CA304" t="str">
            <v/>
          </cell>
          <cell r="CB304" t="str">
            <v/>
          </cell>
          <cell r="CC304" t="str">
            <v/>
          </cell>
          <cell r="CD304" t="str">
            <v/>
          </cell>
          <cell r="CE304" t="str">
            <v/>
          </cell>
          <cell r="CF304" t="str">
            <v/>
          </cell>
          <cell r="CG304" t="str">
            <v/>
          </cell>
          <cell r="CH304" t="str">
            <v/>
          </cell>
          <cell r="CI304" t="str">
            <v/>
          </cell>
          <cell r="CJ304" t="str">
            <v/>
          </cell>
          <cell r="CK304">
            <v>1.38</v>
          </cell>
          <cell r="CL304">
            <v>1.33</v>
          </cell>
          <cell r="CM304">
            <v>1.28</v>
          </cell>
          <cell r="CN304">
            <v>1.1399999999999999</v>
          </cell>
          <cell r="CO304">
            <v>1.04</v>
          </cell>
          <cell r="CP304" t="str">
            <v/>
          </cell>
          <cell r="CQ304" t="str">
            <v/>
          </cell>
          <cell r="CR304" t="str">
            <v/>
          </cell>
          <cell r="CS304" t="str">
            <v/>
          </cell>
          <cell r="CT304" t="str">
            <v/>
          </cell>
          <cell r="CU304">
            <v>-5.5570000000000004</v>
          </cell>
          <cell r="CV304" t="str">
            <v/>
          </cell>
          <cell r="CW304" t="str">
            <v/>
          </cell>
          <cell r="CX304" t="str">
            <v/>
          </cell>
          <cell r="CY304">
            <v>5.5570000000000004</v>
          </cell>
          <cell r="CZ304" t="str">
            <v/>
          </cell>
          <cell r="DA304" t="str">
            <v/>
          </cell>
          <cell r="DB304" t="str">
            <v/>
          </cell>
          <cell r="DC304"/>
          <cell r="DD304">
            <v>1</v>
          </cell>
          <cell r="DE304"/>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I305"/>
          <cell r="J305"/>
          <cell r="K305">
            <v>1</v>
          </cell>
          <cell r="L305"/>
          <cell r="M305"/>
          <cell r="N305"/>
          <cell r="O305"/>
          <cell r="P305"/>
          <cell r="Q305">
            <v>1</v>
          </cell>
          <cell r="R305" t="str">
            <v>Out &amp; under</v>
          </cell>
          <cell r="S305" t="str">
            <v xml:space="preserve">Revenue  </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cell r="AA305"/>
          <cell r="AB305"/>
          <cell r="AC305"/>
          <cell r="AD305"/>
          <cell r="AE305"/>
          <cell r="AF305"/>
          <cell r="AG305"/>
          <cell r="AH305"/>
          <cell r="AI305"/>
          <cell r="AJ305"/>
          <cell r="AK305"/>
          <cell r="AL305"/>
          <cell r="AM305"/>
          <cell r="AN305"/>
          <cell r="AO305"/>
          <cell r="AP305"/>
          <cell r="AQ305">
            <v>24.51</v>
          </cell>
          <cell r="AR305">
            <v>23.74</v>
          </cell>
          <cell r="AS305">
            <v>23</v>
          </cell>
          <cell r="AT305">
            <v>22.4</v>
          </cell>
          <cell r="AU305">
            <v>19.5</v>
          </cell>
          <cell r="AV305"/>
          <cell r="AW305"/>
          <cell r="AX305"/>
          <cell r="AY305"/>
          <cell r="AZ305"/>
          <cell r="BA305"/>
          <cell r="BB305"/>
          <cell r="BC305"/>
          <cell r="BD305"/>
          <cell r="BE305"/>
          <cell r="BF305"/>
          <cell r="BG305"/>
          <cell r="BH305"/>
          <cell r="BI305"/>
          <cell r="BJ305"/>
          <cell r="BK305"/>
          <cell r="BL305" t="str">
            <v>Yes</v>
          </cell>
          <cell r="BM305" t="str">
            <v>Yes</v>
          </cell>
          <cell r="BN305" t="str">
            <v>Yes</v>
          </cell>
          <cell r="BO305" t="str">
            <v>Yes</v>
          </cell>
          <cell r="BP305" t="str">
            <v>Yes</v>
          </cell>
          <cell r="BQ305" t="str">
            <v/>
          </cell>
          <cell r="BR305" t="str">
            <v/>
          </cell>
          <cell r="BS305" t="str">
            <v/>
          </cell>
          <cell r="BT305" t="str">
            <v/>
          </cell>
          <cell r="BU305" t="str">
            <v/>
          </cell>
          <cell r="BV305">
            <v>49.01</v>
          </cell>
          <cell r="BW305">
            <v>49.01</v>
          </cell>
          <cell r="BX305">
            <v>49.01</v>
          </cell>
          <cell r="BY305">
            <v>49.01</v>
          </cell>
          <cell r="BZ305">
            <v>49.01</v>
          </cell>
          <cell r="CA305" t="str">
            <v/>
          </cell>
          <cell r="CB305" t="str">
            <v/>
          </cell>
          <cell r="CC305" t="str">
            <v/>
          </cell>
          <cell r="CD305" t="str">
            <v/>
          </cell>
          <cell r="CE305" t="str">
            <v/>
          </cell>
          <cell r="CF305" t="str">
            <v/>
          </cell>
          <cell r="CG305" t="str">
            <v/>
          </cell>
          <cell r="CH305" t="str">
            <v/>
          </cell>
          <cell r="CI305" t="str">
            <v/>
          </cell>
          <cell r="CJ305" t="str">
            <v/>
          </cell>
          <cell r="CK305">
            <v>18.57</v>
          </cell>
          <cell r="CL305">
            <v>17.8</v>
          </cell>
          <cell r="CM305">
            <v>17.07</v>
          </cell>
          <cell r="CN305">
            <v>16.47</v>
          </cell>
          <cell r="CO305">
            <v>13.57</v>
          </cell>
          <cell r="CP305" t="str">
            <v/>
          </cell>
          <cell r="CQ305" t="str">
            <v/>
          </cell>
          <cell r="CR305" t="str">
            <v/>
          </cell>
          <cell r="CS305" t="str">
            <v/>
          </cell>
          <cell r="CT305" t="str">
            <v/>
          </cell>
          <cell r="CU305">
            <v>-0.315</v>
          </cell>
          <cell r="CV305" t="str">
            <v/>
          </cell>
          <cell r="CW305" t="str">
            <v/>
          </cell>
          <cell r="CX305" t="str">
            <v/>
          </cell>
          <cell r="CY305">
            <v>0.27</v>
          </cell>
          <cell r="CZ305" t="str">
            <v/>
          </cell>
          <cell r="DA305" t="str">
            <v/>
          </cell>
          <cell r="DB305" t="str">
            <v/>
          </cell>
          <cell r="DC305"/>
          <cell r="DD305">
            <v>1</v>
          </cell>
          <cell r="DE305"/>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J306"/>
          <cell r="K306"/>
          <cell r="L306"/>
          <cell r="M306"/>
          <cell r="N306"/>
          <cell r="O306"/>
          <cell r="P306"/>
          <cell r="Q306">
            <v>1</v>
          </cell>
          <cell r="R306" t="str">
            <v>NFI</v>
          </cell>
          <cell r="S306"/>
          <cell r="T306"/>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cell r="AA306"/>
          <cell r="AB306"/>
          <cell r="AC306"/>
          <cell r="AD306"/>
          <cell r="AE306"/>
          <cell r="AF306"/>
          <cell r="AG306"/>
          <cell r="AH306"/>
          <cell r="AI306"/>
          <cell r="AJ306"/>
          <cell r="AK306"/>
          <cell r="AL306"/>
          <cell r="AM306"/>
          <cell r="AN306"/>
          <cell r="AO306"/>
          <cell r="AP306"/>
          <cell r="AQ306">
            <v>0</v>
          </cell>
          <cell r="AR306">
            <v>0</v>
          </cell>
          <cell r="AS306">
            <v>0</v>
          </cell>
          <cell r="AT306">
            <v>0</v>
          </cell>
          <cell r="AU306">
            <v>0</v>
          </cell>
          <cell r="AV306"/>
          <cell r="AW306"/>
          <cell r="AX306"/>
          <cell r="AY306"/>
          <cell r="AZ306"/>
          <cell r="BA306"/>
          <cell r="BB306"/>
          <cell r="BC306"/>
          <cell r="BD306"/>
          <cell r="BE306"/>
          <cell r="BF306"/>
          <cell r="BG306"/>
          <cell r="BH306"/>
          <cell r="BI306"/>
          <cell r="BJ306"/>
          <cell r="BK306"/>
          <cell r="BL306"/>
          <cell r="BM306"/>
          <cell r="BN306"/>
          <cell r="BO306"/>
          <cell r="BP306"/>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cell r="DD306">
            <v>1</v>
          </cell>
          <cell r="DE306"/>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I307"/>
          <cell r="J307"/>
          <cell r="K307">
            <v>1</v>
          </cell>
          <cell r="L307"/>
          <cell r="M307"/>
          <cell r="N307"/>
          <cell r="O307"/>
          <cell r="P307"/>
          <cell r="Q307">
            <v>1</v>
          </cell>
          <cell r="R307" t="str">
            <v>NFI</v>
          </cell>
          <cell r="S307"/>
          <cell r="T307"/>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cell r="AA307"/>
          <cell r="AB307"/>
          <cell r="AC307"/>
          <cell r="AD307"/>
          <cell r="AE307"/>
          <cell r="AF307"/>
          <cell r="AG307"/>
          <cell r="AH307"/>
          <cell r="AI307"/>
          <cell r="AJ307"/>
          <cell r="AK307"/>
          <cell r="AL307"/>
          <cell r="AM307"/>
          <cell r="AN307"/>
          <cell r="AO307"/>
          <cell r="AP307"/>
          <cell r="AQ307">
            <v>12.42</v>
          </cell>
          <cell r="AR307">
            <v>12.42</v>
          </cell>
          <cell r="AS307">
            <v>12.42</v>
          </cell>
          <cell r="AT307">
            <v>12.42</v>
          </cell>
          <cell r="AU307">
            <v>12.42</v>
          </cell>
          <cell r="AV307"/>
          <cell r="AW307"/>
          <cell r="AX307"/>
          <cell r="AY307"/>
          <cell r="AZ307"/>
          <cell r="BA307"/>
          <cell r="BB307"/>
          <cell r="BC307"/>
          <cell r="BD307"/>
          <cell r="BE307"/>
          <cell r="BF307"/>
          <cell r="BG307"/>
          <cell r="BH307"/>
          <cell r="BI307"/>
          <cell r="BJ307"/>
          <cell r="BK307"/>
          <cell r="BL307"/>
          <cell r="BM307"/>
          <cell r="BN307"/>
          <cell r="BO307"/>
          <cell r="BP307"/>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cell r="DD307">
            <v>1</v>
          </cell>
          <cell r="DE307"/>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I308"/>
          <cell r="J308">
            <v>1</v>
          </cell>
          <cell r="K308"/>
          <cell r="L308"/>
          <cell r="M308"/>
          <cell r="N308"/>
          <cell r="O308"/>
          <cell r="P308"/>
          <cell r="Q308">
            <v>1</v>
          </cell>
          <cell r="R308" t="str">
            <v>Out &amp; under</v>
          </cell>
          <cell r="S308" t="str">
            <v xml:space="preserve">Revenue  </v>
          </cell>
          <cell r="T308" t="str">
            <v>In-period</v>
          </cell>
          <cell r="U308" t="str">
            <v xml:space="preserve">Water mains bursts </v>
          </cell>
          <cell r="V308" t="str">
            <v>nr</v>
          </cell>
          <cell r="W308" t="str">
            <v xml:space="preserve">Bursts per 1000km  </v>
          </cell>
          <cell r="X308">
            <v>1</v>
          </cell>
          <cell r="Y308" t="str">
            <v>Down</v>
          </cell>
          <cell r="Z308" t="str">
            <v>Mains repairs</v>
          </cell>
          <cell r="AA308"/>
          <cell r="AB308"/>
          <cell r="AC308"/>
          <cell r="AD308"/>
          <cell r="AE308"/>
          <cell r="AF308"/>
          <cell r="AG308"/>
          <cell r="AH308"/>
          <cell r="AI308"/>
          <cell r="AJ308"/>
          <cell r="AK308"/>
          <cell r="AL308"/>
          <cell r="AM308"/>
          <cell r="AN308"/>
          <cell r="AO308"/>
          <cell r="AP308"/>
          <cell r="AQ308">
            <v>129.1</v>
          </cell>
          <cell r="AR308">
            <v>118.3</v>
          </cell>
          <cell r="AS308">
            <v>107.7</v>
          </cell>
          <cell r="AT308">
            <v>97.4</v>
          </cell>
          <cell r="AU308">
            <v>87.3</v>
          </cell>
          <cell r="AV308"/>
          <cell r="AW308"/>
          <cell r="AX308"/>
          <cell r="AY308"/>
          <cell r="AZ308"/>
          <cell r="BA308"/>
          <cell r="BB308"/>
          <cell r="BC308"/>
          <cell r="BD308"/>
          <cell r="BE308"/>
          <cell r="BF308"/>
          <cell r="BG308"/>
          <cell r="BH308"/>
          <cell r="BI308"/>
          <cell r="BJ308"/>
          <cell r="BK308"/>
          <cell r="BL308" t="str">
            <v>Yes</v>
          </cell>
          <cell r="BM308" t="str">
            <v>Yes</v>
          </cell>
          <cell r="BN308" t="str">
            <v>Yes</v>
          </cell>
          <cell r="BO308" t="str">
            <v>Yes</v>
          </cell>
          <cell r="BP308" t="str">
            <v>Yes</v>
          </cell>
          <cell r="BQ308" t="str">
            <v/>
          </cell>
          <cell r="BR308" t="str">
            <v/>
          </cell>
          <cell r="BS308" t="str">
            <v/>
          </cell>
          <cell r="BT308" t="str">
            <v/>
          </cell>
          <cell r="BU308" t="str">
            <v/>
          </cell>
          <cell r="BV308">
            <v>180.8</v>
          </cell>
          <cell r="BW308">
            <v>180.8</v>
          </cell>
          <cell r="BX308">
            <v>180.8</v>
          </cell>
          <cell r="BY308">
            <v>180.8</v>
          </cell>
          <cell r="BZ308">
            <v>180.8</v>
          </cell>
          <cell r="CA308" t="str">
            <v/>
          </cell>
          <cell r="CB308" t="str">
            <v/>
          </cell>
          <cell r="CC308" t="str">
            <v/>
          </cell>
          <cell r="CD308" t="str">
            <v/>
          </cell>
          <cell r="CE308" t="str">
            <v/>
          </cell>
          <cell r="CF308" t="str">
            <v/>
          </cell>
          <cell r="CG308" t="str">
            <v/>
          </cell>
          <cell r="CH308" t="str">
            <v/>
          </cell>
          <cell r="CI308" t="str">
            <v/>
          </cell>
          <cell r="CJ308" t="str">
            <v/>
          </cell>
          <cell r="CK308">
            <v>106.7</v>
          </cell>
          <cell r="CL308">
            <v>95.9</v>
          </cell>
          <cell r="CM308">
            <v>85.3</v>
          </cell>
          <cell r="CN308">
            <v>75</v>
          </cell>
          <cell r="CO308">
            <v>64.900000000000006</v>
          </cell>
          <cell r="CP308" t="str">
            <v/>
          </cell>
          <cell r="CQ308" t="str">
            <v/>
          </cell>
          <cell r="CR308" t="str">
            <v/>
          </cell>
          <cell r="CS308" t="str">
            <v/>
          </cell>
          <cell r="CT308" t="str">
            <v/>
          </cell>
          <cell r="CU308">
            <v>-8.4000000000000005E-2</v>
          </cell>
          <cell r="CV308" t="str">
            <v/>
          </cell>
          <cell r="CW308" t="str">
            <v/>
          </cell>
          <cell r="CX308" t="str">
            <v/>
          </cell>
          <cell r="CY308">
            <v>5.5E-2</v>
          </cell>
          <cell r="CZ308" t="str">
            <v/>
          </cell>
          <cell r="DA308" t="str">
            <v/>
          </cell>
          <cell r="DB308" t="str">
            <v/>
          </cell>
          <cell r="DC308"/>
          <cell r="DD308">
            <v>1</v>
          </cell>
          <cell r="DE308"/>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I309"/>
          <cell r="J309">
            <v>1</v>
          </cell>
          <cell r="K309"/>
          <cell r="L309"/>
          <cell r="M309"/>
          <cell r="N309"/>
          <cell r="O309"/>
          <cell r="P309"/>
          <cell r="Q309">
            <v>1</v>
          </cell>
          <cell r="R309" t="str">
            <v>Under</v>
          </cell>
          <cell r="S309" t="str">
            <v xml:space="preserve">Revenue  </v>
          </cell>
          <cell r="T309" t="str">
            <v>In-period</v>
          </cell>
          <cell r="U309" t="str">
            <v xml:space="preserve">Water outage </v>
          </cell>
          <cell r="V309" t="str">
            <v>%</v>
          </cell>
          <cell r="W309" t="str">
            <v xml:space="preserve">% </v>
          </cell>
          <cell r="X309">
            <v>2</v>
          </cell>
          <cell r="Y309" t="str">
            <v>Down</v>
          </cell>
          <cell r="Z309" t="str">
            <v>Unplanned outage</v>
          </cell>
          <cell r="AA309"/>
          <cell r="AB309"/>
          <cell r="AC309"/>
          <cell r="AD309"/>
          <cell r="AE309"/>
          <cell r="AF309"/>
          <cell r="AG309"/>
          <cell r="AH309"/>
          <cell r="AI309"/>
          <cell r="AJ309"/>
          <cell r="AK309"/>
          <cell r="AL309"/>
          <cell r="AM309"/>
          <cell r="AN309"/>
          <cell r="AO309"/>
          <cell r="AP309"/>
          <cell r="AQ309">
            <v>9.44</v>
          </cell>
          <cell r="AR309">
            <v>9.11</v>
          </cell>
          <cell r="AS309">
            <v>7.33</v>
          </cell>
          <cell r="AT309">
            <v>6.45</v>
          </cell>
          <cell r="AU309">
            <v>3.25</v>
          </cell>
          <cell r="AV309"/>
          <cell r="AW309"/>
          <cell r="AX309"/>
          <cell r="AY309"/>
          <cell r="AZ309"/>
          <cell r="BA309"/>
          <cell r="BB309"/>
          <cell r="BC309"/>
          <cell r="BD309"/>
          <cell r="BE309"/>
          <cell r="BF309"/>
          <cell r="BG309"/>
          <cell r="BH309"/>
          <cell r="BI309"/>
          <cell r="BJ309"/>
          <cell r="BK309"/>
          <cell r="BL309" t="str">
            <v>Yes</v>
          </cell>
          <cell r="BM309" t="str">
            <v>Yes</v>
          </cell>
          <cell r="BN309" t="str">
            <v>Yes</v>
          </cell>
          <cell r="BO309" t="str">
            <v>Yes</v>
          </cell>
          <cell r="BP309" t="str">
            <v>Yes</v>
          </cell>
          <cell r="BQ309" t="str">
            <v/>
          </cell>
          <cell r="BR309" t="str">
            <v/>
          </cell>
          <cell r="BS309" t="str">
            <v/>
          </cell>
          <cell r="BT309" t="str">
            <v/>
          </cell>
          <cell r="BU309" t="str">
            <v/>
          </cell>
          <cell r="BV309">
            <v>18.88</v>
          </cell>
          <cell r="BW309">
            <v>18.88</v>
          </cell>
          <cell r="BX309">
            <v>18.88</v>
          </cell>
          <cell r="BY309">
            <v>18.88</v>
          </cell>
          <cell r="BZ309">
            <v>18.88</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v>-0.89600000000000002</v>
          </cell>
          <cell r="CV309" t="str">
            <v/>
          </cell>
          <cell r="CW309" t="str">
            <v/>
          </cell>
          <cell r="CX309" t="str">
            <v/>
          </cell>
          <cell r="CY309" t="str">
            <v/>
          </cell>
          <cell r="CZ309" t="str">
            <v/>
          </cell>
          <cell r="DA309" t="str">
            <v/>
          </cell>
          <cell r="DB309" t="str">
            <v/>
          </cell>
          <cell r="DC309"/>
          <cell r="DD309">
            <v>1</v>
          </cell>
          <cell r="DE309"/>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I310"/>
          <cell r="J310"/>
          <cell r="K310">
            <v>1</v>
          </cell>
          <cell r="L310"/>
          <cell r="M310"/>
          <cell r="N310"/>
          <cell r="O310"/>
          <cell r="P310"/>
          <cell r="Q310">
            <v>1</v>
          </cell>
          <cell r="R310" t="str">
            <v>Under</v>
          </cell>
          <cell r="S310" t="str">
            <v xml:space="preserve">Revenue  </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cell r="AA310"/>
          <cell r="AB310"/>
          <cell r="AC310"/>
          <cell r="AD310"/>
          <cell r="AE310"/>
          <cell r="AF310"/>
          <cell r="AG310"/>
          <cell r="AH310"/>
          <cell r="AI310"/>
          <cell r="AJ310"/>
          <cell r="AK310"/>
          <cell r="AL310"/>
          <cell r="AM310"/>
          <cell r="AN310"/>
          <cell r="AO310"/>
          <cell r="AP310"/>
          <cell r="AQ310">
            <v>5.72</v>
          </cell>
          <cell r="AR310">
            <v>5.64</v>
          </cell>
          <cell r="AS310">
            <v>5.59</v>
          </cell>
          <cell r="AT310">
            <v>5.53</v>
          </cell>
          <cell r="AU310">
            <v>5.48</v>
          </cell>
          <cell r="AV310"/>
          <cell r="AW310"/>
          <cell r="AX310"/>
          <cell r="AY310"/>
          <cell r="AZ310"/>
          <cell r="BA310"/>
          <cell r="BB310"/>
          <cell r="BC310"/>
          <cell r="BD310"/>
          <cell r="BE310"/>
          <cell r="BF310"/>
          <cell r="BG310"/>
          <cell r="BH310"/>
          <cell r="BI310"/>
          <cell r="BJ310"/>
          <cell r="BK310"/>
          <cell r="BL310" t="str">
            <v>Yes</v>
          </cell>
          <cell r="BM310" t="str">
            <v>Yes</v>
          </cell>
          <cell r="BN310" t="str">
            <v>Yes</v>
          </cell>
          <cell r="BO310" t="str">
            <v>Yes</v>
          </cell>
          <cell r="BP310" t="str">
            <v>Yes</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v>-1.843</v>
          </cell>
          <cell r="CV310" t="str">
            <v/>
          </cell>
          <cell r="CW310" t="str">
            <v/>
          </cell>
          <cell r="CX310" t="str">
            <v/>
          </cell>
          <cell r="CY310" t="str">
            <v/>
          </cell>
          <cell r="CZ310" t="str">
            <v/>
          </cell>
          <cell r="DA310" t="str">
            <v/>
          </cell>
          <cell r="DB310" t="str">
            <v/>
          </cell>
          <cell r="DC310"/>
          <cell r="DD310">
            <v>1</v>
          </cell>
          <cell r="DE310"/>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I311"/>
          <cell r="J311"/>
          <cell r="K311">
            <v>1</v>
          </cell>
          <cell r="L311"/>
          <cell r="M311"/>
          <cell r="N311"/>
          <cell r="O311"/>
          <cell r="P311"/>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cell r="AA311"/>
          <cell r="AB311"/>
          <cell r="AC311"/>
          <cell r="AD311"/>
          <cell r="AE311"/>
          <cell r="AF311"/>
          <cell r="AG311"/>
          <cell r="AH311"/>
          <cell r="AI311"/>
          <cell r="AJ311"/>
          <cell r="AK311"/>
          <cell r="AL311"/>
          <cell r="AM311"/>
          <cell r="AN311"/>
          <cell r="AO311"/>
          <cell r="AP311"/>
          <cell r="AQ311">
            <v>100</v>
          </cell>
          <cell r="AR311">
            <v>100</v>
          </cell>
          <cell r="AS311">
            <v>100</v>
          </cell>
          <cell r="AT311">
            <v>100</v>
          </cell>
          <cell r="AU311">
            <v>100</v>
          </cell>
          <cell r="AV311"/>
          <cell r="AW311"/>
          <cell r="AX311"/>
          <cell r="AY311"/>
          <cell r="AZ311"/>
          <cell r="BA311"/>
          <cell r="BB311"/>
          <cell r="BC311"/>
          <cell r="BD311"/>
          <cell r="BE311"/>
          <cell r="BF311"/>
          <cell r="BG311"/>
          <cell r="BH311"/>
          <cell r="BI311"/>
          <cell r="BJ311"/>
          <cell r="BK311"/>
          <cell r="BL311" t="str">
            <v>Yes</v>
          </cell>
          <cell r="BM311" t="str">
            <v>Yes</v>
          </cell>
          <cell r="BN311" t="str">
            <v>Yes</v>
          </cell>
          <cell r="BO311" t="str">
            <v>Yes</v>
          </cell>
          <cell r="BP311" t="str">
            <v>Yes</v>
          </cell>
          <cell r="BQ311" t="str">
            <v/>
          </cell>
          <cell r="BR311" t="str">
            <v/>
          </cell>
          <cell r="BS311" t="str">
            <v/>
          </cell>
          <cell r="BT311" t="str">
            <v/>
          </cell>
          <cell r="BU311" t="str">
            <v/>
          </cell>
          <cell r="BV311">
            <v>97</v>
          </cell>
          <cell r="BW311">
            <v>97</v>
          </cell>
          <cell r="BX311">
            <v>97</v>
          </cell>
          <cell r="BY311">
            <v>97</v>
          </cell>
          <cell r="BZ311">
            <v>97</v>
          </cell>
          <cell r="CA311">
            <v>99</v>
          </cell>
          <cell r="CB311">
            <v>99</v>
          </cell>
          <cell r="CC311">
            <v>99</v>
          </cell>
          <cell r="CD311">
            <v>99</v>
          </cell>
          <cell r="CE311">
            <v>99</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v>-10</v>
          </cell>
          <cell r="CV311" t="str">
            <v/>
          </cell>
          <cell r="CW311" t="str">
            <v/>
          </cell>
          <cell r="CX311" t="str">
            <v/>
          </cell>
          <cell r="CY311" t="str">
            <v/>
          </cell>
          <cell r="CZ311" t="str">
            <v/>
          </cell>
          <cell r="DA311" t="str">
            <v/>
          </cell>
          <cell r="DB311" t="str">
            <v/>
          </cell>
          <cell r="DC311"/>
          <cell r="DD311">
            <v>1</v>
          </cell>
          <cell r="DE311"/>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I312"/>
          <cell r="J312">
            <v>1</v>
          </cell>
          <cell r="K312"/>
          <cell r="L312"/>
          <cell r="M312"/>
          <cell r="N312"/>
          <cell r="O312"/>
          <cell r="P312"/>
          <cell r="Q312">
            <v>1</v>
          </cell>
          <cell r="R312" t="str">
            <v>NFI</v>
          </cell>
          <cell r="S312"/>
          <cell r="T312"/>
          <cell r="U312" t="str">
            <v xml:space="preserve">Resilience </v>
          </cell>
          <cell r="V312" t="str">
            <v>nr</v>
          </cell>
          <cell r="W312" t="str">
            <v xml:space="preserve">Number of residential properties at risk of long term loss of supply (&gt;48 hours)   </v>
          </cell>
          <cell r="X312">
            <v>0</v>
          </cell>
          <cell r="Y312" t="str">
            <v>Down</v>
          </cell>
          <cell r="Z312"/>
          <cell r="AA312"/>
          <cell r="AB312"/>
          <cell r="AC312"/>
          <cell r="AD312"/>
          <cell r="AE312"/>
          <cell r="AF312"/>
          <cell r="AG312"/>
          <cell r="AH312"/>
          <cell r="AI312"/>
          <cell r="AJ312"/>
          <cell r="AK312"/>
          <cell r="AL312"/>
          <cell r="AM312"/>
          <cell r="AN312"/>
          <cell r="AO312"/>
          <cell r="AP312"/>
          <cell r="AQ312">
            <v>142987</v>
          </cell>
          <cell r="AR312">
            <v>142987</v>
          </cell>
          <cell r="AS312">
            <v>142987</v>
          </cell>
          <cell r="AT312">
            <v>142987</v>
          </cell>
          <cell r="AU312">
            <v>77622</v>
          </cell>
          <cell r="AV312"/>
          <cell r="AW312"/>
          <cell r="AX312"/>
          <cell r="AY312"/>
          <cell r="AZ312"/>
          <cell r="BA312"/>
          <cell r="BB312"/>
          <cell r="BC312"/>
          <cell r="BD312"/>
          <cell r="BE312"/>
          <cell r="BF312"/>
          <cell r="BG312"/>
          <cell r="BH312"/>
          <cell r="BI312"/>
          <cell r="BJ312"/>
          <cell r="BK312"/>
          <cell r="BL312"/>
          <cell r="BM312"/>
          <cell r="BN312"/>
          <cell r="BO312"/>
          <cell r="BP312"/>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cell r="DD312">
            <v>1</v>
          </cell>
          <cell r="DE312"/>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I313"/>
          <cell r="J313">
            <v>1</v>
          </cell>
          <cell r="K313"/>
          <cell r="L313"/>
          <cell r="M313"/>
          <cell r="N313"/>
          <cell r="O313"/>
          <cell r="P313"/>
          <cell r="Q313">
            <v>1</v>
          </cell>
          <cell r="R313" t="str">
            <v>Under</v>
          </cell>
          <cell r="S313" t="str">
            <v xml:space="preserve">Revenue  </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A313"/>
          <cell r="AB313"/>
          <cell r="AC313"/>
          <cell r="AD313"/>
          <cell r="AE313"/>
          <cell r="AF313"/>
          <cell r="AG313"/>
          <cell r="AH313"/>
          <cell r="AI313"/>
          <cell r="AJ313"/>
          <cell r="AK313"/>
          <cell r="AL313"/>
          <cell r="AM313"/>
          <cell r="AN313"/>
          <cell r="AO313"/>
          <cell r="AP313"/>
          <cell r="AQ313">
            <v>242</v>
          </cell>
          <cell r="AR313">
            <v>227</v>
          </cell>
          <cell r="AS313">
            <v>212</v>
          </cell>
          <cell r="AT313">
            <v>197</v>
          </cell>
          <cell r="AU313">
            <v>182</v>
          </cell>
          <cell r="AV313"/>
          <cell r="AW313"/>
          <cell r="AX313"/>
          <cell r="AY313"/>
          <cell r="AZ313"/>
          <cell r="BA313"/>
          <cell r="BB313"/>
          <cell r="BC313"/>
          <cell r="BD313"/>
          <cell r="BE313"/>
          <cell r="BF313"/>
          <cell r="BG313"/>
          <cell r="BH313"/>
          <cell r="BI313"/>
          <cell r="BJ313"/>
          <cell r="BK313"/>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C313"/>
          <cell r="DD313">
            <v>1</v>
          </cell>
          <cell r="DE313"/>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I314"/>
          <cell r="J314"/>
          <cell r="K314">
            <v>1</v>
          </cell>
          <cell r="L314"/>
          <cell r="M314"/>
          <cell r="N314"/>
          <cell r="O314"/>
          <cell r="P314"/>
          <cell r="Q314">
            <v>1</v>
          </cell>
          <cell r="R314" t="str">
            <v>Out &amp; under</v>
          </cell>
          <cell r="S314" t="str">
            <v xml:space="preserve">Revenue  </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A314"/>
          <cell r="AB314"/>
          <cell r="AC314"/>
          <cell r="AD314"/>
          <cell r="AE314"/>
          <cell r="AF314"/>
          <cell r="AG314"/>
          <cell r="AH314"/>
          <cell r="AI314"/>
          <cell r="AJ314"/>
          <cell r="AK314"/>
          <cell r="AL314"/>
          <cell r="AM314"/>
          <cell r="AN314"/>
          <cell r="AO314"/>
          <cell r="AP314"/>
          <cell r="AQ314">
            <v>4412</v>
          </cell>
          <cell r="AR314">
            <v>4141</v>
          </cell>
          <cell r="AS314">
            <v>3887</v>
          </cell>
          <cell r="AT314">
            <v>3702</v>
          </cell>
          <cell r="AU314">
            <v>3525</v>
          </cell>
          <cell r="AV314"/>
          <cell r="AW314"/>
          <cell r="AX314"/>
          <cell r="AY314"/>
          <cell r="AZ314"/>
          <cell r="BA314"/>
          <cell r="BB314"/>
          <cell r="BC314"/>
          <cell r="BD314"/>
          <cell r="BE314"/>
          <cell r="BF314"/>
          <cell r="BG314"/>
          <cell r="BH314"/>
          <cell r="BI314"/>
          <cell r="BJ314"/>
          <cell r="BK314"/>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C314"/>
          <cell r="DD314">
            <v>1</v>
          </cell>
          <cell r="DE314"/>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I315"/>
          <cell r="J315"/>
          <cell r="K315">
            <v>1</v>
          </cell>
          <cell r="L315"/>
          <cell r="M315"/>
          <cell r="N315"/>
          <cell r="O315"/>
          <cell r="P315"/>
          <cell r="Q315">
            <v>1</v>
          </cell>
          <cell r="R315" t="str">
            <v>NFI</v>
          </cell>
          <cell r="S315"/>
          <cell r="T315"/>
          <cell r="U315" t="str">
            <v xml:space="preserve">Resilience </v>
          </cell>
          <cell r="V315" t="str">
            <v>%</v>
          </cell>
          <cell r="W315" t="str">
            <v xml:space="preserve">% of CSOs with effective monitoring </v>
          </cell>
          <cell r="X315">
            <v>2</v>
          </cell>
          <cell r="Y315" t="str">
            <v>Up</v>
          </cell>
          <cell r="Z315"/>
          <cell r="AA315"/>
          <cell r="AB315"/>
          <cell r="AC315"/>
          <cell r="AD315"/>
          <cell r="AE315"/>
          <cell r="AF315"/>
          <cell r="AG315"/>
          <cell r="AH315"/>
          <cell r="AI315"/>
          <cell r="AJ315"/>
          <cell r="AK315"/>
          <cell r="AL315"/>
          <cell r="AM315"/>
          <cell r="AN315"/>
          <cell r="AO315"/>
          <cell r="AP315"/>
          <cell r="AQ315">
            <v>95</v>
          </cell>
          <cell r="AR315">
            <v>97</v>
          </cell>
          <cell r="AS315">
            <v>99</v>
          </cell>
          <cell r="AT315">
            <v>99.9</v>
          </cell>
          <cell r="AU315">
            <v>100</v>
          </cell>
          <cell r="AV315"/>
          <cell r="AW315"/>
          <cell r="AX315"/>
          <cell r="AY315"/>
          <cell r="AZ315"/>
          <cell r="BA315"/>
          <cell r="BB315"/>
          <cell r="BC315"/>
          <cell r="BD315"/>
          <cell r="BE315"/>
          <cell r="BF315"/>
          <cell r="BG315"/>
          <cell r="BH315"/>
          <cell r="BI315"/>
          <cell r="BJ315"/>
          <cell r="BK315"/>
          <cell r="BL315"/>
          <cell r="BM315"/>
          <cell r="BN315"/>
          <cell r="BO315"/>
          <cell r="BP315"/>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cell r="DD315">
            <v>1</v>
          </cell>
          <cell r="DE315"/>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I316"/>
          <cell r="J316">
            <v>0.5</v>
          </cell>
          <cell r="K316">
            <v>0.5</v>
          </cell>
          <cell r="L316"/>
          <cell r="M316"/>
          <cell r="N316"/>
          <cell r="O316"/>
          <cell r="P316"/>
          <cell r="Q316">
            <v>1</v>
          </cell>
          <cell r="R316" t="str">
            <v>NFI</v>
          </cell>
          <cell r="S316"/>
          <cell r="T316"/>
          <cell r="U316" t="str">
            <v xml:space="preserve">Environmental </v>
          </cell>
          <cell r="V316" t="str">
            <v>nr</v>
          </cell>
          <cell r="W316" t="str">
            <v xml:space="preserve">Number of natural capital accounts set up </v>
          </cell>
          <cell r="X316">
            <v>0</v>
          </cell>
          <cell r="Y316" t="str">
            <v>Up</v>
          </cell>
          <cell r="Z316"/>
          <cell r="AA316"/>
          <cell r="AB316"/>
          <cell r="AC316"/>
          <cell r="AD316"/>
          <cell r="AE316"/>
          <cell r="AF316"/>
          <cell r="AG316"/>
          <cell r="AH316"/>
          <cell r="AI316"/>
          <cell r="AJ316"/>
          <cell r="AK316"/>
          <cell r="AL316"/>
          <cell r="AM316"/>
          <cell r="AN316"/>
          <cell r="AO316"/>
          <cell r="AP316"/>
          <cell r="AQ316">
            <v>0</v>
          </cell>
          <cell r="AR316">
            <v>0</v>
          </cell>
          <cell r="AS316">
            <v>1</v>
          </cell>
          <cell r="AT316">
            <v>1</v>
          </cell>
          <cell r="AU316">
            <v>3</v>
          </cell>
          <cell r="AV316"/>
          <cell r="AW316"/>
          <cell r="AX316"/>
          <cell r="AY316"/>
          <cell r="AZ316"/>
          <cell r="BA316"/>
          <cell r="BB316"/>
          <cell r="BC316"/>
          <cell r="BD316"/>
          <cell r="BE316"/>
          <cell r="BF316"/>
          <cell r="BG316"/>
          <cell r="BH316"/>
          <cell r="BI316"/>
          <cell r="BJ316"/>
          <cell r="BK316"/>
          <cell r="BL316"/>
          <cell r="BM316"/>
          <cell r="BN316"/>
          <cell r="BO316"/>
          <cell r="BP316"/>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cell r="DD316">
            <v>1</v>
          </cell>
          <cell r="DE316"/>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I317"/>
          <cell r="J317"/>
          <cell r="K317"/>
          <cell r="L317"/>
          <cell r="M317">
            <v>1</v>
          </cell>
          <cell r="N317"/>
          <cell r="O317"/>
          <cell r="P317"/>
          <cell r="Q317">
            <v>1</v>
          </cell>
          <cell r="R317" t="str">
            <v>NFI</v>
          </cell>
          <cell r="S317"/>
          <cell r="T317"/>
          <cell r="U317" t="str">
            <v xml:space="preserve">Voids and gap sites </v>
          </cell>
          <cell r="V317" t="str">
            <v>nr</v>
          </cell>
          <cell r="W317" t="str">
            <v>Number of gap sites brought into billing</v>
          </cell>
          <cell r="X317">
            <v>0</v>
          </cell>
          <cell r="Y317" t="str">
            <v>Up</v>
          </cell>
          <cell r="Z317"/>
          <cell r="AA317"/>
          <cell r="AB317"/>
          <cell r="AC317"/>
          <cell r="AD317"/>
          <cell r="AE317"/>
          <cell r="AF317"/>
          <cell r="AG317"/>
          <cell r="AH317"/>
          <cell r="AI317"/>
          <cell r="AJ317"/>
          <cell r="AK317"/>
          <cell r="AL317"/>
          <cell r="AM317"/>
          <cell r="AN317"/>
          <cell r="AO317"/>
          <cell r="AP317"/>
          <cell r="AQ317">
            <v>65</v>
          </cell>
          <cell r="AR317">
            <v>65</v>
          </cell>
          <cell r="AS317">
            <v>65</v>
          </cell>
          <cell r="AT317">
            <v>65</v>
          </cell>
          <cell r="AU317">
            <v>65</v>
          </cell>
          <cell r="AV317"/>
          <cell r="AW317"/>
          <cell r="AX317"/>
          <cell r="AY317"/>
          <cell r="AZ317"/>
          <cell r="BA317"/>
          <cell r="BB317"/>
          <cell r="BC317"/>
          <cell r="BD317"/>
          <cell r="BE317"/>
          <cell r="BF317"/>
          <cell r="BG317"/>
          <cell r="BH317"/>
          <cell r="BI317"/>
          <cell r="BJ317"/>
          <cell r="BK317"/>
          <cell r="BL317"/>
          <cell r="BM317"/>
          <cell r="BN317"/>
          <cell r="BO317"/>
          <cell r="BP317"/>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cell r="DD317">
            <v>1</v>
          </cell>
          <cell r="DE317"/>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I318"/>
          <cell r="J318"/>
          <cell r="K318">
            <v>1</v>
          </cell>
          <cell r="L318"/>
          <cell r="M318"/>
          <cell r="N318"/>
          <cell r="O318"/>
          <cell r="P318"/>
          <cell r="Q318">
            <v>1</v>
          </cell>
          <cell r="R318" t="str">
            <v>Under</v>
          </cell>
          <cell r="S318" t="str">
            <v>Revenue</v>
          </cell>
          <cell r="T318" t="str">
            <v>End of period</v>
          </cell>
          <cell r="U318" t="str">
            <v xml:space="preserve">Resilience </v>
          </cell>
          <cell r="V318" t="str">
            <v>months</v>
          </cell>
          <cell r="W318"/>
          <cell r="X318">
            <v>0</v>
          </cell>
          <cell r="Y318" t="str">
            <v>Up</v>
          </cell>
          <cell r="Z318"/>
          <cell r="AA318"/>
          <cell r="AB318"/>
          <cell r="AC318"/>
          <cell r="AD318"/>
          <cell r="AE318"/>
          <cell r="AF318"/>
          <cell r="AG318"/>
          <cell r="AH318"/>
          <cell r="AI318"/>
          <cell r="AJ318"/>
          <cell r="AK318"/>
          <cell r="AL318"/>
          <cell r="AM318"/>
          <cell r="AN318"/>
          <cell r="AO318"/>
          <cell r="AP318"/>
          <cell r="AQ318">
            <v>0</v>
          </cell>
          <cell r="AR318">
            <v>0</v>
          </cell>
          <cell r="AS318">
            <v>0</v>
          </cell>
          <cell r="AT318">
            <v>0</v>
          </cell>
          <cell r="AU318">
            <v>0</v>
          </cell>
          <cell r="AV318"/>
          <cell r="AW318"/>
          <cell r="AX318"/>
          <cell r="AY318"/>
          <cell r="AZ318"/>
          <cell r="BA318"/>
          <cell r="BB318"/>
          <cell r="BC318"/>
          <cell r="BD318"/>
          <cell r="BE318"/>
          <cell r="BF318"/>
          <cell r="BG318"/>
          <cell r="BH318"/>
          <cell r="BI318"/>
          <cell r="BJ318"/>
          <cell r="BK318"/>
          <cell r="BL318"/>
          <cell r="BM318"/>
          <cell r="BN318"/>
          <cell r="BO318"/>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C318"/>
          <cell r="DD318">
            <v>1</v>
          </cell>
          <cell r="DE318"/>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J319"/>
          <cell r="K319"/>
          <cell r="L319"/>
          <cell r="M319"/>
          <cell r="N319"/>
          <cell r="O319"/>
          <cell r="P319"/>
          <cell r="Q319">
            <v>1</v>
          </cell>
          <cell r="R319" t="str">
            <v>NFI</v>
          </cell>
          <cell r="S319"/>
          <cell r="T319"/>
          <cell r="U319" t="str">
            <v>Environmental</v>
          </cell>
          <cell r="V319" t="str">
            <v>nr</v>
          </cell>
          <cell r="W319" t="str">
            <v xml:space="preserve">Ml/d </v>
          </cell>
          <cell r="X319">
            <v>0</v>
          </cell>
          <cell r="Y319" t="str">
            <v>Down</v>
          </cell>
          <cell r="Z319"/>
          <cell r="AA319"/>
          <cell r="AB319"/>
          <cell r="AC319"/>
          <cell r="AD319"/>
          <cell r="AE319"/>
          <cell r="AF319"/>
          <cell r="AG319"/>
          <cell r="AH319"/>
          <cell r="AI319"/>
          <cell r="AJ319"/>
          <cell r="AK319"/>
          <cell r="AL319"/>
          <cell r="AM319"/>
          <cell r="AN319"/>
          <cell r="AO319"/>
          <cell r="AP319"/>
          <cell r="AQ319">
            <v>525</v>
          </cell>
          <cell r="AR319">
            <v>520</v>
          </cell>
          <cell r="AS319">
            <v>516</v>
          </cell>
          <cell r="AT319">
            <v>510</v>
          </cell>
          <cell r="AU319">
            <v>506</v>
          </cell>
          <cell r="AV319"/>
          <cell r="AW319"/>
          <cell r="AX319"/>
          <cell r="AY319"/>
          <cell r="AZ319"/>
          <cell r="BA319"/>
          <cell r="BB319"/>
          <cell r="BC319"/>
          <cell r="BD319"/>
          <cell r="BE319"/>
          <cell r="BF319"/>
          <cell r="BG319"/>
          <cell r="BH319"/>
          <cell r="BI319"/>
          <cell r="BJ319"/>
          <cell r="BK319"/>
          <cell r="BL319"/>
          <cell r="BM319"/>
          <cell r="BN319"/>
          <cell r="BO319"/>
          <cell r="BP319"/>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cell r="DD319">
            <v>1</v>
          </cell>
          <cell r="DE319"/>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I320"/>
          <cell r="J320"/>
          <cell r="K320"/>
          <cell r="L320"/>
          <cell r="M320">
            <v>1</v>
          </cell>
          <cell r="N320"/>
          <cell r="O320"/>
          <cell r="P320"/>
          <cell r="Q320">
            <v>1</v>
          </cell>
          <cell r="R320" t="str">
            <v>NFI</v>
          </cell>
          <cell r="S320"/>
          <cell r="T320"/>
          <cell r="U320" t="str">
            <v>Customer education/awareness</v>
          </cell>
          <cell r="V320" t="str">
            <v>%</v>
          </cell>
          <cell r="W320" t="str">
            <v>% of customers that state either ‘very’ or ‘fairly’ satisfied</v>
          </cell>
          <cell r="X320">
            <v>0</v>
          </cell>
          <cell r="Y320" t="str">
            <v>Up</v>
          </cell>
          <cell r="Z320"/>
          <cell r="AA320"/>
          <cell r="AB320"/>
          <cell r="AC320"/>
          <cell r="AD320"/>
          <cell r="AE320"/>
          <cell r="AF320"/>
          <cell r="AG320"/>
          <cell r="AH320"/>
          <cell r="AI320"/>
          <cell r="AJ320"/>
          <cell r="AK320"/>
          <cell r="AL320"/>
          <cell r="AM320"/>
          <cell r="AN320"/>
          <cell r="AO320"/>
          <cell r="AP320"/>
          <cell r="AQ320">
            <v>75</v>
          </cell>
          <cell r="AR320">
            <v>76</v>
          </cell>
          <cell r="AS320">
            <v>77</v>
          </cell>
          <cell r="AT320">
            <v>78</v>
          </cell>
          <cell r="AU320">
            <v>80</v>
          </cell>
          <cell r="AV320"/>
          <cell r="AW320"/>
          <cell r="AX320"/>
          <cell r="AY320"/>
          <cell r="AZ320"/>
          <cell r="BA320"/>
          <cell r="BB320"/>
          <cell r="BC320"/>
          <cell r="BD320"/>
          <cell r="BE320"/>
          <cell r="BF320"/>
          <cell r="BG320"/>
          <cell r="BH320"/>
          <cell r="BI320"/>
          <cell r="BJ320"/>
          <cell r="BK320"/>
          <cell r="BL320"/>
          <cell r="BM320"/>
          <cell r="BN320"/>
          <cell r="BO320"/>
          <cell r="BP320"/>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cell r="DD320">
            <v>1</v>
          </cell>
          <cell r="DE320"/>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I321"/>
          <cell r="J321"/>
          <cell r="K321"/>
          <cell r="L321"/>
          <cell r="M321">
            <v>1</v>
          </cell>
          <cell r="N321"/>
          <cell r="O321"/>
          <cell r="P321"/>
          <cell r="Q321">
            <v>1</v>
          </cell>
          <cell r="R321" t="str">
            <v>NFI</v>
          </cell>
          <cell r="S321"/>
          <cell r="T321"/>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cell r="AA321"/>
          <cell r="AB321"/>
          <cell r="AC321"/>
          <cell r="AD321"/>
          <cell r="AE321"/>
          <cell r="AF321"/>
          <cell r="AG321"/>
          <cell r="AH321"/>
          <cell r="AI321"/>
          <cell r="AJ321"/>
          <cell r="AK321"/>
          <cell r="AL321"/>
          <cell r="AM321"/>
          <cell r="AN321"/>
          <cell r="AO321"/>
          <cell r="AP321"/>
          <cell r="AQ321" t="str">
            <v>2 / 17.5 / 45</v>
          </cell>
          <cell r="AR321" t="str">
            <v>3 / 35 / 90</v>
          </cell>
          <cell r="AS321" t="str">
            <v>4.3 / 35 / 90</v>
          </cell>
          <cell r="AT321" t="str">
            <v>5.6 / 35 / 90</v>
          </cell>
          <cell r="AU321" t="str">
            <v>7 / 35 / 90</v>
          </cell>
          <cell r="AV321"/>
          <cell r="AW321"/>
          <cell r="AX321"/>
          <cell r="AY321"/>
          <cell r="AZ321"/>
          <cell r="BA321"/>
          <cell r="BB321"/>
          <cell r="BC321"/>
          <cell r="BD321"/>
          <cell r="BE321"/>
          <cell r="BF321"/>
          <cell r="BG321"/>
          <cell r="BH321"/>
          <cell r="BI321"/>
          <cell r="BJ321"/>
          <cell r="BK321"/>
          <cell r="BL321"/>
          <cell r="BM321"/>
          <cell r="BN321"/>
          <cell r="BO321"/>
          <cell r="BP321"/>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cell r="DD321">
            <v>1</v>
          </cell>
          <cell r="DE321"/>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I322"/>
          <cell r="J322">
            <v>1</v>
          </cell>
          <cell r="K322"/>
          <cell r="L322"/>
          <cell r="M322"/>
          <cell r="N322"/>
          <cell r="O322"/>
          <cell r="P322"/>
          <cell r="Q322">
            <v>1</v>
          </cell>
          <cell r="R322" t="str">
            <v>Under</v>
          </cell>
          <cell r="S322" t="str">
            <v xml:space="preserve">Revenue  </v>
          </cell>
          <cell r="T322" t="str">
            <v>End of period</v>
          </cell>
          <cell r="U322" t="str">
            <v>Resilience</v>
          </cell>
          <cell r="V322" t="str">
            <v>months</v>
          </cell>
          <cell r="W322" t="str">
            <v>Expected months of delays</v>
          </cell>
          <cell r="X322">
            <v>0</v>
          </cell>
          <cell r="Y322" t="str">
            <v>Down</v>
          </cell>
          <cell r="Z322"/>
          <cell r="AA322"/>
          <cell r="AB322"/>
          <cell r="AC322"/>
          <cell r="AD322"/>
          <cell r="AE322"/>
          <cell r="AF322"/>
          <cell r="AG322"/>
          <cell r="AH322"/>
          <cell r="AI322"/>
          <cell r="AJ322"/>
          <cell r="AK322"/>
          <cell r="AL322"/>
          <cell r="AM322"/>
          <cell r="AN322"/>
          <cell r="AO322"/>
          <cell r="AP322"/>
          <cell r="AQ322">
            <v>0</v>
          </cell>
          <cell r="AR322">
            <v>0</v>
          </cell>
          <cell r="AS322">
            <v>0</v>
          </cell>
          <cell r="AT322">
            <v>0</v>
          </cell>
          <cell r="AU322">
            <v>0</v>
          </cell>
          <cell r="AV322"/>
          <cell r="AW322"/>
          <cell r="AX322"/>
          <cell r="AY322"/>
          <cell r="AZ322"/>
          <cell r="BA322"/>
          <cell r="BB322"/>
          <cell r="BC322"/>
          <cell r="BD322"/>
          <cell r="BE322"/>
          <cell r="BF322"/>
          <cell r="BG322"/>
          <cell r="BH322"/>
          <cell r="BI322"/>
          <cell r="BJ322"/>
          <cell r="BK322"/>
          <cell r="BL322"/>
          <cell r="BM322"/>
          <cell r="BN322"/>
          <cell r="BO322"/>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C322"/>
          <cell r="DD322">
            <v>1</v>
          </cell>
          <cell r="DE322"/>
        </row>
        <row r="323">
          <cell r="C323" t="str">
            <v>PR19SRN_WR07</v>
          </cell>
          <cell r="D323"/>
          <cell r="E323"/>
          <cell r="F323" t="str">
            <v>WR07</v>
          </cell>
          <cell r="G323" t="str">
            <v>Impounding reservoirs</v>
          </cell>
          <cell r="H323"/>
          <cell r="I323">
            <v>1</v>
          </cell>
          <cell r="J323"/>
          <cell r="K323"/>
          <cell r="L323"/>
          <cell r="M323"/>
          <cell r="N323"/>
          <cell r="O323"/>
          <cell r="P323"/>
          <cell r="Q323">
            <v>1</v>
          </cell>
          <cell r="R323" t="str">
            <v>Under</v>
          </cell>
          <cell r="S323" t="str">
            <v xml:space="preserve">Revenue  </v>
          </cell>
          <cell r="T323" t="str">
            <v>In-period</v>
          </cell>
          <cell r="U323"/>
          <cell r="V323" t="str">
            <v>%</v>
          </cell>
          <cell r="W323" t="str">
            <v>% scheme delivery</v>
          </cell>
          <cell r="X323">
            <v>1</v>
          </cell>
          <cell r="Y323" t="str">
            <v>Up</v>
          </cell>
          <cell r="Z323"/>
          <cell r="AA323"/>
          <cell r="AB323"/>
          <cell r="AC323"/>
          <cell r="AD323"/>
          <cell r="AE323"/>
          <cell r="AF323"/>
          <cell r="AG323"/>
          <cell r="AH323"/>
          <cell r="AI323"/>
          <cell r="AJ323"/>
          <cell r="AK323"/>
          <cell r="AL323"/>
          <cell r="AM323"/>
          <cell r="AN323"/>
          <cell r="AO323"/>
          <cell r="AP323"/>
          <cell r="AQ323">
            <v>0</v>
          </cell>
          <cell r="AR323">
            <v>0</v>
          </cell>
          <cell r="AS323">
            <v>48.8</v>
          </cell>
          <cell r="AT323">
            <v>48.8</v>
          </cell>
          <cell r="AU323">
            <v>100</v>
          </cell>
          <cell r="AV323"/>
          <cell r="AW323"/>
          <cell r="AX323"/>
          <cell r="AY323"/>
          <cell r="AZ323"/>
          <cell r="BA323"/>
          <cell r="BB323"/>
          <cell r="BC323"/>
          <cell r="BD323"/>
          <cell r="BE323"/>
          <cell r="BF323"/>
          <cell r="BG323"/>
          <cell r="BH323"/>
          <cell r="BI323"/>
          <cell r="BJ323"/>
          <cell r="BK323"/>
          <cell r="BL323"/>
          <cell r="BM323"/>
          <cell r="BN323"/>
          <cell r="BO323"/>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C323"/>
          <cell r="DD323">
            <v>1</v>
          </cell>
          <cell r="DE323"/>
        </row>
        <row r="324">
          <cell r="C324" t="str">
            <v>PR19SRN_NEP01</v>
          </cell>
          <cell r="D324"/>
          <cell r="E324"/>
          <cell r="F324" t="str">
            <v>NEP01</v>
          </cell>
          <cell r="G324" t="str">
            <v>WINEP Delivery</v>
          </cell>
          <cell r="H324"/>
          <cell r="I324"/>
          <cell r="J324"/>
          <cell r="K324"/>
          <cell r="L324"/>
          <cell r="M324"/>
          <cell r="N324"/>
          <cell r="O324"/>
          <cell r="P324"/>
          <cell r="Q324">
            <v>0</v>
          </cell>
          <cell r="R324" t="str">
            <v>NFI</v>
          </cell>
          <cell r="S324"/>
          <cell r="T324"/>
          <cell r="U324"/>
          <cell r="V324" t="str">
            <v>text</v>
          </cell>
          <cell r="W324" t="str">
            <v>WINEP requirements met or not met in each year</v>
          </cell>
          <cell r="X324">
            <v>0</v>
          </cell>
          <cell r="Y324"/>
          <cell r="Z324"/>
          <cell r="AA324"/>
          <cell r="AB324"/>
          <cell r="AC324"/>
          <cell r="AD324"/>
          <cell r="AE324"/>
          <cell r="AF324"/>
          <cell r="AG324"/>
          <cell r="AH324"/>
          <cell r="AI324"/>
          <cell r="AJ324"/>
          <cell r="AK324"/>
          <cell r="AL324"/>
          <cell r="AM324"/>
          <cell r="AN324"/>
          <cell r="AO324"/>
          <cell r="AP324"/>
          <cell r="AQ324" t="str">
            <v>Met</v>
          </cell>
          <cell r="AR324" t="str">
            <v>Met</v>
          </cell>
          <cell r="AS324" t="str">
            <v>Met</v>
          </cell>
          <cell r="AT324" t="str">
            <v>Met</v>
          </cell>
          <cell r="AU324" t="str">
            <v>Met</v>
          </cell>
          <cell r="AV324"/>
          <cell r="AW324"/>
          <cell r="AX324"/>
          <cell r="AY324"/>
          <cell r="AZ324"/>
          <cell r="BA324"/>
          <cell r="BB324"/>
          <cell r="BC324"/>
          <cell r="BD324"/>
          <cell r="BE324"/>
          <cell r="BF324"/>
          <cell r="BG324"/>
          <cell r="BH324"/>
          <cell r="BI324"/>
          <cell r="BJ324"/>
          <cell r="BK324"/>
          <cell r="BL324"/>
          <cell r="BM324"/>
          <cell r="BN324"/>
          <cell r="BO324"/>
          <cell r="BP324"/>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cell r="DD324"/>
          <cell r="DE324"/>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K325"/>
          <cell r="L325"/>
          <cell r="M325">
            <v>1</v>
          </cell>
          <cell r="N325"/>
          <cell r="O325"/>
          <cell r="P325"/>
          <cell r="Q325">
            <v>1</v>
          </cell>
          <cell r="R325" t="str">
            <v>Out &amp; under</v>
          </cell>
          <cell r="S325" t="str">
            <v xml:space="preserve">Revenue </v>
          </cell>
          <cell r="T325" t="str">
            <v>In-period</v>
          </cell>
          <cell r="U325" t="str">
            <v>Customer measure of experience (C-MeX)</v>
          </cell>
          <cell r="V325" t="str">
            <v>score</v>
          </cell>
          <cell r="W325" t="str">
            <v>C-MEX score</v>
          </cell>
          <cell r="X325">
            <v>2</v>
          </cell>
          <cell r="Y325" t="str">
            <v>Up</v>
          </cell>
          <cell r="Z325" t="str">
            <v>C-MeX: Customer measure of experience</v>
          </cell>
          <cell r="AA325"/>
          <cell r="AB325"/>
          <cell r="AC325"/>
          <cell r="AD325"/>
          <cell r="AE325"/>
          <cell r="AF325"/>
          <cell r="AG325"/>
          <cell r="AH325"/>
          <cell r="AI325"/>
          <cell r="AJ325"/>
          <cell r="AK325"/>
          <cell r="AL325"/>
          <cell r="AM325"/>
          <cell r="AN325"/>
          <cell r="AO325"/>
          <cell r="AP325"/>
          <cell r="AQ325" t="str">
            <v>UQ</v>
          </cell>
          <cell r="AR325" t="str">
            <v>UQ</v>
          </cell>
          <cell r="AS325" t="str">
            <v>UQ</v>
          </cell>
          <cell r="AT325" t="str">
            <v>UQ</v>
          </cell>
          <cell r="AU325" t="str">
            <v>UQ</v>
          </cell>
          <cell r="AV325"/>
          <cell r="AW325"/>
          <cell r="AX325"/>
          <cell r="AY325"/>
          <cell r="AZ325"/>
          <cell r="BA325"/>
          <cell r="BB325"/>
          <cell r="BC325"/>
          <cell r="BD325"/>
          <cell r="BE325"/>
          <cell r="BF325"/>
          <cell r="BG325"/>
          <cell r="BH325"/>
          <cell r="BI325"/>
          <cell r="BJ325"/>
          <cell r="BK325"/>
          <cell r="BL325" t="str">
            <v>Yes</v>
          </cell>
          <cell r="BM325" t="str">
            <v>Yes</v>
          </cell>
          <cell r="BN325" t="str">
            <v>Yes</v>
          </cell>
          <cell r="BO325" t="str">
            <v>Yes</v>
          </cell>
          <cell r="BP325" t="str">
            <v>Yes</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cell r="DD325">
            <v>1</v>
          </cell>
          <cell r="DE325"/>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K326"/>
          <cell r="L326"/>
          <cell r="M326">
            <v>0</v>
          </cell>
          <cell r="N326"/>
          <cell r="O326"/>
          <cell r="P326"/>
          <cell r="Q326">
            <v>1</v>
          </cell>
          <cell r="R326" t="str">
            <v>Out &amp; under</v>
          </cell>
          <cell r="S326" t="str">
            <v xml:space="preserve">Revenue </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cell r="AA326"/>
          <cell r="AB326"/>
          <cell r="AC326"/>
          <cell r="AD326"/>
          <cell r="AE326"/>
          <cell r="AF326"/>
          <cell r="AG326"/>
          <cell r="AH326"/>
          <cell r="AI326"/>
          <cell r="AJ326"/>
          <cell r="AK326"/>
          <cell r="AL326"/>
          <cell r="AM326"/>
          <cell r="AN326"/>
          <cell r="AO326"/>
          <cell r="AP326"/>
          <cell r="AQ326" t="str">
            <v>UQ</v>
          </cell>
          <cell r="AR326" t="str">
            <v>UQ</v>
          </cell>
          <cell r="AS326" t="str">
            <v>UQ</v>
          </cell>
          <cell r="AT326" t="str">
            <v>UQ</v>
          </cell>
          <cell r="AU326" t="str">
            <v>UQ</v>
          </cell>
          <cell r="AV326"/>
          <cell r="AW326"/>
          <cell r="AX326"/>
          <cell r="AY326"/>
          <cell r="AZ326"/>
          <cell r="BA326"/>
          <cell r="BB326"/>
          <cell r="BC326"/>
          <cell r="BD326"/>
          <cell r="BE326"/>
          <cell r="BF326"/>
          <cell r="BG326"/>
          <cell r="BH326"/>
          <cell r="BI326"/>
          <cell r="BJ326"/>
          <cell r="BK326"/>
          <cell r="BL326" t="str">
            <v>Yes</v>
          </cell>
          <cell r="BM326" t="str">
            <v>Yes</v>
          </cell>
          <cell r="BN326" t="str">
            <v>Yes</v>
          </cell>
          <cell r="BO326" t="str">
            <v>Yes</v>
          </cell>
          <cell r="BP326" t="str">
            <v>Yes</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cell r="DD326">
            <v>1</v>
          </cell>
          <cell r="DE326"/>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K327"/>
          <cell r="L327"/>
          <cell r="M327">
            <v>0</v>
          </cell>
          <cell r="N327"/>
          <cell r="O327"/>
          <cell r="P327"/>
          <cell r="Q327">
            <v>1</v>
          </cell>
          <cell r="R327" t="str">
            <v>NFI</v>
          </cell>
          <cell r="S327"/>
          <cell r="T327"/>
          <cell r="U327" t="str">
            <v>*** new primary category required ***</v>
          </cell>
          <cell r="V327" t="str">
            <v>%</v>
          </cell>
          <cell r="W327" t="str">
            <v>Percentage</v>
          </cell>
          <cell r="X327">
            <v>1</v>
          </cell>
          <cell r="Y327" t="str">
            <v>Up</v>
          </cell>
          <cell r="Z327"/>
          <cell r="AA327"/>
          <cell r="AB327"/>
          <cell r="AC327"/>
          <cell r="AD327"/>
          <cell r="AE327"/>
          <cell r="AF327"/>
          <cell r="AG327"/>
          <cell r="AH327"/>
          <cell r="AI327"/>
          <cell r="AJ327"/>
          <cell r="AK327"/>
          <cell r="AL327"/>
          <cell r="AM327"/>
          <cell r="AN327"/>
          <cell r="AO327"/>
          <cell r="AP327"/>
          <cell r="AQ327">
            <v>93.3</v>
          </cell>
          <cell r="AR327">
            <v>93.3</v>
          </cell>
          <cell r="AS327">
            <v>93.3</v>
          </cell>
          <cell r="AT327">
            <v>93.3</v>
          </cell>
          <cell r="AU327">
            <v>93.3</v>
          </cell>
          <cell r="AV327"/>
          <cell r="AW327"/>
          <cell r="AX327"/>
          <cell r="AY327"/>
          <cell r="AZ327"/>
          <cell r="BA327"/>
          <cell r="BB327"/>
          <cell r="BC327"/>
          <cell r="BD327"/>
          <cell r="BE327"/>
          <cell r="BF327"/>
          <cell r="BG327"/>
          <cell r="BH327"/>
          <cell r="BI327"/>
          <cell r="BJ327"/>
          <cell r="BK327"/>
          <cell r="BL327"/>
          <cell r="BM327"/>
          <cell r="BN327"/>
          <cell r="BO327"/>
          <cell r="BP327"/>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cell r="DD327">
            <v>1</v>
          </cell>
          <cell r="DE327"/>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K328"/>
          <cell r="L328"/>
          <cell r="M328">
            <v>1</v>
          </cell>
          <cell r="N328"/>
          <cell r="O328"/>
          <cell r="P328"/>
          <cell r="Q328">
            <v>1</v>
          </cell>
          <cell r="R328" t="str">
            <v>Under</v>
          </cell>
          <cell r="S328" t="str">
            <v xml:space="preserve">Revenue </v>
          </cell>
          <cell r="T328" t="str">
            <v>In-period</v>
          </cell>
          <cell r="U328" t="str">
            <v>Affordability/vulnerability</v>
          </cell>
          <cell r="V328" t="str">
            <v>nr</v>
          </cell>
          <cell r="W328" t="str">
            <v>Number of residential customers</v>
          </cell>
          <cell r="X328">
            <v>0</v>
          </cell>
          <cell r="Y328" t="str">
            <v>Up</v>
          </cell>
          <cell r="Z328"/>
          <cell r="AA328"/>
          <cell r="AB328"/>
          <cell r="AC328"/>
          <cell r="AD328"/>
          <cell r="AE328"/>
          <cell r="AF328"/>
          <cell r="AG328"/>
          <cell r="AH328"/>
          <cell r="AI328"/>
          <cell r="AJ328"/>
          <cell r="AK328"/>
          <cell r="AL328"/>
          <cell r="AM328"/>
          <cell r="AN328"/>
          <cell r="AO328"/>
          <cell r="AP328"/>
          <cell r="AQ328">
            <v>32000</v>
          </cell>
          <cell r="AR328">
            <v>34000</v>
          </cell>
          <cell r="AS328">
            <v>36000</v>
          </cell>
          <cell r="AT328">
            <v>38000</v>
          </cell>
          <cell r="AU328">
            <v>40000</v>
          </cell>
          <cell r="AV328"/>
          <cell r="AW328"/>
          <cell r="AX328"/>
          <cell r="AY328"/>
          <cell r="AZ328"/>
          <cell r="BA328"/>
          <cell r="BB328"/>
          <cell r="BC328"/>
          <cell r="BD328"/>
          <cell r="BE328"/>
          <cell r="BF328"/>
          <cell r="BG328"/>
          <cell r="BH328"/>
          <cell r="BI328"/>
          <cell r="BJ328"/>
          <cell r="BK328"/>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C328"/>
          <cell r="DD328">
            <v>1</v>
          </cell>
          <cell r="DE328"/>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K329"/>
          <cell r="L329"/>
          <cell r="M329">
            <v>1</v>
          </cell>
          <cell r="N329"/>
          <cell r="O329"/>
          <cell r="P329"/>
          <cell r="Q329">
            <v>1</v>
          </cell>
          <cell r="R329" t="str">
            <v>Under</v>
          </cell>
          <cell r="S329" t="str">
            <v xml:space="preserve">Revenue </v>
          </cell>
          <cell r="T329" t="str">
            <v>In-period</v>
          </cell>
          <cell r="U329" t="str">
            <v>Affordability/vulnerability</v>
          </cell>
          <cell r="V329" t="str">
            <v>%</v>
          </cell>
          <cell r="W329" t="str">
            <v>Percentage</v>
          </cell>
          <cell r="X329">
            <v>1</v>
          </cell>
          <cell r="Y329" t="str">
            <v>Up</v>
          </cell>
          <cell r="Z329"/>
          <cell r="AA329"/>
          <cell r="AB329"/>
          <cell r="AC329"/>
          <cell r="AD329"/>
          <cell r="AE329"/>
          <cell r="AF329"/>
          <cell r="AG329"/>
          <cell r="AH329"/>
          <cell r="AI329"/>
          <cell r="AJ329"/>
          <cell r="AK329"/>
          <cell r="AL329"/>
          <cell r="AM329"/>
          <cell r="AN329"/>
          <cell r="AO329"/>
          <cell r="AP329"/>
          <cell r="AQ329">
            <v>5</v>
          </cell>
          <cell r="AR329">
            <v>5</v>
          </cell>
          <cell r="AS329">
            <v>5</v>
          </cell>
          <cell r="AT329">
            <v>5</v>
          </cell>
          <cell r="AU329">
            <v>5</v>
          </cell>
          <cell r="AV329"/>
          <cell r="AW329"/>
          <cell r="AX329"/>
          <cell r="AY329"/>
          <cell r="AZ329"/>
          <cell r="BA329"/>
          <cell r="BB329"/>
          <cell r="BC329"/>
          <cell r="BD329"/>
          <cell r="BE329"/>
          <cell r="BF329"/>
          <cell r="BG329"/>
          <cell r="BH329"/>
          <cell r="BI329"/>
          <cell r="BJ329"/>
          <cell r="BK329"/>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C329"/>
          <cell r="DD329">
            <v>1</v>
          </cell>
          <cell r="DE329"/>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K330"/>
          <cell r="L330"/>
          <cell r="M330">
            <v>0</v>
          </cell>
          <cell r="N330"/>
          <cell r="O330"/>
          <cell r="P330"/>
          <cell r="Q330">
            <v>1</v>
          </cell>
          <cell r="R330" t="str">
            <v>Out &amp; under</v>
          </cell>
          <cell r="S330" t="str">
            <v xml:space="preserve">Revenue </v>
          </cell>
          <cell r="T330" t="str">
            <v>In-period</v>
          </cell>
          <cell r="U330" t="str">
            <v>Customer education/awareness</v>
          </cell>
          <cell r="V330" t="str">
            <v>nr</v>
          </cell>
          <cell r="W330" t="str">
            <v>Number of people</v>
          </cell>
          <cell r="X330">
            <v>0</v>
          </cell>
          <cell r="Y330" t="str">
            <v>Up</v>
          </cell>
          <cell r="Z330"/>
          <cell r="AA330"/>
          <cell r="AB330"/>
          <cell r="AC330"/>
          <cell r="AD330"/>
          <cell r="AE330"/>
          <cell r="AF330"/>
          <cell r="AG330"/>
          <cell r="AH330"/>
          <cell r="AI330"/>
          <cell r="AJ330"/>
          <cell r="AK330"/>
          <cell r="AL330"/>
          <cell r="AM330"/>
          <cell r="AN330"/>
          <cell r="AO330"/>
          <cell r="AP330"/>
          <cell r="AQ330">
            <v>6000</v>
          </cell>
          <cell r="AR330">
            <v>6000</v>
          </cell>
          <cell r="AS330">
            <v>6000</v>
          </cell>
          <cell r="AT330">
            <v>6000</v>
          </cell>
          <cell r="AU330">
            <v>6000</v>
          </cell>
          <cell r="AV330"/>
          <cell r="AW330"/>
          <cell r="AX330"/>
          <cell r="AY330"/>
          <cell r="AZ330"/>
          <cell r="BA330"/>
          <cell r="BB330"/>
          <cell r="BC330"/>
          <cell r="BD330"/>
          <cell r="BE330"/>
          <cell r="BF330"/>
          <cell r="BG330"/>
          <cell r="BH330"/>
          <cell r="BI330"/>
          <cell r="BJ330"/>
          <cell r="BK330"/>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C330"/>
          <cell r="DD330">
            <v>1</v>
          </cell>
          <cell r="DE330"/>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K331"/>
          <cell r="L331"/>
          <cell r="M331">
            <v>1</v>
          </cell>
          <cell r="N331"/>
          <cell r="O331"/>
          <cell r="P331"/>
          <cell r="Q331">
            <v>1</v>
          </cell>
          <cell r="R331" t="str">
            <v>NFI</v>
          </cell>
          <cell r="S331"/>
          <cell r="T331"/>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cell r="AA331"/>
          <cell r="AB331"/>
          <cell r="AC331"/>
          <cell r="AD331"/>
          <cell r="AE331"/>
          <cell r="AF331"/>
          <cell r="AG331"/>
          <cell r="AH331"/>
          <cell r="AI331"/>
          <cell r="AJ331"/>
          <cell r="AK331"/>
          <cell r="AL331"/>
          <cell r="AM331"/>
          <cell r="AN331"/>
          <cell r="AO331"/>
          <cell r="AP331"/>
          <cell r="AQ331" t="str">
            <v>6.1 / 17.5 / 45</v>
          </cell>
          <cell r="AR331" t="str">
            <v>6.6 / 35 / 90</v>
          </cell>
          <cell r="AS331" t="str">
            <v>7.1 / 35 / 90</v>
          </cell>
          <cell r="AT331" t="str">
            <v>7.5 / 35 / 90</v>
          </cell>
          <cell r="AU331" t="str">
            <v>8 / 35 / 90</v>
          </cell>
          <cell r="AV331"/>
          <cell r="AW331"/>
          <cell r="AX331"/>
          <cell r="AY331"/>
          <cell r="AZ331"/>
          <cell r="BA331"/>
          <cell r="BB331"/>
          <cell r="BC331"/>
          <cell r="BD331"/>
          <cell r="BE331"/>
          <cell r="BF331"/>
          <cell r="BG331"/>
          <cell r="BH331"/>
          <cell r="BI331"/>
          <cell r="BJ331"/>
          <cell r="BK331"/>
          <cell r="BL331"/>
          <cell r="BM331"/>
          <cell r="BN331"/>
          <cell r="BO331"/>
          <cell r="BP331"/>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cell r="DD331">
            <v>1</v>
          </cell>
          <cell r="DE331"/>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K332"/>
          <cell r="L332"/>
          <cell r="M332">
            <v>0</v>
          </cell>
          <cell r="N332"/>
          <cell r="O332"/>
          <cell r="P332"/>
          <cell r="Q332">
            <v>1</v>
          </cell>
          <cell r="R332" t="str">
            <v>Out &amp; under</v>
          </cell>
          <cell r="S332" t="str">
            <v xml:space="preserve">Revenue </v>
          </cell>
          <cell r="T332" t="str">
            <v>In-period</v>
          </cell>
          <cell r="U332" t="str">
            <v>Leakage</v>
          </cell>
          <cell r="V332" t="str">
            <v>nr</v>
          </cell>
          <cell r="W332" t="str">
            <v>Megalitres per day, 3 yr average</v>
          </cell>
          <cell r="X332">
            <v>1</v>
          </cell>
          <cell r="Y332" t="str">
            <v>Down</v>
          </cell>
          <cell r="Z332" t="str">
            <v>Leakage</v>
          </cell>
          <cell r="AA332"/>
          <cell r="AB332"/>
          <cell r="AC332"/>
          <cell r="AD332"/>
          <cell r="AE332"/>
          <cell r="AF332"/>
          <cell r="AG332"/>
          <cell r="AH332"/>
          <cell r="AI332"/>
          <cell r="AJ332"/>
          <cell r="AK332"/>
          <cell r="AL332"/>
          <cell r="AM332"/>
          <cell r="AN332"/>
          <cell r="AO332"/>
          <cell r="AP332"/>
          <cell r="AQ332">
            <v>70.3</v>
          </cell>
          <cell r="AR332">
            <v>68.599999999999994</v>
          </cell>
          <cell r="AS332">
            <v>66</v>
          </cell>
          <cell r="AT332">
            <v>63.4</v>
          </cell>
          <cell r="AU332">
            <v>60.8</v>
          </cell>
          <cell r="AV332"/>
          <cell r="AW332"/>
          <cell r="AX332"/>
          <cell r="AY332"/>
          <cell r="AZ332"/>
          <cell r="BA332"/>
          <cell r="BB332"/>
          <cell r="BC332"/>
          <cell r="BD332"/>
          <cell r="BE332"/>
          <cell r="BF332"/>
          <cell r="BG332"/>
          <cell r="BH332"/>
          <cell r="BI332"/>
          <cell r="BJ332"/>
          <cell r="BK332"/>
          <cell r="BL332" t="str">
            <v>Yes</v>
          </cell>
          <cell r="BM332" t="str">
            <v>Yes</v>
          </cell>
          <cell r="BN332" t="str">
            <v>Yes</v>
          </cell>
          <cell r="BO332" t="str">
            <v>Yes</v>
          </cell>
          <cell r="BP332" t="str">
            <v>Yes</v>
          </cell>
          <cell r="BQ332" t="str">
            <v/>
          </cell>
          <cell r="BR332" t="str">
            <v/>
          </cell>
          <cell r="BS332" t="str">
            <v/>
          </cell>
          <cell r="BT332" t="str">
            <v/>
          </cell>
          <cell r="BU332" t="str">
            <v/>
          </cell>
          <cell r="BV332">
            <v>75.099999999999994</v>
          </cell>
          <cell r="BW332">
            <v>75.099999999999994</v>
          </cell>
          <cell r="BX332">
            <v>75.099999999999994</v>
          </cell>
          <cell r="BY332">
            <v>75.099999999999994</v>
          </cell>
          <cell r="BZ332">
            <v>75.099999999999994</v>
          </cell>
          <cell r="CA332" t="str">
            <v/>
          </cell>
          <cell r="CB332" t="str">
            <v/>
          </cell>
          <cell r="CC332" t="str">
            <v/>
          </cell>
          <cell r="CD332" t="str">
            <v/>
          </cell>
          <cell r="CE332" t="str">
            <v/>
          </cell>
          <cell r="CF332" t="str">
            <v/>
          </cell>
          <cell r="CG332" t="str">
            <v/>
          </cell>
          <cell r="CH332" t="str">
            <v/>
          </cell>
          <cell r="CI332" t="str">
            <v/>
          </cell>
          <cell r="CJ332" t="str">
            <v/>
          </cell>
          <cell r="CK332">
            <v>67.3</v>
          </cell>
          <cell r="CL332">
            <v>65.599999999999994</v>
          </cell>
          <cell r="CM332">
            <v>63</v>
          </cell>
          <cell r="CN332">
            <v>60.4</v>
          </cell>
          <cell r="CO332">
            <v>57.8</v>
          </cell>
          <cell r="CP332" t="str">
            <v/>
          </cell>
          <cell r="CQ332" t="str">
            <v/>
          </cell>
          <cell r="CR332" t="str">
            <v/>
          </cell>
          <cell r="CS332" t="str">
            <v/>
          </cell>
          <cell r="CT332" t="str">
            <v/>
          </cell>
          <cell r="CU332">
            <v>-0.23499999999999999</v>
          </cell>
          <cell r="CV332" t="str">
            <v/>
          </cell>
          <cell r="CW332" t="str">
            <v/>
          </cell>
          <cell r="CX332" t="str">
            <v/>
          </cell>
          <cell r="CY332">
            <v>0.19600000000000001</v>
          </cell>
          <cell r="CZ332" t="str">
            <v/>
          </cell>
          <cell r="DA332" t="str">
            <v/>
          </cell>
          <cell r="DB332" t="str">
            <v/>
          </cell>
          <cell r="DC332"/>
          <cell r="DD332">
            <v>1</v>
          </cell>
          <cell r="DE332"/>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K333"/>
          <cell r="L333"/>
          <cell r="M333">
            <v>0</v>
          </cell>
          <cell r="N333"/>
          <cell r="O333"/>
          <cell r="P333"/>
          <cell r="Q333">
            <v>1</v>
          </cell>
          <cell r="R333" t="str">
            <v>Out &amp; under</v>
          </cell>
          <cell r="S333" t="str">
            <v xml:space="preserve">Revenue </v>
          </cell>
          <cell r="T333" t="str">
            <v>In-period</v>
          </cell>
          <cell r="U333" t="str">
            <v>Leakage</v>
          </cell>
          <cell r="V333" t="str">
            <v>nr</v>
          </cell>
          <cell r="W333" t="str">
            <v>Megalitres per day, 3 yr average</v>
          </cell>
          <cell r="X333">
            <v>1</v>
          </cell>
          <cell r="Y333" t="str">
            <v>Down</v>
          </cell>
          <cell r="Z333" t="str">
            <v>Leakage</v>
          </cell>
          <cell r="AA333"/>
          <cell r="AB333"/>
          <cell r="AC333"/>
          <cell r="AD333"/>
          <cell r="AE333"/>
          <cell r="AF333"/>
          <cell r="AG333"/>
          <cell r="AH333"/>
          <cell r="AI333"/>
          <cell r="AJ333"/>
          <cell r="AK333"/>
          <cell r="AL333"/>
          <cell r="AM333"/>
          <cell r="AN333"/>
          <cell r="AO333"/>
          <cell r="AP333"/>
          <cell r="AQ333">
            <v>14.6</v>
          </cell>
          <cell r="AR333">
            <v>14.3</v>
          </cell>
          <cell r="AS333">
            <v>13.8</v>
          </cell>
          <cell r="AT333">
            <v>13.4</v>
          </cell>
          <cell r="AU333">
            <v>13</v>
          </cell>
          <cell r="AV333"/>
          <cell r="AW333"/>
          <cell r="AX333"/>
          <cell r="AY333"/>
          <cell r="AZ333"/>
          <cell r="BA333"/>
          <cell r="BB333"/>
          <cell r="BC333"/>
          <cell r="BD333"/>
          <cell r="BE333"/>
          <cell r="BF333"/>
          <cell r="BG333"/>
          <cell r="BH333"/>
          <cell r="BI333"/>
          <cell r="BJ333"/>
          <cell r="BK333"/>
          <cell r="BL333" t="str">
            <v>Yes</v>
          </cell>
          <cell r="BM333" t="str">
            <v>Yes</v>
          </cell>
          <cell r="BN333" t="str">
            <v>Yes</v>
          </cell>
          <cell r="BO333" t="str">
            <v>Yes</v>
          </cell>
          <cell r="BP333" t="str">
            <v>Yes</v>
          </cell>
          <cell r="BQ333" t="str">
            <v/>
          </cell>
          <cell r="BR333" t="str">
            <v/>
          </cell>
          <cell r="BS333" t="str">
            <v/>
          </cell>
          <cell r="BT333" t="str">
            <v/>
          </cell>
          <cell r="BU333" t="str">
            <v/>
          </cell>
          <cell r="BV333">
            <v>15.8</v>
          </cell>
          <cell r="BW333">
            <v>15.8</v>
          </cell>
          <cell r="BX333">
            <v>15.8</v>
          </cell>
          <cell r="BY333">
            <v>15.8</v>
          </cell>
          <cell r="BZ333">
            <v>15.8</v>
          </cell>
          <cell r="CA333" t="str">
            <v/>
          </cell>
          <cell r="CB333" t="str">
            <v/>
          </cell>
          <cell r="CC333" t="str">
            <v/>
          </cell>
          <cell r="CD333" t="str">
            <v/>
          </cell>
          <cell r="CE333" t="str">
            <v/>
          </cell>
          <cell r="CF333" t="str">
            <v/>
          </cell>
          <cell r="CG333" t="str">
            <v/>
          </cell>
          <cell r="CH333" t="str">
            <v/>
          </cell>
          <cell r="CI333" t="str">
            <v/>
          </cell>
          <cell r="CJ333" t="str">
            <v/>
          </cell>
          <cell r="CK333">
            <v>13.7</v>
          </cell>
          <cell r="CL333">
            <v>13.4</v>
          </cell>
          <cell r="CM333">
            <v>12.9</v>
          </cell>
          <cell r="CN333">
            <v>12.5</v>
          </cell>
          <cell r="CO333">
            <v>12.1</v>
          </cell>
          <cell r="CP333" t="str">
            <v/>
          </cell>
          <cell r="CQ333" t="str">
            <v/>
          </cell>
          <cell r="CR333" t="str">
            <v/>
          </cell>
          <cell r="CS333" t="str">
            <v/>
          </cell>
          <cell r="CT333" t="str">
            <v/>
          </cell>
          <cell r="CU333">
            <v>-0.254</v>
          </cell>
          <cell r="CV333" t="str">
            <v/>
          </cell>
          <cell r="CW333" t="str">
            <v/>
          </cell>
          <cell r="CX333" t="str">
            <v/>
          </cell>
          <cell r="CY333">
            <v>0.21099999999999999</v>
          </cell>
          <cell r="CZ333" t="str">
            <v/>
          </cell>
          <cell r="DA333" t="str">
            <v/>
          </cell>
          <cell r="DB333" t="str">
            <v/>
          </cell>
          <cell r="DC333"/>
          <cell r="DD333">
            <v>1</v>
          </cell>
          <cell r="DE333"/>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K334"/>
          <cell r="L334"/>
          <cell r="M334">
            <v>0</v>
          </cell>
          <cell r="N334"/>
          <cell r="O334"/>
          <cell r="P334"/>
          <cell r="Q334">
            <v>1</v>
          </cell>
          <cell r="R334" t="str">
            <v>Out &amp; under</v>
          </cell>
          <cell r="S334" t="str">
            <v xml:space="preserve">Revenue </v>
          </cell>
          <cell r="T334" t="str">
            <v>End of period</v>
          </cell>
          <cell r="U334" t="str">
            <v>Water consumption</v>
          </cell>
          <cell r="V334" t="str">
            <v>nr</v>
          </cell>
          <cell r="W334" t="str">
            <v>Litres per person per day, 3 yr average</v>
          </cell>
          <cell r="X334">
            <v>1</v>
          </cell>
          <cell r="Y334" t="str">
            <v>Down</v>
          </cell>
          <cell r="Z334" t="str">
            <v>Per capita consumption</v>
          </cell>
          <cell r="AA334"/>
          <cell r="AB334"/>
          <cell r="AC334"/>
          <cell r="AD334"/>
          <cell r="AE334"/>
          <cell r="AF334"/>
          <cell r="AG334"/>
          <cell r="AH334"/>
          <cell r="AI334"/>
          <cell r="AJ334"/>
          <cell r="AK334"/>
          <cell r="AL334"/>
          <cell r="AM334"/>
          <cell r="AN334"/>
          <cell r="AO334"/>
          <cell r="AP334"/>
          <cell r="AQ334">
            <v>129.1</v>
          </cell>
          <cell r="AR334">
            <v>129</v>
          </cell>
          <cell r="AS334">
            <v>128.69999999999999</v>
          </cell>
          <cell r="AT334">
            <v>128.6</v>
          </cell>
          <cell r="AU334">
            <v>128.30000000000001</v>
          </cell>
          <cell r="AV334"/>
          <cell r="AW334"/>
          <cell r="AX334"/>
          <cell r="AY334"/>
          <cell r="AZ334"/>
          <cell r="BA334"/>
          <cell r="BB334"/>
          <cell r="BC334"/>
          <cell r="BD334"/>
          <cell r="BE334"/>
          <cell r="BF334"/>
          <cell r="BG334"/>
          <cell r="BH334"/>
          <cell r="BI334"/>
          <cell r="BJ334"/>
          <cell r="BK334"/>
          <cell r="BL334" t="str">
            <v>Yes</v>
          </cell>
          <cell r="BM334" t="str">
            <v>Yes</v>
          </cell>
          <cell r="BN334" t="str">
            <v>Yes</v>
          </cell>
          <cell r="BO334" t="str">
            <v>Yes</v>
          </cell>
          <cell r="BP334" t="str">
            <v>Yes</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v>-0.16900000000000001</v>
          </cell>
          <cell r="CV334" t="str">
            <v/>
          </cell>
          <cell r="CW334" t="str">
            <v/>
          </cell>
          <cell r="CX334" t="str">
            <v/>
          </cell>
          <cell r="CY334">
            <v>0.125</v>
          </cell>
          <cell r="CZ334" t="str">
            <v/>
          </cell>
          <cell r="DA334" t="str">
            <v/>
          </cell>
          <cell r="DB334" t="str">
            <v/>
          </cell>
          <cell r="DC334"/>
          <cell r="DD334">
            <v>1</v>
          </cell>
          <cell r="DE334"/>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K335"/>
          <cell r="L335"/>
          <cell r="M335">
            <v>0</v>
          </cell>
          <cell r="N335"/>
          <cell r="O335"/>
          <cell r="P335"/>
          <cell r="Q335">
            <v>1</v>
          </cell>
          <cell r="R335" t="str">
            <v>Out &amp; under</v>
          </cell>
          <cell r="S335" t="str">
            <v xml:space="preserve">Revenue </v>
          </cell>
          <cell r="T335" t="str">
            <v>End of period</v>
          </cell>
          <cell r="U335" t="str">
            <v>Water consumption</v>
          </cell>
          <cell r="V335" t="str">
            <v>nr</v>
          </cell>
          <cell r="W335" t="str">
            <v>Litres per person per day, 3 yr average</v>
          </cell>
          <cell r="X335">
            <v>1</v>
          </cell>
          <cell r="Y335" t="str">
            <v>Down</v>
          </cell>
          <cell r="Z335" t="str">
            <v>Per capita consumption</v>
          </cell>
          <cell r="AA335"/>
          <cell r="AB335"/>
          <cell r="AC335"/>
          <cell r="AD335"/>
          <cell r="AE335"/>
          <cell r="AF335"/>
          <cell r="AG335"/>
          <cell r="AH335"/>
          <cell r="AI335"/>
          <cell r="AJ335"/>
          <cell r="AK335"/>
          <cell r="AL335"/>
          <cell r="AM335"/>
          <cell r="AN335"/>
          <cell r="AO335"/>
          <cell r="AP335"/>
          <cell r="AQ335">
            <v>141.9</v>
          </cell>
          <cell r="AR335">
            <v>140.1</v>
          </cell>
          <cell r="AS335">
            <v>138.30000000000001</v>
          </cell>
          <cell r="AT335">
            <v>136.5</v>
          </cell>
          <cell r="AU335">
            <v>134.6</v>
          </cell>
          <cell r="AV335"/>
          <cell r="AW335"/>
          <cell r="AX335"/>
          <cell r="AY335"/>
          <cell r="AZ335"/>
          <cell r="BA335"/>
          <cell r="BB335"/>
          <cell r="BC335"/>
          <cell r="BD335"/>
          <cell r="BE335"/>
          <cell r="BF335"/>
          <cell r="BG335"/>
          <cell r="BH335"/>
          <cell r="BI335"/>
          <cell r="BJ335"/>
          <cell r="BK335"/>
          <cell r="BL335" t="str">
            <v>Yes</v>
          </cell>
          <cell r="BM335" t="str">
            <v>Yes</v>
          </cell>
          <cell r="BN335" t="str">
            <v>Yes</v>
          </cell>
          <cell r="BO335" t="str">
            <v>Yes</v>
          </cell>
          <cell r="BP335" t="str">
            <v>Yes</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v>-2.5000000000000001E-2</v>
          </cell>
          <cell r="CV335" t="str">
            <v/>
          </cell>
          <cell r="CW335" t="str">
            <v/>
          </cell>
          <cell r="CX335" t="str">
            <v/>
          </cell>
          <cell r="CY335">
            <v>2.1000000000000001E-2</v>
          </cell>
          <cell r="CZ335" t="str">
            <v/>
          </cell>
          <cell r="DA335" t="str">
            <v/>
          </cell>
          <cell r="DB335" t="str">
            <v/>
          </cell>
          <cell r="DC335"/>
          <cell r="DD335">
            <v>1</v>
          </cell>
          <cell r="DE335"/>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K336"/>
          <cell r="L336"/>
          <cell r="M336">
            <v>0</v>
          </cell>
          <cell r="N336"/>
          <cell r="O336"/>
          <cell r="P336"/>
          <cell r="Q336">
            <v>1</v>
          </cell>
          <cell r="R336" t="str">
            <v>Out &amp; under</v>
          </cell>
          <cell r="S336" t="str">
            <v xml:space="preserve">Revenue </v>
          </cell>
          <cell r="T336" t="str">
            <v>In-period</v>
          </cell>
          <cell r="U336" t="str">
            <v>Water resources/ abstraction</v>
          </cell>
          <cell r="V336" t="str">
            <v>number</v>
          </cell>
          <cell r="W336" t="str">
            <v>Score derived from AIM calculation</v>
          </cell>
          <cell r="X336">
            <v>2</v>
          </cell>
          <cell r="Y336" t="str">
            <v>Up</v>
          </cell>
          <cell r="Z336"/>
          <cell r="AA336"/>
          <cell r="AB336"/>
          <cell r="AC336"/>
          <cell r="AD336"/>
          <cell r="AE336"/>
          <cell r="AF336"/>
          <cell r="AG336"/>
          <cell r="AH336"/>
          <cell r="AI336"/>
          <cell r="AJ336"/>
          <cell r="AK336"/>
          <cell r="AL336"/>
          <cell r="AM336"/>
          <cell r="AN336"/>
          <cell r="AO336"/>
          <cell r="AP336"/>
          <cell r="AQ336">
            <v>0</v>
          </cell>
          <cell r="AR336">
            <v>0</v>
          </cell>
          <cell r="AS336">
            <v>0</v>
          </cell>
          <cell r="AT336">
            <v>0</v>
          </cell>
          <cell r="AU336">
            <v>0</v>
          </cell>
          <cell r="AV336"/>
          <cell r="AW336"/>
          <cell r="AX336"/>
          <cell r="AY336"/>
          <cell r="AZ336"/>
          <cell r="BA336"/>
          <cell r="BB336"/>
          <cell r="BC336"/>
          <cell r="BD336"/>
          <cell r="BE336"/>
          <cell r="BF336"/>
          <cell r="BG336"/>
          <cell r="BH336"/>
          <cell r="BI336"/>
          <cell r="BJ336"/>
          <cell r="BK336"/>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cell r="DE336"/>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K337"/>
          <cell r="L337"/>
          <cell r="M337">
            <v>0</v>
          </cell>
          <cell r="N337"/>
          <cell r="O337"/>
          <cell r="P337"/>
          <cell r="Q337">
            <v>1</v>
          </cell>
          <cell r="R337" t="str">
            <v>NFI</v>
          </cell>
          <cell r="S337"/>
          <cell r="T337"/>
          <cell r="U337" t="str">
            <v>Water consumption</v>
          </cell>
          <cell r="V337" t="str">
            <v>nr</v>
          </cell>
          <cell r="W337" t="str">
            <v>Megalitres saved</v>
          </cell>
          <cell r="X337">
            <v>1</v>
          </cell>
          <cell r="Y337" t="str">
            <v>Up</v>
          </cell>
          <cell r="Z337"/>
          <cell r="AA337"/>
          <cell r="AB337"/>
          <cell r="AC337"/>
          <cell r="AD337"/>
          <cell r="AE337"/>
          <cell r="AF337"/>
          <cell r="AG337"/>
          <cell r="AH337"/>
          <cell r="AI337"/>
          <cell r="AJ337"/>
          <cell r="AK337"/>
          <cell r="AL337"/>
          <cell r="AM337"/>
          <cell r="AN337"/>
          <cell r="AO337"/>
          <cell r="AP337"/>
          <cell r="AQ337">
            <v>1.9</v>
          </cell>
          <cell r="AR337">
            <v>3.8</v>
          </cell>
          <cell r="AS337">
            <v>7.7</v>
          </cell>
          <cell r="AT337">
            <v>15.3</v>
          </cell>
          <cell r="AU337">
            <v>30.6</v>
          </cell>
          <cell r="AV337"/>
          <cell r="AW337"/>
          <cell r="AX337"/>
          <cell r="AY337"/>
          <cell r="AZ337"/>
          <cell r="BA337"/>
          <cell r="BB337"/>
          <cell r="BC337"/>
          <cell r="BD337"/>
          <cell r="BE337"/>
          <cell r="BF337"/>
          <cell r="BG337"/>
          <cell r="BH337"/>
          <cell r="BI337"/>
          <cell r="BJ337"/>
          <cell r="BK337"/>
          <cell r="BL337"/>
          <cell r="BM337"/>
          <cell r="BN337"/>
          <cell r="BO337"/>
          <cell r="BP337"/>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cell r="DD337">
            <v>1</v>
          </cell>
          <cell r="DE337"/>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K338"/>
          <cell r="L338"/>
          <cell r="M338">
            <v>0</v>
          </cell>
          <cell r="N338"/>
          <cell r="O338"/>
          <cell r="P338"/>
          <cell r="Q338">
            <v>1</v>
          </cell>
          <cell r="R338" t="str">
            <v>Out &amp; under</v>
          </cell>
          <cell r="S338" t="str">
            <v xml:space="preserve">Revenue </v>
          </cell>
          <cell r="T338" t="str">
            <v>In-period</v>
          </cell>
          <cell r="U338" t="str">
            <v>Biodiversity/SSSIs</v>
          </cell>
          <cell r="V338" t="str">
            <v>nr</v>
          </cell>
          <cell r="W338" t="str">
            <v>Hectares</v>
          </cell>
          <cell r="X338">
            <v>1</v>
          </cell>
          <cell r="Y338" t="str">
            <v>Up</v>
          </cell>
          <cell r="Z338"/>
          <cell r="AA338"/>
          <cell r="AB338"/>
          <cell r="AC338"/>
          <cell r="AD338"/>
          <cell r="AE338"/>
          <cell r="AF338"/>
          <cell r="AG338"/>
          <cell r="AH338"/>
          <cell r="AI338"/>
          <cell r="AJ338"/>
          <cell r="AK338"/>
          <cell r="AL338"/>
          <cell r="AM338"/>
          <cell r="AN338"/>
          <cell r="AO338"/>
          <cell r="AP338"/>
          <cell r="AQ338">
            <v>194</v>
          </cell>
          <cell r="AR338">
            <v>320</v>
          </cell>
          <cell r="AS338">
            <v>451</v>
          </cell>
          <cell r="AT338">
            <v>592</v>
          </cell>
          <cell r="AU338">
            <v>690</v>
          </cell>
          <cell r="AV338"/>
          <cell r="AW338"/>
          <cell r="AX338"/>
          <cell r="AY338"/>
          <cell r="AZ338"/>
          <cell r="BA338"/>
          <cell r="BB338"/>
          <cell r="BC338"/>
          <cell r="BD338"/>
          <cell r="BE338"/>
          <cell r="BF338"/>
          <cell r="BG338"/>
          <cell r="BH338"/>
          <cell r="BI338"/>
          <cell r="BJ338"/>
          <cell r="BK338"/>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C338"/>
          <cell r="DD338">
            <v>1</v>
          </cell>
          <cell r="DE338"/>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K339"/>
          <cell r="L339"/>
          <cell r="M339">
            <v>0</v>
          </cell>
          <cell r="N339"/>
          <cell r="O339"/>
          <cell r="P339"/>
          <cell r="Q339">
            <v>1</v>
          </cell>
          <cell r="R339" t="str">
            <v>NFI</v>
          </cell>
          <cell r="S339"/>
          <cell r="T339"/>
          <cell r="U339" t="str">
            <v>Energy/emissions</v>
          </cell>
          <cell r="V339" t="str">
            <v>nr</v>
          </cell>
          <cell r="W339" t="str">
            <v>Kilograms per connected property</v>
          </cell>
          <cell r="X339">
            <v>1</v>
          </cell>
          <cell r="Y339" t="str">
            <v>Down</v>
          </cell>
          <cell r="Z339"/>
          <cell r="AA339"/>
          <cell r="AB339"/>
          <cell r="AC339"/>
          <cell r="AD339"/>
          <cell r="AE339"/>
          <cell r="AF339"/>
          <cell r="AG339"/>
          <cell r="AH339"/>
          <cell r="AI339"/>
          <cell r="AJ339"/>
          <cell r="AK339"/>
          <cell r="AL339"/>
          <cell r="AM339"/>
          <cell r="AN339"/>
          <cell r="AO339"/>
          <cell r="AP339"/>
          <cell r="AQ339">
            <v>68</v>
          </cell>
          <cell r="AR339">
            <v>68</v>
          </cell>
          <cell r="AS339">
            <v>66</v>
          </cell>
          <cell r="AT339">
            <v>64</v>
          </cell>
          <cell r="AU339">
            <v>61</v>
          </cell>
          <cell r="AV339"/>
          <cell r="AW339"/>
          <cell r="AX339"/>
          <cell r="AY339"/>
          <cell r="AZ339"/>
          <cell r="BA339"/>
          <cell r="BB339"/>
          <cell r="BC339"/>
          <cell r="BD339"/>
          <cell r="BE339"/>
          <cell r="BF339"/>
          <cell r="BG339"/>
          <cell r="BH339"/>
          <cell r="BI339"/>
          <cell r="BJ339"/>
          <cell r="BK339"/>
          <cell r="BL339"/>
          <cell r="BM339"/>
          <cell r="BN339"/>
          <cell r="BO339"/>
          <cell r="BP339"/>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cell r="DD339">
            <v>1</v>
          </cell>
          <cell r="DE339"/>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K340"/>
          <cell r="L340"/>
          <cell r="M340">
            <v>0</v>
          </cell>
          <cell r="N340"/>
          <cell r="O340"/>
          <cell r="P340"/>
          <cell r="Q340">
            <v>1</v>
          </cell>
          <cell r="R340" t="str">
            <v>Under</v>
          </cell>
          <cell r="S340" t="str">
            <v xml:space="preserve">Revenue </v>
          </cell>
          <cell r="T340" t="str">
            <v>In-period</v>
          </cell>
          <cell r="U340" t="str">
            <v>Water quality compliance</v>
          </cell>
          <cell r="V340" t="str">
            <v>score</v>
          </cell>
          <cell r="W340" t="str">
            <v>Score as per DWI CRI calculation</v>
          </cell>
          <cell r="X340">
            <v>2</v>
          </cell>
          <cell r="Y340" t="str">
            <v>Down</v>
          </cell>
          <cell r="Z340" t="str">
            <v>Water quality compliance (CRI)</v>
          </cell>
          <cell r="AA340"/>
          <cell r="AB340"/>
          <cell r="AC340"/>
          <cell r="AD340"/>
          <cell r="AE340"/>
          <cell r="AF340"/>
          <cell r="AG340"/>
          <cell r="AH340"/>
          <cell r="AI340"/>
          <cell r="AJ340"/>
          <cell r="AK340"/>
          <cell r="AL340"/>
          <cell r="AM340"/>
          <cell r="AN340"/>
          <cell r="AO340"/>
          <cell r="AP340"/>
          <cell r="AQ340">
            <v>0</v>
          </cell>
          <cell r="AR340">
            <v>0</v>
          </cell>
          <cell r="AS340">
            <v>0</v>
          </cell>
          <cell r="AT340">
            <v>0</v>
          </cell>
          <cell r="AU340">
            <v>0</v>
          </cell>
          <cell r="AV340"/>
          <cell r="AW340"/>
          <cell r="AX340"/>
          <cell r="AY340"/>
          <cell r="AZ340"/>
          <cell r="BA340"/>
          <cell r="BB340"/>
          <cell r="BC340"/>
          <cell r="BD340"/>
          <cell r="BE340"/>
          <cell r="BF340"/>
          <cell r="BG340"/>
          <cell r="BH340"/>
          <cell r="BI340"/>
          <cell r="BJ340"/>
          <cell r="BK340"/>
          <cell r="BL340" t="str">
            <v>Yes</v>
          </cell>
          <cell r="BM340" t="str">
            <v>Yes</v>
          </cell>
          <cell r="BN340" t="str">
            <v>Yes</v>
          </cell>
          <cell r="BO340" t="str">
            <v>Yes</v>
          </cell>
          <cell r="BP340" t="str">
            <v>Yes</v>
          </cell>
          <cell r="BQ340" t="str">
            <v/>
          </cell>
          <cell r="BR340" t="str">
            <v/>
          </cell>
          <cell r="BS340" t="str">
            <v/>
          </cell>
          <cell r="BT340" t="str">
            <v/>
          </cell>
          <cell r="BU340" t="str">
            <v/>
          </cell>
          <cell r="BV340">
            <v>6.7</v>
          </cell>
          <cell r="BW340">
            <v>7.4</v>
          </cell>
          <cell r="BX340">
            <v>8.1</v>
          </cell>
          <cell r="BY340">
            <v>8.8000000000000007</v>
          </cell>
          <cell r="BZ340">
            <v>9.5</v>
          </cell>
          <cell r="CA340">
            <v>2</v>
          </cell>
          <cell r="CB340">
            <v>2</v>
          </cell>
          <cell r="CC340">
            <v>2</v>
          </cell>
          <cell r="CD340">
            <v>2</v>
          </cell>
          <cell r="CE340">
            <v>2</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v>-0.26700000000000002</v>
          </cell>
          <cell r="CV340" t="str">
            <v/>
          </cell>
          <cell r="CW340" t="str">
            <v/>
          </cell>
          <cell r="CX340" t="str">
            <v/>
          </cell>
          <cell r="CY340">
            <v>0</v>
          </cell>
          <cell r="CZ340" t="str">
            <v/>
          </cell>
          <cell r="DA340" t="str">
            <v/>
          </cell>
          <cell r="DB340" t="str">
            <v/>
          </cell>
          <cell r="DC340"/>
          <cell r="DD340">
            <v>1</v>
          </cell>
          <cell r="DE340"/>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K341"/>
          <cell r="L341"/>
          <cell r="M341">
            <v>0</v>
          </cell>
          <cell r="N341"/>
          <cell r="O341"/>
          <cell r="P341"/>
          <cell r="Q341">
            <v>1</v>
          </cell>
          <cell r="R341" t="str">
            <v>Out &amp; under</v>
          </cell>
          <cell r="S341" t="str">
            <v xml:space="preserve">Revenue </v>
          </cell>
          <cell r="T341" t="str">
            <v>In-period</v>
          </cell>
          <cell r="U341" t="str">
            <v>Supply interruptions</v>
          </cell>
          <cell r="V341" t="str">
            <v>time</v>
          </cell>
          <cell r="W341" t="str">
            <v>hours:minutes:seconds</v>
          </cell>
          <cell r="X341">
            <v>0</v>
          </cell>
          <cell r="Y341" t="str">
            <v>Down</v>
          </cell>
          <cell r="Z341" t="str">
            <v>Water supply interruptions</v>
          </cell>
          <cell r="AA341"/>
          <cell r="AB341"/>
          <cell r="AC341"/>
          <cell r="AD341"/>
          <cell r="AE341"/>
          <cell r="AF341"/>
          <cell r="AG341"/>
          <cell r="AH341"/>
          <cell r="AI341"/>
          <cell r="AJ341"/>
          <cell r="AK341"/>
          <cell r="AL341"/>
          <cell r="AM341"/>
          <cell r="AN341"/>
          <cell r="AO341"/>
          <cell r="AP341"/>
          <cell r="AQ341">
            <v>4.5138888888888893E-3</v>
          </cell>
          <cell r="AR341">
            <v>4.2592592592592595E-3</v>
          </cell>
          <cell r="AS341">
            <v>3.9930555555555561E-3</v>
          </cell>
          <cell r="AT341">
            <v>3.7384259259259263E-3</v>
          </cell>
          <cell r="AU341">
            <v>3.472222222222222E-3</v>
          </cell>
          <cell r="AV341"/>
          <cell r="AW341"/>
          <cell r="AX341"/>
          <cell r="AY341"/>
          <cell r="AZ341"/>
          <cell r="BA341"/>
          <cell r="BB341"/>
          <cell r="BC341"/>
          <cell r="BD341"/>
          <cell r="BE341"/>
          <cell r="BF341"/>
          <cell r="BG341"/>
          <cell r="BH341"/>
          <cell r="BI341"/>
          <cell r="BJ341"/>
          <cell r="BK341"/>
          <cell r="BL341" t="str">
            <v>Yes</v>
          </cell>
          <cell r="BM341" t="str">
            <v>Yes</v>
          </cell>
          <cell r="BN341" t="str">
            <v>Yes</v>
          </cell>
          <cell r="BO341" t="str">
            <v>Yes</v>
          </cell>
          <cell r="BP341" t="str">
            <v>Yes</v>
          </cell>
          <cell r="BQ341">
            <v>0</v>
          </cell>
          <cell r="BR341">
            <v>0</v>
          </cell>
          <cell r="BS341">
            <v>0</v>
          </cell>
          <cell r="BT341">
            <v>0</v>
          </cell>
          <cell r="BU341">
            <v>0</v>
          </cell>
          <cell r="BV341">
            <v>7.2916666666666659E-3</v>
          </cell>
          <cell r="BW341">
            <v>7.6388888888888886E-3</v>
          </cell>
          <cell r="BX341">
            <v>7.9861111111111105E-3</v>
          </cell>
          <cell r="BY341">
            <v>8.3333333333333297E-3</v>
          </cell>
          <cell r="BZ341">
            <v>8.6805555555555594E-3</v>
          </cell>
          <cell r="CA341">
            <v>0</v>
          </cell>
          <cell r="CB341">
            <v>0</v>
          </cell>
          <cell r="CC341">
            <v>0</v>
          </cell>
          <cell r="CD341">
            <v>0</v>
          </cell>
          <cell r="CE341">
            <v>0</v>
          </cell>
          <cell r="CF341">
            <v>0</v>
          </cell>
          <cell r="CG341">
            <v>0</v>
          </cell>
          <cell r="CH341">
            <v>0</v>
          </cell>
          <cell r="CI341">
            <v>0</v>
          </cell>
          <cell r="CJ341">
            <v>0</v>
          </cell>
          <cell r="CK341">
            <v>2.8009259259259268E-3</v>
          </cell>
          <cell r="CL341">
            <v>2.5462962962962965E-3</v>
          </cell>
          <cell r="CM341">
            <v>2.2800925925925931E-3</v>
          </cell>
          <cell r="CN341">
            <v>2.0254629629629633E-3</v>
          </cell>
          <cell r="CO341">
            <v>1.7592592592592592E-3</v>
          </cell>
          <cell r="CP341">
            <v>0</v>
          </cell>
          <cell r="CQ341">
            <v>0</v>
          </cell>
          <cell r="CR341">
            <v>0</v>
          </cell>
          <cell r="CS341">
            <v>0</v>
          </cell>
          <cell r="CT341">
            <v>0</v>
          </cell>
          <cell r="CU341">
            <v>-0.19700000000000001</v>
          </cell>
          <cell r="CV341" t="str">
            <v/>
          </cell>
          <cell r="CW341" t="str">
            <v/>
          </cell>
          <cell r="CX341" t="str">
            <v/>
          </cell>
          <cell r="CY341">
            <v>0.19700000000000001</v>
          </cell>
          <cell r="CZ341" t="str">
            <v/>
          </cell>
          <cell r="DA341" t="str">
            <v/>
          </cell>
          <cell r="DB341" t="str">
            <v/>
          </cell>
          <cell r="DC341"/>
          <cell r="DD341">
            <v>1</v>
          </cell>
          <cell r="DE341"/>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K342"/>
          <cell r="L342"/>
          <cell r="M342">
            <v>0</v>
          </cell>
          <cell r="N342"/>
          <cell r="O342"/>
          <cell r="P342"/>
          <cell r="Q342">
            <v>1</v>
          </cell>
          <cell r="R342" t="str">
            <v>NFI</v>
          </cell>
          <cell r="S342"/>
          <cell r="T342"/>
          <cell r="U342" t="str">
            <v>Supply restrictions</v>
          </cell>
          <cell r="V342" t="str">
            <v>%</v>
          </cell>
          <cell r="W342" t="str">
            <v>Percentage</v>
          </cell>
          <cell r="X342">
            <v>1</v>
          </cell>
          <cell r="Y342" t="str">
            <v>Down</v>
          </cell>
          <cell r="Z342" t="str">
            <v>Risk of severe restrictions in a drought</v>
          </cell>
          <cell r="AA342"/>
          <cell r="AB342"/>
          <cell r="AC342"/>
          <cell r="AD342"/>
          <cell r="AE342"/>
          <cell r="AF342"/>
          <cell r="AG342"/>
          <cell r="AH342"/>
          <cell r="AI342"/>
          <cell r="AJ342"/>
          <cell r="AK342"/>
          <cell r="AL342"/>
          <cell r="AM342"/>
          <cell r="AN342"/>
          <cell r="AO342"/>
          <cell r="AP342"/>
          <cell r="AQ342">
            <v>0</v>
          </cell>
          <cell r="AR342">
            <v>0</v>
          </cell>
          <cell r="AS342">
            <v>0</v>
          </cell>
          <cell r="AT342">
            <v>0</v>
          </cell>
          <cell r="AU342">
            <v>0</v>
          </cell>
          <cell r="AV342"/>
          <cell r="AW342"/>
          <cell r="AX342"/>
          <cell r="AY342"/>
          <cell r="AZ342"/>
          <cell r="BA342"/>
          <cell r="BB342"/>
          <cell r="BC342"/>
          <cell r="BD342"/>
          <cell r="BE342"/>
          <cell r="BF342"/>
          <cell r="BG342"/>
          <cell r="BH342"/>
          <cell r="BI342"/>
          <cell r="BJ342"/>
          <cell r="BK342"/>
          <cell r="BL342"/>
          <cell r="BM342"/>
          <cell r="BN342"/>
          <cell r="BO342"/>
          <cell r="BP342"/>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cell r="DD342">
            <v>1</v>
          </cell>
          <cell r="DE342"/>
        </row>
        <row r="343">
          <cell r="C343" t="str">
            <v>PR19SSC_D4</v>
          </cell>
          <cell r="D343" t="str">
            <v>Our service</v>
          </cell>
          <cell r="E343" t="str">
            <v>PR19 new</v>
          </cell>
          <cell r="F343" t="str">
            <v>D4</v>
          </cell>
          <cell r="G343" t="str">
            <v>Mains repairs</v>
          </cell>
          <cell r="H343" t="str">
            <v>Number of burst mains.</v>
          </cell>
          <cell r="I343">
            <v>0</v>
          </cell>
          <cell r="J343">
            <v>1</v>
          </cell>
          <cell r="K343"/>
          <cell r="L343"/>
          <cell r="M343">
            <v>0</v>
          </cell>
          <cell r="N343"/>
          <cell r="O343"/>
          <cell r="P343"/>
          <cell r="Q343">
            <v>1</v>
          </cell>
          <cell r="R343" t="str">
            <v>Out &amp; under</v>
          </cell>
          <cell r="S343" t="str">
            <v xml:space="preserve">Revenue </v>
          </cell>
          <cell r="T343" t="str">
            <v>In-period</v>
          </cell>
          <cell r="U343" t="str">
            <v>Asset/equipment failure</v>
          </cell>
          <cell r="V343" t="str">
            <v>nr</v>
          </cell>
          <cell r="W343" t="str">
            <v>Number per 1000 km of main</v>
          </cell>
          <cell r="X343">
            <v>1</v>
          </cell>
          <cell r="Y343" t="str">
            <v>Down</v>
          </cell>
          <cell r="Z343" t="str">
            <v>Mains repairs</v>
          </cell>
          <cell r="AA343"/>
          <cell r="AB343"/>
          <cell r="AC343"/>
          <cell r="AD343"/>
          <cell r="AE343"/>
          <cell r="AF343"/>
          <cell r="AG343"/>
          <cell r="AH343"/>
          <cell r="AI343"/>
          <cell r="AJ343"/>
          <cell r="AK343"/>
          <cell r="AL343"/>
          <cell r="AM343"/>
          <cell r="AN343"/>
          <cell r="AO343"/>
          <cell r="AP343"/>
          <cell r="AQ343">
            <v>129.6</v>
          </cell>
          <cell r="AR343">
            <v>127.8</v>
          </cell>
          <cell r="AS343">
            <v>126</v>
          </cell>
          <cell r="AT343">
            <v>124.2</v>
          </cell>
          <cell r="AU343">
            <v>122.4</v>
          </cell>
          <cell r="AV343"/>
          <cell r="AW343"/>
          <cell r="AX343"/>
          <cell r="AY343"/>
          <cell r="AZ343"/>
          <cell r="BA343"/>
          <cell r="BB343"/>
          <cell r="BC343"/>
          <cell r="BD343"/>
          <cell r="BE343"/>
          <cell r="BF343"/>
          <cell r="BG343"/>
          <cell r="BH343"/>
          <cell r="BI343"/>
          <cell r="BJ343"/>
          <cell r="BK343"/>
          <cell r="BL343" t="str">
            <v>Yes</v>
          </cell>
          <cell r="BM343" t="str">
            <v>Yes</v>
          </cell>
          <cell r="BN343" t="str">
            <v>Yes</v>
          </cell>
          <cell r="BO343" t="str">
            <v>Yes</v>
          </cell>
          <cell r="BP343" t="str">
            <v>Yes</v>
          </cell>
          <cell r="BQ343" t="str">
            <v/>
          </cell>
          <cell r="BR343" t="str">
            <v/>
          </cell>
          <cell r="BS343" t="str">
            <v/>
          </cell>
          <cell r="BT343" t="str">
            <v/>
          </cell>
          <cell r="BU343" t="str">
            <v/>
          </cell>
          <cell r="BV343">
            <v>142</v>
          </cell>
          <cell r="BW343">
            <v>144</v>
          </cell>
          <cell r="BX343">
            <v>146</v>
          </cell>
          <cell r="BY343">
            <v>148</v>
          </cell>
          <cell r="BZ343">
            <v>150</v>
          </cell>
          <cell r="CA343" t="str">
            <v/>
          </cell>
          <cell r="CB343" t="str">
            <v/>
          </cell>
          <cell r="CC343" t="str">
            <v/>
          </cell>
          <cell r="CD343" t="str">
            <v/>
          </cell>
          <cell r="CE343" t="str">
            <v/>
          </cell>
          <cell r="CF343" t="str">
            <v/>
          </cell>
          <cell r="CG343" t="str">
            <v/>
          </cell>
          <cell r="CH343" t="str">
            <v/>
          </cell>
          <cell r="CI343" t="str">
            <v/>
          </cell>
          <cell r="CJ343" t="str">
            <v/>
          </cell>
          <cell r="CK343">
            <v>111.6</v>
          </cell>
          <cell r="CL343">
            <v>109.8</v>
          </cell>
          <cell r="CM343">
            <v>108</v>
          </cell>
          <cell r="CN343">
            <v>106.2</v>
          </cell>
          <cell r="CO343">
            <v>104.4</v>
          </cell>
          <cell r="CP343" t="str">
            <v/>
          </cell>
          <cell r="CQ343" t="str">
            <v/>
          </cell>
          <cell r="CR343" t="str">
            <v/>
          </cell>
          <cell r="CS343" t="str">
            <v/>
          </cell>
          <cell r="CT343" t="str">
            <v/>
          </cell>
          <cell r="CU343">
            <v>-5.6000000000000001E-2</v>
          </cell>
          <cell r="CV343" t="str">
            <v/>
          </cell>
          <cell r="CW343" t="str">
            <v/>
          </cell>
          <cell r="CX343" t="str">
            <v/>
          </cell>
          <cell r="CY343">
            <v>1.9E-2</v>
          </cell>
          <cell r="CZ343" t="str">
            <v/>
          </cell>
          <cell r="DA343" t="str">
            <v/>
          </cell>
          <cell r="DB343" t="str">
            <v/>
          </cell>
          <cell r="DC343"/>
          <cell r="DD343">
            <v>1</v>
          </cell>
          <cell r="DE343"/>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K344"/>
          <cell r="L344"/>
          <cell r="M344">
            <v>0</v>
          </cell>
          <cell r="N344"/>
          <cell r="O344"/>
          <cell r="P344"/>
          <cell r="Q344">
            <v>1</v>
          </cell>
          <cell r="R344" t="str">
            <v>Out &amp; under</v>
          </cell>
          <cell r="S344" t="str">
            <v xml:space="preserve">Revenue </v>
          </cell>
          <cell r="T344" t="str">
            <v>In-period</v>
          </cell>
          <cell r="U344" t="str">
            <v>Asset/equipment failure</v>
          </cell>
          <cell r="V344" t="str">
            <v>%</v>
          </cell>
          <cell r="W344" t="str">
            <v>Percentage</v>
          </cell>
          <cell r="X344">
            <v>2</v>
          </cell>
          <cell r="Y344" t="str">
            <v>Down</v>
          </cell>
          <cell r="Z344" t="str">
            <v>Unplanned outage</v>
          </cell>
          <cell r="AA344"/>
          <cell r="AB344"/>
          <cell r="AC344"/>
          <cell r="AD344"/>
          <cell r="AE344"/>
          <cell r="AF344"/>
          <cell r="AG344"/>
          <cell r="AH344"/>
          <cell r="AI344"/>
          <cell r="AJ344"/>
          <cell r="AK344"/>
          <cell r="AL344"/>
          <cell r="AM344"/>
          <cell r="AN344"/>
          <cell r="AO344"/>
          <cell r="AP344"/>
          <cell r="AQ344">
            <v>2.34</v>
          </cell>
          <cell r="AR344">
            <v>2.34</v>
          </cell>
          <cell r="AS344">
            <v>2.34</v>
          </cell>
          <cell r="AT344">
            <v>2.34</v>
          </cell>
          <cell r="AU344">
            <v>2.34</v>
          </cell>
          <cell r="AV344"/>
          <cell r="AW344"/>
          <cell r="AX344"/>
          <cell r="AY344"/>
          <cell r="AZ344"/>
          <cell r="BA344"/>
          <cell r="BB344"/>
          <cell r="BC344"/>
          <cell r="BD344"/>
          <cell r="BE344"/>
          <cell r="BF344"/>
          <cell r="BG344"/>
          <cell r="BH344"/>
          <cell r="BI344"/>
          <cell r="BJ344"/>
          <cell r="BK344"/>
          <cell r="BL344" t="str">
            <v>Yes</v>
          </cell>
          <cell r="BM344" t="str">
            <v>Yes</v>
          </cell>
          <cell r="BN344" t="str">
            <v>Yes</v>
          </cell>
          <cell r="BO344" t="str">
            <v>Yes</v>
          </cell>
          <cell r="BP344" t="str">
            <v>Yes</v>
          </cell>
          <cell r="BQ344" t="str">
            <v/>
          </cell>
          <cell r="BR344" t="str">
            <v/>
          </cell>
          <cell r="BS344" t="str">
            <v/>
          </cell>
          <cell r="BT344" t="str">
            <v/>
          </cell>
          <cell r="BU344" t="str">
            <v/>
          </cell>
          <cell r="BV344">
            <v>4.68</v>
          </cell>
          <cell r="BW344">
            <v>4.68</v>
          </cell>
          <cell r="BX344">
            <v>4.68</v>
          </cell>
          <cell r="BY344">
            <v>4.68</v>
          </cell>
          <cell r="BZ344">
            <v>4.68</v>
          </cell>
          <cell r="CA344" t="str">
            <v/>
          </cell>
          <cell r="CB344" t="str">
            <v/>
          </cell>
          <cell r="CC344" t="str">
            <v/>
          </cell>
          <cell r="CD344" t="str">
            <v/>
          </cell>
          <cell r="CE344" t="str">
            <v/>
          </cell>
          <cell r="CF344" t="str">
            <v/>
          </cell>
          <cell r="CG344" t="str">
            <v/>
          </cell>
          <cell r="CH344" t="str">
            <v/>
          </cell>
          <cell r="CI344" t="str">
            <v/>
          </cell>
          <cell r="CJ344" t="str">
            <v/>
          </cell>
          <cell r="CK344">
            <v>1.64</v>
          </cell>
          <cell r="CL344">
            <v>1.64</v>
          </cell>
          <cell r="CM344">
            <v>1.64</v>
          </cell>
          <cell r="CN344">
            <v>1.64</v>
          </cell>
          <cell r="CO344">
            <v>1.64</v>
          </cell>
          <cell r="CP344" t="str">
            <v/>
          </cell>
          <cell r="CQ344" t="str">
            <v/>
          </cell>
          <cell r="CR344" t="str">
            <v/>
          </cell>
          <cell r="CS344" t="str">
            <v/>
          </cell>
          <cell r="CT344" t="str">
            <v/>
          </cell>
          <cell r="CU344">
            <v>-0.54700000000000004</v>
          </cell>
          <cell r="CV344" t="str">
            <v/>
          </cell>
          <cell r="CW344" t="str">
            <v/>
          </cell>
          <cell r="CX344" t="str">
            <v/>
          </cell>
          <cell r="CY344">
            <v>0.36199999999999999</v>
          </cell>
          <cell r="CZ344" t="str">
            <v/>
          </cell>
          <cell r="DA344" t="str">
            <v/>
          </cell>
          <cell r="DB344" t="str">
            <v/>
          </cell>
          <cell r="DC344"/>
          <cell r="DD344">
            <v>1</v>
          </cell>
          <cell r="DE344"/>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K345"/>
          <cell r="L345"/>
          <cell r="M345">
            <v>0</v>
          </cell>
          <cell r="N345"/>
          <cell r="O345"/>
          <cell r="P345"/>
          <cell r="Q345">
            <v>1</v>
          </cell>
          <cell r="R345" t="str">
            <v>Out &amp; under</v>
          </cell>
          <cell r="S345" t="str">
            <v xml:space="preserve">Revenue </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A345"/>
          <cell r="AB345"/>
          <cell r="AC345"/>
          <cell r="AD345"/>
          <cell r="AE345"/>
          <cell r="AF345"/>
          <cell r="AG345"/>
          <cell r="AH345"/>
          <cell r="AI345"/>
          <cell r="AJ345"/>
          <cell r="AK345"/>
          <cell r="AL345"/>
          <cell r="AM345"/>
          <cell r="AN345"/>
          <cell r="AO345"/>
          <cell r="AP345"/>
          <cell r="AQ345">
            <v>1.1399999999999999</v>
          </cell>
          <cell r="AR345">
            <v>1.1100000000000001</v>
          </cell>
          <cell r="AS345">
            <v>1.08</v>
          </cell>
          <cell r="AT345">
            <v>0.95</v>
          </cell>
          <cell r="AU345">
            <v>0.76</v>
          </cell>
          <cell r="AV345"/>
          <cell r="AW345"/>
          <cell r="AX345"/>
          <cell r="AY345"/>
          <cell r="AZ345"/>
          <cell r="BA345"/>
          <cell r="BB345"/>
          <cell r="BC345"/>
          <cell r="BD345"/>
          <cell r="BE345"/>
          <cell r="BF345"/>
          <cell r="BG345"/>
          <cell r="BH345"/>
          <cell r="BI345"/>
          <cell r="BJ345"/>
          <cell r="BK345"/>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C345"/>
          <cell r="DD345">
            <v>1</v>
          </cell>
          <cell r="DE345"/>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K346"/>
          <cell r="L346"/>
          <cell r="M346">
            <v>0</v>
          </cell>
          <cell r="N346"/>
          <cell r="O346"/>
          <cell r="P346"/>
          <cell r="Q346">
            <v>1</v>
          </cell>
          <cell r="R346" t="str">
            <v>Out &amp; under</v>
          </cell>
          <cell r="S346" t="str">
            <v xml:space="preserve">Revenue </v>
          </cell>
          <cell r="T346" t="str">
            <v>In-period</v>
          </cell>
          <cell r="U346" t="str">
            <v>Repair and maintenance</v>
          </cell>
          <cell r="V346" t="str">
            <v>text</v>
          </cell>
          <cell r="W346" t="str">
            <v>90% complete within N days</v>
          </cell>
          <cell r="X346">
            <v>0</v>
          </cell>
          <cell r="Y346" t="str">
            <v>Down</v>
          </cell>
          <cell r="Z346"/>
          <cell r="AA346"/>
          <cell r="AB346"/>
          <cell r="AC346"/>
          <cell r="AD346"/>
          <cell r="AE346"/>
          <cell r="AF346"/>
          <cell r="AG346"/>
          <cell r="AH346"/>
          <cell r="AI346"/>
          <cell r="AJ346"/>
          <cell r="AK346"/>
          <cell r="AL346"/>
          <cell r="AM346"/>
          <cell r="AN346"/>
          <cell r="AO346"/>
          <cell r="AP346"/>
          <cell r="AQ346">
            <v>6</v>
          </cell>
          <cell r="AR346">
            <v>5</v>
          </cell>
          <cell r="AS346">
            <v>4</v>
          </cell>
          <cell r="AT346">
            <v>4</v>
          </cell>
          <cell r="AU346">
            <v>4</v>
          </cell>
          <cell r="AV346"/>
          <cell r="AW346"/>
          <cell r="AX346"/>
          <cell r="AY346"/>
          <cell r="AZ346"/>
          <cell r="BA346"/>
          <cell r="BB346"/>
          <cell r="BC346"/>
          <cell r="BD346"/>
          <cell r="BE346"/>
          <cell r="BF346"/>
          <cell r="BG346"/>
          <cell r="BH346"/>
          <cell r="BI346"/>
          <cell r="BJ346"/>
          <cell r="BK346"/>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C346"/>
          <cell r="DD346">
            <v>1</v>
          </cell>
          <cell r="DE346"/>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K347"/>
          <cell r="L347"/>
          <cell r="M347">
            <v>0</v>
          </cell>
          <cell r="N347"/>
          <cell r="O347"/>
          <cell r="P347"/>
          <cell r="Q347">
            <v>1</v>
          </cell>
          <cell r="R347" t="str">
            <v>Under</v>
          </cell>
          <cell r="S347" t="str">
            <v xml:space="preserve">Revenue </v>
          </cell>
          <cell r="T347" t="str">
            <v>In-period</v>
          </cell>
          <cell r="U347" t="str">
            <v>Treatment works</v>
          </cell>
          <cell r="V347" t="str">
            <v>%</v>
          </cell>
          <cell r="W347" t="str">
            <v>Percentage of completion</v>
          </cell>
          <cell r="X347">
            <v>1</v>
          </cell>
          <cell r="Y347" t="str">
            <v>Up</v>
          </cell>
          <cell r="Z347"/>
          <cell r="AA347"/>
          <cell r="AB347"/>
          <cell r="AC347"/>
          <cell r="AD347"/>
          <cell r="AE347"/>
          <cell r="AF347"/>
          <cell r="AG347"/>
          <cell r="AH347"/>
          <cell r="AI347"/>
          <cell r="AJ347"/>
          <cell r="AK347"/>
          <cell r="AL347"/>
          <cell r="AM347"/>
          <cell r="AN347"/>
          <cell r="AO347"/>
          <cell r="AP347"/>
          <cell r="AQ347">
            <v>0</v>
          </cell>
          <cell r="AR347">
            <v>0</v>
          </cell>
          <cell r="AS347">
            <v>55.1</v>
          </cell>
          <cell r="AT347">
            <v>100</v>
          </cell>
          <cell r="AU347">
            <v>100</v>
          </cell>
          <cell r="AV347"/>
          <cell r="AW347"/>
          <cell r="AX347"/>
          <cell r="AY347"/>
          <cell r="AZ347"/>
          <cell r="BA347"/>
          <cell r="BB347"/>
          <cell r="BC347"/>
          <cell r="BD347"/>
          <cell r="BE347"/>
          <cell r="BF347"/>
          <cell r="BG347"/>
          <cell r="BH347"/>
          <cell r="BI347"/>
          <cell r="BJ347"/>
          <cell r="BK347"/>
          <cell r="BL347"/>
          <cell r="BM347"/>
          <cell r="BN347"/>
          <cell r="BO347"/>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cell r="DE347"/>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K348"/>
          <cell r="L348"/>
          <cell r="M348">
            <v>1</v>
          </cell>
          <cell r="N348"/>
          <cell r="O348"/>
          <cell r="P348"/>
          <cell r="Q348">
            <v>1</v>
          </cell>
          <cell r="R348" t="str">
            <v>NFI</v>
          </cell>
          <cell r="S348"/>
          <cell r="T348"/>
          <cell r="U348" t="str">
            <v>Billing, debt, vfm</v>
          </cell>
          <cell r="V348" t="str">
            <v>%</v>
          </cell>
          <cell r="W348" t="str">
            <v>Percentage</v>
          </cell>
          <cell r="X348">
            <v>2</v>
          </cell>
          <cell r="Y348" t="str">
            <v>Down</v>
          </cell>
          <cell r="Z348"/>
          <cell r="AA348"/>
          <cell r="AB348"/>
          <cell r="AC348"/>
          <cell r="AD348"/>
          <cell r="AE348"/>
          <cell r="AF348"/>
          <cell r="AG348"/>
          <cell r="AH348"/>
          <cell r="AI348"/>
          <cell r="AJ348"/>
          <cell r="AK348"/>
          <cell r="AL348"/>
          <cell r="AM348"/>
          <cell r="AN348"/>
          <cell r="AO348"/>
          <cell r="AP348"/>
          <cell r="AQ348">
            <v>3.01</v>
          </cell>
          <cell r="AR348">
            <v>2.86</v>
          </cell>
          <cell r="AS348">
            <v>2.79</v>
          </cell>
          <cell r="AT348">
            <v>2.76</v>
          </cell>
          <cell r="AU348">
            <v>2.75</v>
          </cell>
          <cell r="AV348"/>
          <cell r="AW348"/>
          <cell r="AX348"/>
          <cell r="AY348"/>
          <cell r="AZ348"/>
          <cell r="BA348"/>
          <cell r="BB348"/>
          <cell r="BC348"/>
          <cell r="BD348"/>
          <cell r="BE348"/>
          <cell r="BF348"/>
          <cell r="BG348"/>
          <cell r="BH348"/>
          <cell r="BI348"/>
          <cell r="BJ348"/>
          <cell r="BK348"/>
          <cell r="BL348"/>
          <cell r="BM348"/>
          <cell r="BN348"/>
          <cell r="BO348"/>
          <cell r="BP348"/>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cell r="DD348">
            <v>1</v>
          </cell>
          <cell r="DE348"/>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K349"/>
          <cell r="L349"/>
          <cell r="M349">
            <v>1</v>
          </cell>
          <cell r="N349"/>
          <cell r="O349"/>
          <cell r="P349"/>
          <cell r="Q349">
            <v>1</v>
          </cell>
          <cell r="R349" t="str">
            <v>Under</v>
          </cell>
          <cell r="S349" t="str">
            <v xml:space="preserve">Revenue </v>
          </cell>
          <cell r="T349" t="str">
            <v>In-period</v>
          </cell>
          <cell r="U349" t="str">
            <v>Voids and gap sites</v>
          </cell>
          <cell r="V349" t="str">
            <v>%</v>
          </cell>
          <cell r="W349" t="str">
            <v>Percentage</v>
          </cell>
          <cell r="X349">
            <v>0</v>
          </cell>
          <cell r="Y349" t="str">
            <v>Up</v>
          </cell>
          <cell r="Z349"/>
          <cell r="AA349"/>
          <cell r="AB349"/>
          <cell r="AC349"/>
          <cell r="AD349"/>
          <cell r="AE349"/>
          <cell r="AF349"/>
          <cell r="AG349"/>
          <cell r="AH349"/>
          <cell r="AI349"/>
          <cell r="AJ349"/>
          <cell r="AK349"/>
          <cell r="AL349"/>
          <cell r="AM349"/>
          <cell r="AN349"/>
          <cell r="AO349"/>
          <cell r="AP349"/>
          <cell r="AQ349">
            <v>100</v>
          </cell>
          <cell r="AR349">
            <v>100</v>
          </cell>
          <cell r="AS349">
            <v>100</v>
          </cell>
          <cell r="AT349">
            <v>100</v>
          </cell>
          <cell r="AU349">
            <v>100</v>
          </cell>
          <cell r="AV349"/>
          <cell r="AW349"/>
          <cell r="AX349"/>
          <cell r="AY349"/>
          <cell r="AZ349"/>
          <cell r="BA349"/>
          <cell r="BB349"/>
          <cell r="BC349"/>
          <cell r="BD349"/>
          <cell r="BE349"/>
          <cell r="BF349"/>
          <cell r="BG349"/>
          <cell r="BH349"/>
          <cell r="BI349"/>
          <cell r="BJ349"/>
          <cell r="BK349"/>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C349"/>
          <cell r="DD349">
            <v>1</v>
          </cell>
          <cell r="DE349"/>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K350"/>
          <cell r="L350"/>
          <cell r="M350">
            <v>0</v>
          </cell>
          <cell r="N350"/>
          <cell r="O350"/>
          <cell r="P350"/>
          <cell r="Q350">
            <v>1</v>
          </cell>
          <cell r="R350" t="str">
            <v>NFI</v>
          </cell>
          <cell r="S350"/>
          <cell r="T350"/>
          <cell r="U350" t="str">
            <v>Company employees</v>
          </cell>
          <cell r="V350" t="str">
            <v>score</v>
          </cell>
          <cell r="W350" t="str">
            <v>Net promotor score</v>
          </cell>
          <cell r="X350">
            <v>0</v>
          </cell>
          <cell r="Y350" t="str">
            <v>Up</v>
          </cell>
          <cell r="Z350"/>
          <cell r="AA350"/>
          <cell r="AB350"/>
          <cell r="AC350"/>
          <cell r="AD350"/>
          <cell r="AE350"/>
          <cell r="AF350"/>
          <cell r="AG350"/>
          <cell r="AH350"/>
          <cell r="AI350"/>
          <cell r="AJ350"/>
          <cell r="AK350"/>
          <cell r="AL350"/>
          <cell r="AM350"/>
          <cell r="AN350"/>
          <cell r="AO350"/>
          <cell r="AP350"/>
          <cell r="AQ350" t="str">
            <v>Met</v>
          </cell>
          <cell r="AR350" t="str">
            <v>Met</v>
          </cell>
          <cell r="AS350" t="str">
            <v>Met</v>
          </cell>
          <cell r="AT350" t="str">
            <v>Met</v>
          </cell>
          <cell r="AU350" t="str">
            <v>Met</v>
          </cell>
          <cell r="AV350"/>
          <cell r="AW350"/>
          <cell r="AX350"/>
          <cell r="AY350"/>
          <cell r="AZ350"/>
          <cell r="BA350"/>
          <cell r="BB350"/>
          <cell r="BC350"/>
          <cell r="BD350"/>
          <cell r="BE350"/>
          <cell r="BF350"/>
          <cell r="BG350"/>
          <cell r="BH350"/>
          <cell r="BI350"/>
          <cell r="BJ350"/>
          <cell r="BK350"/>
          <cell r="BL350"/>
          <cell r="BM350"/>
          <cell r="BN350"/>
          <cell r="BO350"/>
          <cell r="BP350"/>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cell r="DD350">
            <v>1</v>
          </cell>
          <cell r="DE350"/>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K351"/>
          <cell r="L351"/>
          <cell r="M351">
            <v>0</v>
          </cell>
          <cell r="N351"/>
          <cell r="O351"/>
          <cell r="P351"/>
          <cell r="Q351">
            <v>1</v>
          </cell>
          <cell r="R351" t="str">
            <v>NFI</v>
          </cell>
          <cell r="S351"/>
          <cell r="T351"/>
          <cell r="U351" t="str">
            <v>Company suppliers</v>
          </cell>
          <cell r="V351" t="str">
            <v>%</v>
          </cell>
          <cell r="W351" t="str">
            <v>Percentage</v>
          </cell>
          <cell r="X351">
            <v>0</v>
          </cell>
          <cell r="Y351" t="str">
            <v>Up</v>
          </cell>
          <cell r="Z351"/>
          <cell r="AA351"/>
          <cell r="AB351"/>
          <cell r="AC351"/>
          <cell r="AD351"/>
          <cell r="AE351"/>
          <cell r="AF351"/>
          <cell r="AG351"/>
          <cell r="AH351"/>
          <cell r="AI351"/>
          <cell r="AJ351"/>
          <cell r="AK351"/>
          <cell r="AL351"/>
          <cell r="AM351"/>
          <cell r="AN351"/>
          <cell r="AO351"/>
          <cell r="AP351"/>
          <cell r="AQ351">
            <v>100</v>
          </cell>
          <cell r="AR351">
            <v>100</v>
          </cell>
          <cell r="AS351">
            <v>100</v>
          </cell>
          <cell r="AT351">
            <v>100</v>
          </cell>
          <cell r="AU351">
            <v>100</v>
          </cell>
          <cell r="AV351"/>
          <cell r="AW351"/>
          <cell r="AX351"/>
          <cell r="AY351"/>
          <cell r="AZ351"/>
          <cell r="BA351"/>
          <cell r="BB351"/>
          <cell r="BC351"/>
          <cell r="BD351"/>
          <cell r="BE351"/>
          <cell r="BF351"/>
          <cell r="BG351"/>
          <cell r="BH351"/>
          <cell r="BI351"/>
          <cell r="BJ351"/>
          <cell r="BK351"/>
          <cell r="BL351"/>
          <cell r="BM351"/>
          <cell r="BN351"/>
          <cell r="BO351"/>
          <cell r="BP351"/>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cell r="DD351">
            <v>1</v>
          </cell>
          <cell r="DE351"/>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K352"/>
          <cell r="L352"/>
          <cell r="M352">
            <v>1</v>
          </cell>
          <cell r="N352"/>
          <cell r="O352"/>
          <cell r="P352"/>
          <cell r="Q352">
            <v>1</v>
          </cell>
          <cell r="R352" t="str">
            <v>NFI</v>
          </cell>
          <cell r="S352"/>
          <cell r="T352"/>
          <cell r="U352" t="str">
            <v>Customer service/satisfaction (exc. billing etc.)</v>
          </cell>
          <cell r="V352" t="str">
            <v>nr</v>
          </cell>
          <cell r="W352" t="str">
            <v>Number from 1 to 10</v>
          </cell>
          <cell r="X352">
            <v>2</v>
          </cell>
          <cell r="Y352" t="str">
            <v>Up</v>
          </cell>
          <cell r="Z352"/>
          <cell r="AA352"/>
          <cell r="AB352"/>
          <cell r="AC352"/>
          <cell r="AD352"/>
          <cell r="AE352"/>
          <cell r="AF352"/>
          <cell r="AG352"/>
          <cell r="AH352"/>
          <cell r="AI352"/>
          <cell r="AJ352"/>
          <cell r="AK352"/>
          <cell r="AL352"/>
          <cell r="AM352"/>
          <cell r="AN352"/>
          <cell r="AO352"/>
          <cell r="AP352"/>
          <cell r="AQ352">
            <v>8.1</v>
          </cell>
          <cell r="AR352">
            <v>8.15</v>
          </cell>
          <cell r="AS352">
            <v>8.1999999999999993</v>
          </cell>
          <cell r="AT352">
            <v>8.25</v>
          </cell>
          <cell r="AU352">
            <v>8.3000000000000007</v>
          </cell>
          <cell r="AV352"/>
          <cell r="AW352"/>
          <cell r="AX352"/>
          <cell r="AY352"/>
          <cell r="AZ352"/>
          <cell r="BA352"/>
          <cell r="BB352"/>
          <cell r="BC352"/>
          <cell r="BD352"/>
          <cell r="BE352"/>
          <cell r="BF352"/>
          <cell r="BG352"/>
          <cell r="BH352"/>
          <cell r="BI352"/>
          <cell r="BJ352"/>
          <cell r="BK352"/>
          <cell r="BL352"/>
          <cell r="BM352"/>
          <cell r="BN352"/>
          <cell r="BO352"/>
          <cell r="BP352"/>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cell r="DD352">
            <v>1</v>
          </cell>
          <cell r="DE352"/>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K353"/>
          <cell r="L353"/>
          <cell r="M353">
            <v>1</v>
          </cell>
          <cell r="N353"/>
          <cell r="O353"/>
          <cell r="P353"/>
          <cell r="Q353">
            <v>1</v>
          </cell>
          <cell r="R353" t="str">
            <v>NFI</v>
          </cell>
          <cell r="S353"/>
          <cell r="T353"/>
          <cell r="U353" t="str">
            <v>Billing, debt, vfm</v>
          </cell>
          <cell r="V353" t="str">
            <v>%</v>
          </cell>
          <cell r="W353" t="str">
            <v>Percentage</v>
          </cell>
          <cell r="X353">
            <v>0</v>
          </cell>
          <cell r="Y353" t="str">
            <v>Up</v>
          </cell>
          <cell r="Z353"/>
          <cell r="AA353"/>
          <cell r="AB353"/>
          <cell r="AC353"/>
          <cell r="AD353"/>
          <cell r="AE353"/>
          <cell r="AF353"/>
          <cell r="AG353"/>
          <cell r="AH353"/>
          <cell r="AI353"/>
          <cell r="AJ353"/>
          <cell r="AK353"/>
          <cell r="AL353"/>
          <cell r="AM353"/>
          <cell r="AN353"/>
          <cell r="AO353"/>
          <cell r="AP353"/>
          <cell r="AQ353">
            <v>78</v>
          </cell>
          <cell r="AR353">
            <v>79</v>
          </cell>
          <cell r="AS353">
            <v>81</v>
          </cell>
          <cell r="AT353">
            <v>83</v>
          </cell>
          <cell r="AU353">
            <v>85</v>
          </cell>
          <cell r="AV353"/>
          <cell r="AW353"/>
          <cell r="AX353"/>
          <cell r="AY353"/>
          <cell r="AZ353"/>
          <cell r="BA353"/>
          <cell r="BB353"/>
          <cell r="BC353"/>
          <cell r="BD353"/>
          <cell r="BE353"/>
          <cell r="BF353"/>
          <cell r="BG353"/>
          <cell r="BH353"/>
          <cell r="BI353"/>
          <cell r="BJ353"/>
          <cell r="BK353"/>
          <cell r="BL353"/>
          <cell r="BM353"/>
          <cell r="BN353"/>
          <cell r="BO353"/>
          <cell r="BP353"/>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cell r="DD353">
            <v>1</v>
          </cell>
          <cell r="DE353"/>
        </row>
        <row r="354">
          <cell r="C354" t="str">
            <v>PR19SSC_NEP01</v>
          </cell>
          <cell r="D354"/>
          <cell r="E354"/>
          <cell r="F354" t="str">
            <v>NEP01</v>
          </cell>
          <cell r="G354" t="str">
            <v>WINEP Delivery</v>
          </cell>
          <cell r="H354"/>
          <cell r="I354"/>
          <cell r="J354"/>
          <cell r="K354"/>
          <cell r="L354"/>
          <cell r="M354"/>
          <cell r="N354"/>
          <cell r="O354"/>
          <cell r="P354"/>
          <cell r="Q354">
            <v>0</v>
          </cell>
          <cell r="R354" t="str">
            <v>NFI</v>
          </cell>
          <cell r="S354"/>
          <cell r="T354"/>
          <cell r="U354"/>
          <cell r="V354" t="str">
            <v>text</v>
          </cell>
          <cell r="W354" t="str">
            <v>WINEP requirements met or not met in each year</v>
          </cell>
          <cell r="X354">
            <v>0</v>
          </cell>
          <cell r="Y354"/>
          <cell r="Z354"/>
          <cell r="AA354"/>
          <cell r="AB354"/>
          <cell r="AC354"/>
          <cell r="AD354"/>
          <cell r="AE354"/>
          <cell r="AF354"/>
          <cell r="AG354"/>
          <cell r="AH354"/>
          <cell r="AI354"/>
          <cell r="AJ354"/>
          <cell r="AK354"/>
          <cell r="AL354"/>
          <cell r="AM354"/>
          <cell r="AN354"/>
          <cell r="AO354"/>
          <cell r="AP354"/>
          <cell r="AQ354" t="str">
            <v>Met</v>
          </cell>
          <cell r="AR354" t="str">
            <v>Met</v>
          </cell>
          <cell r="AS354" t="str">
            <v>Met</v>
          </cell>
          <cell r="AT354" t="str">
            <v>Met</v>
          </cell>
          <cell r="AU354" t="str">
            <v>Met</v>
          </cell>
          <cell r="AV354"/>
          <cell r="AW354"/>
          <cell r="AX354"/>
          <cell r="AY354"/>
          <cell r="AZ354"/>
          <cell r="BA354"/>
          <cell r="BB354"/>
          <cell r="BC354"/>
          <cell r="BD354"/>
          <cell r="BE354"/>
          <cell r="BF354"/>
          <cell r="BG354"/>
          <cell r="BH354"/>
          <cell r="BI354"/>
          <cell r="BJ354"/>
          <cell r="BK354"/>
          <cell r="BL354"/>
          <cell r="BM354"/>
          <cell r="BN354"/>
          <cell r="BO354"/>
          <cell r="BP354"/>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cell r="DD354"/>
          <cell r="DE354"/>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I355"/>
          <cell r="J355"/>
          <cell r="K355"/>
          <cell r="L355"/>
          <cell r="M355">
            <v>1</v>
          </cell>
          <cell r="N355"/>
          <cell r="O355"/>
          <cell r="P355"/>
          <cell r="Q355">
            <v>1</v>
          </cell>
          <cell r="R355" t="str">
            <v>Out</v>
          </cell>
          <cell r="S355" t="str">
            <v xml:space="preserve">Revenue </v>
          </cell>
          <cell r="T355" t="str">
            <v>In-period</v>
          </cell>
          <cell r="U355" t="str">
            <v>Billing, debt, vfm</v>
          </cell>
          <cell r="V355" t="str">
            <v>nr</v>
          </cell>
          <cell r="W355" t="str">
            <v>Number of residential void properties</v>
          </cell>
          <cell r="X355">
            <v>0</v>
          </cell>
          <cell r="Y355" t="str">
            <v>Down</v>
          </cell>
          <cell r="Z355"/>
          <cell r="AA355"/>
          <cell r="AB355"/>
          <cell r="AC355"/>
          <cell r="AD355"/>
          <cell r="AE355"/>
          <cell r="AF355"/>
          <cell r="AG355"/>
          <cell r="AH355"/>
          <cell r="AI355"/>
          <cell r="AJ355"/>
          <cell r="AK355"/>
          <cell r="AL355"/>
          <cell r="AM355"/>
          <cell r="AN355"/>
          <cell r="AO355"/>
          <cell r="AP355"/>
          <cell r="AQ355">
            <v>168053</v>
          </cell>
          <cell r="AR355">
            <v>167885</v>
          </cell>
          <cell r="AS355">
            <v>167716</v>
          </cell>
          <cell r="AT355">
            <v>167548</v>
          </cell>
          <cell r="AU355">
            <v>167380</v>
          </cell>
          <cell r="AV355"/>
          <cell r="AW355"/>
          <cell r="AX355"/>
          <cell r="AY355"/>
          <cell r="AZ355"/>
          <cell r="BA355"/>
          <cell r="BB355"/>
          <cell r="BC355"/>
          <cell r="BD355"/>
          <cell r="BE355"/>
          <cell r="BF355"/>
          <cell r="BG355"/>
          <cell r="BH355"/>
          <cell r="BI355"/>
          <cell r="BJ355"/>
          <cell r="BK355"/>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C355"/>
          <cell r="DD355">
            <v>1</v>
          </cell>
          <cell r="DE355"/>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I356"/>
          <cell r="J356"/>
          <cell r="K356"/>
          <cell r="L356"/>
          <cell r="M356">
            <v>1</v>
          </cell>
          <cell r="N356"/>
          <cell r="O356"/>
          <cell r="P356"/>
          <cell r="Q356">
            <v>1</v>
          </cell>
          <cell r="R356" t="str">
            <v>NFI</v>
          </cell>
          <cell r="S356"/>
          <cell r="T356"/>
          <cell r="U356" t="str">
            <v>Billing, debt, vfm</v>
          </cell>
          <cell r="V356" t="str">
            <v>nr</v>
          </cell>
          <cell r="W356" t="str">
            <v>Number of residential gap sites brought into charge</v>
          </cell>
          <cell r="X356">
            <v>0</v>
          </cell>
          <cell r="Y356" t="str">
            <v>Up</v>
          </cell>
          <cell r="Z356"/>
          <cell r="AA356"/>
          <cell r="AB356"/>
          <cell r="AC356"/>
          <cell r="AD356"/>
          <cell r="AE356"/>
          <cell r="AF356"/>
          <cell r="AG356"/>
          <cell r="AH356"/>
          <cell r="AI356"/>
          <cell r="AJ356"/>
          <cell r="AK356"/>
          <cell r="AL356"/>
          <cell r="AM356"/>
          <cell r="AN356"/>
          <cell r="AO356"/>
          <cell r="AP356"/>
          <cell r="AQ356">
            <v>688</v>
          </cell>
          <cell r="AR356">
            <v>688</v>
          </cell>
          <cell r="AS356">
            <v>688</v>
          </cell>
          <cell r="AT356">
            <v>688</v>
          </cell>
          <cell r="AU356">
            <v>688</v>
          </cell>
          <cell r="AV356"/>
          <cell r="AW356"/>
          <cell r="AX356"/>
          <cell r="AY356"/>
          <cell r="AZ356"/>
          <cell r="BA356"/>
          <cell r="BB356"/>
          <cell r="BC356"/>
          <cell r="BD356"/>
          <cell r="BE356"/>
          <cell r="BF356"/>
          <cell r="BG356"/>
          <cell r="BH356"/>
          <cell r="BI356"/>
          <cell r="BJ356"/>
          <cell r="BK356"/>
          <cell r="BL356"/>
          <cell r="BM356"/>
          <cell r="BN356"/>
          <cell r="BO356"/>
          <cell r="BP356"/>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cell r="DD356">
            <v>1</v>
          </cell>
          <cell r="DE356"/>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I357"/>
          <cell r="J357">
            <v>0.5</v>
          </cell>
          <cell r="K357">
            <v>0.5</v>
          </cell>
          <cell r="L357"/>
          <cell r="M357"/>
          <cell r="N357"/>
          <cell r="O357"/>
          <cell r="P357"/>
          <cell r="Q357">
            <v>1</v>
          </cell>
          <cell r="R357" t="str">
            <v>Out</v>
          </cell>
          <cell r="S357" t="str">
            <v xml:space="preserve">Revenue </v>
          </cell>
          <cell r="T357" t="str">
            <v>In-period</v>
          </cell>
          <cell r="U357" t="str">
            <v>Billing, debt, vfm</v>
          </cell>
          <cell r="V357" t="str">
            <v>nr</v>
          </cell>
          <cell r="W357" t="str">
            <v>The number of supply points</v>
          </cell>
          <cell r="X357">
            <v>0</v>
          </cell>
          <cell r="Y357" t="str">
            <v>Up</v>
          </cell>
          <cell r="Z357"/>
          <cell r="AA357"/>
          <cell r="AB357"/>
          <cell r="AC357"/>
          <cell r="AD357"/>
          <cell r="AE357"/>
          <cell r="AF357"/>
          <cell r="AG357"/>
          <cell r="AH357"/>
          <cell r="AI357"/>
          <cell r="AJ357"/>
          <cell r="AK357"/>
          <cell r="AL357"/>
          <cell r="AM357"/>
          <cell r="AN357"/>
          <cell r="AO357"/>
          <cell r="AP357"/>
          <cell r="AQ357">
            <v>50</v>
          </cell>
          <cell r="AR357">
            <v>50</v>
          </cell>
          <cell r="AS357">
            <v>50</v>
          </cell>
          <cell r="AT357">
            <v>50</v>
          </cell>
          <cell r="AU357">
            <v>50</v>
          </cell>
          <cell r="AV357"/>
          <cell r="AW357"/>
          <cell r="AX357"/>
          <cell r="AY357"/>
          <cell r="AZ357"/>
          <cell r="BA357"/>
          <cell r="BB357"/>
          <cell r="BC357"/>
          <cell r="BD357"/>
          <cell r="BE357"/>
          <cell r="BF357"/>
          <cell r="BG357"/>
          <cell r="BH357"/>
          <cell r="BI357"/>
          <cell r="BJ357"/>
          <cell r="BK357"/>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C357"/>
          <cell r="DD357">
            <v>1</v>
          </cell>
          <cell r="DE357"/>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I358"/>
          <cell r="J358"/>
          <cell r="K358"/>
          <cell r="L358"/>
          <cell r="M358">
            <v>1</v>
          </cell>
          <cell r="N358"/>
          <cell r="O358"/>
          <cell r="P358"/>
          <cell r="Q358">
            <v>1</v>
          </cell>
          <cell r="R358" t="str">
            <v>NFI</v>
          </cell>
          <cell r="S358"/>
          <cell r="T358"/>
          <cell r="U358" t="str">
            <v>Billing, debt, vfm</v>
          </cell>
          <cell r="V358" t="str">
            <v>%</v>
          </cell>
          <cell r="W358" t="str">
            <v>Percentage of customer base</v>
          </cell>
          <cell r="X358">
            <v>1</v>
          </cell>
          <cell r="Y358" t="str">
            <v>Up</v>
          </cell>
          <cell r="Z358"/>
          <cell r="AA358"/>
          <cell r="AB358"/>
          <cell r="AC358"/>
          <cell r="AD358"/>
          <cell r="AE358"/>
          <cell r="AF358"/>
          <cell r="AG358"/>
          <cell r="AH358"/>
          <cell r="AI358"/>
          <cell r="AJ358"/>
          <cell r="AK358"/>
          <cell r="AL358"/>
          <cell r="AM358"/>
          <cell r="AN358"/>
          <cell r="AO358"/>
          <cell r="AP358"/>
          <cell r="AQ358">
            <v>62.5</v>
          </cell>
          <cell r="AR358">
            <v>63</v>
          </cell>
          <cell r="AS358">
            <v>63.5</v>
          </cell>
          <cell r="AT358">
            <v>64</v>
          </cell>
          <cell r="AU358">
            <v>64.5</v>
          </cell>
          <cell r="AV358"/>
          <cell r="AW358"/>
          <cell r="AX358"/>
          <cell r="AY358"/>
          <cell r="AZ358"/>
          <cell r="BA358"/>
          <cell r="BB358"/>
          <cell r="BC358"/>
          <cell r="BD358"/>
          <cell r="BE358"/>
          <cell r="BF358"/>
          <cell r="BG358"/>
          <cell r="BH358"/>
          <cell r="BI358"/>
          <cell r="BJ358"/>
          <cell r="BK358"/>
          <cell r="BL358"/>
          <cell r="BM358"/>
          <cell r="BN358"/>
          <cell r="BO358"/>
          <cell r="BP358"/>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cell r="DD358">
            <v>1</v>
          </cell>
          <cell r="DE358"/>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I359"/>
          <cell r="J359">
            <v>0.5</v>
          </cell>
          <cell r="K359">
            <v>0.5</v>
          </cell>
          <cell r="L359"/>
          <cell r="M359"/>
          <cell r="N359"/>
          <cell r="O359"/>
          <cell r="P359"/>
          <cell r="Q359">
            <v>1</v>
          </cell>
          <cell r="R359" t="str">
            <v>Out &amp; under</v>
          </cell>
          <cell r="S359" t="str">
            <v xml:space="preserve">Revenue </v>
          </cell>
          <cell r="T359" t="str">
            <v>In-period</v>
          </cell>
          <cell r="U359" t="str">
            <v>Customer education/awareness</v>
          </cell>
          <cell r="V359" t="str">
            <v>nr</v>
          </cell>
          <cell r="W359" t="str">
            <v>Number of people</v>
          </cell>
          <cell r="X359">
            <v>0</v>
          </cell>
          <cell r="Y359" t="str">
            <v>Up</v>
          </cell>
          <cell r="Z359"/>
          <cell r="AA359"/>
          <cell r="AB359"/>
          <cell r="AC359"/>
          <cell r="AD359"/>
          <cell r="AE359"/>
          <cell r="AF359"/>
          <cell r="AG359"/>
          <cell r="AH359"/>
          <cell r="AI359"/>
          <cell r="AJ359"/>
          <cell r="AK359"/>
          <cell r="AL359"/>
          <cell r="AM359"/>
          <cell r="AN359"/>
          <cell r="AO359"/>
          <cell r="AP359"/>
          <cell r="AQ359">
            <v>31050</v>
          </cell>
          <cell r="AR359">
            <v>31050</v>
          </cell>
          <cell r="AS359">
            <v>31050</v>
          </cell>
          <cell r="AT359">
            <v>31050</v>
          </cell>
          <cell r="AU359">
            <v>31050</v>
          </cell>
          <cell r="AV359"/>
          <cell r="AW359"/>
          <cell r="AX359"/>
          <cell r="AY359"/>
          <cell r="AZ359"/>
          <cell r="BA359"/>
          <cell r="BB359"/>
          <cell r="BC359"/>
          <cell r="BD359"/>
          <cell r="BE359"/>
          <cell r="BF359"/>
          <cell r="BG359"/>
          <cell r="BH359"/>
          <cell r="BI359"/>
          <cell r="BJ359"/>
          <cell r="BK359"/>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C359"/>
          <cell r="DD359">
            <v>1</v>
          </cell>
          <cell r="DE359"/>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I360"/>
          <cell r="J360">
            <v>0.1</v>
          </cell>
          <cell r="K360">
            <v>0.9</v>
          </cell>
          <cell r="L360"/>
          <cell r="M360"/>
          <cell r="N360"/>
          <cell r="O360"/>
          <cell r="P360"/>
          <cell r="Q360">
            <v>1</v>
          </cell>
          <cell r="R360" t="str">
            <v>Under</v>
          </cell>
          <cell r="S360" t="str">
            <v xml:space="preserve">Revenue </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cell r="AA360"/>
          <cell r="AB360"/>
          <cell r="AC360"/>
          <cell r="AD360"/>
          <cell r="AE360"/>
          <cell r="AF360"/>
          <cell r="AG360"/>
          <cell r="AH360"/>
          <cell r="AI360"/>
          <cell r="AJ360"/>
          <cell r="AK360"/>
          <cell r="AL360"/>
          <cell r="AM360"/>
          <cell r="AN360"/>
          <cell r="AO360"/>
          <cell r="AP360"/>
          <cell r="AQ360">
            <v>100</v>
          </cell>
          <cell r="AR360">
            <v>100</v>
          </cell>
          <cell r="AS360">
            <v>100</v>
          </cell>
          <cell r="AT360">
            <v>100</v>
          </cell>
          <cell r="AU360">
            <v>100</v>
          </cell>
          <cell r="AV360"/>
          <cell r="AW360"/>
          <cell r="AX360"/>
          <cell r="AY360"/>
          <cell r="AZ360"/>
          <cell r="BA360"/>
          <cell r="BB360"/>
          <cell r="BC360"/>
          <cell r="BD360"/>
          <cell r="BE360"/>
          <cell r="BF360"/>
          <cell r="BG360"/>
          <cell r="BH360"/>
          <cell r="BI360"/>
          <cell r="BJ360"/>
          <cell r="BK360"/>
          <cell r="BL360" t="str">
            <v>Yes</v>
          </cell>
          <cell r="BM360" t="str">
            <v>Yes</v>
          </cell>
          <cell r="BN360" t="str">
            <v>Yes</v>
          </cell>
          <cell r="BO360" t="str">
            <v>Yes</v>
          </cell>
          <cell r="BP360" t="str">
            <v>Yes</v>
          </cell>
          <cell r="BQ360" t="str">
            <v/>
          </cell>
          <cell r="BR360" t="str">
            <v/>
          </cell>
          <cell r="BS360" t="str">
            <v/>
          </cell>
          <cell r="BT360" t="str">
            <v/>
          </cell>
          <cell r="BU360" t="str">
            <v/>
          </cell>
          <cell r="BV360" t="str">
            <v/>
          </cell>
          <cell r="BW360" t="str">
            <v/>
          </cell>
          <cell r="BX360" t="str">
            <v/>
          </cell>
          <cell r="BY360" t="str">
            <v/>
          </cell>
          <cell r="BZ360" t="str">
            <v/>
          </cell>
          <cell r="CA360">
            <v>99</v>
          </cell>
          <cell r="CB360">
            <v>99</v>
          </cell>
          <cell r="CC360">
            <v>99</v>
          </cell>
          <cell r="CD360">
            <v>99</v>
          </cell>
          <cell r="CE360">
            <v>99</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v>-1.9450000000000001</v>
          </cell>
          <cell r="CV360" t="str">
            <v/>
          </cell>
          <cell r="CW360" t="str">
            <v/>
          </cell>
          <cell r="CX360" t="str">
            <v/>
          </cell>
          <cell r="CY360" t="str">
            <v/>
          </cell>
          <cell r="CZ360" t="str">
            <v/>
          </cell>
          <cell r="DA360" t="str">
            <v/>
          </cell>
          <cell r="DB360" t="str">
            <v/>
          </cell>
          <cell r="DC360"/>
          <cell r="DD360">
            <v>1</v>
          </cell>
          <cell r="DE360"/>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J361"/>
          <cell r="K361">
            <v>0.9</v>
          </cell>
          <cell r="L361"/>
          <cell r="M361"/>
          <cell r="N361"/>
          <cell r="O361"/>
          <cell r="P361"/>
          <cell r="Q361">
            <v>1</v>
          </cell>
          <cell r="R361" t="str">
            <v>Out &amp; under</v>
          </cell>
          <cell r="S361" t="str">
            <v xml:space="preserve">Revenue </v>
          </cell>
          <cell r="T361" t="str">
            <v>End of period</v>
          </cell>
          <cell r="U361" t="str">
            <v>Environmental</v>
          </cell>
          <cell r="V361" t="str">
            <v>nr</v>
          </cell>
          <cell r="W361" t="str">
            <v>Number of improvement points</v>
          </cell>
          <cell r="X361">
            <v>0</v>
          </cell>
          <cell r="Y361" t="str">
            <v>Up</v>
          </cell>
          <cell r="Z361"/>
          <cell r="AA361"/>
          <cell r="AB361"/>
          <cell r="AC361"/>
          <cell r="AD361"/>
          <cell r="AE361"/>
          <cell r="AF361"/>
          <cell r="AG361"/>
          <cell r="AH361"/>
          <cell r="AI361"/>
          <cell r="AJ361"/>
          <cell r="AK361"/>
          <cell r="AL361"/>
          <cell r="AM361"/>
          <cell r="AN361"/>
          <cell r="AO361"/>
          <cell r="AP361"/>
          <cell r="AQ361" t="str">
            <v/>
          </cell>
          <cell r="AR361" t="str">
            <v/>
          </cell>
          <cell r="AS361" t="str">
            <v/>
          </cell>
          <cell r="AT361" t="str">
            <v/>
          </cell>
          <cell r="AU361">
            <v>211</v>
          </cell>
          <cell r="AV361"/>
          <cell r="AW361"/>
          <cell r="AX361"/>
          <cell r="AY361"/>
          <cell r="AZ361"/>
          <cell r="BA361"/>
          <cell r="BB361"/>
          <cell r="BC361"/>
          <cell r="BD361"/>
          <cell r="BE361"/>
          <cell r="BF361"/>
          <cell r="BG361"/>
          <cell r="BH361"/>
          <cell r="BI361"/>
          <cell r="BJ361"/>
          <cell r="BK361"/>
          <cell r="BL361"/>
          <cell r="BM361"/>
          <cell r="BN361"/>
          <cell r="BO361"/>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C361"/>
          <cell r="DD361">
            <v>1</v>
          </cell>
          <cell r="DE361"/>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J362"/>
          <cell r="K362"/>
          <cell r="L362"/>
          <cell r="M362"/>
          <cell r="N362"/>
          <cell r="O362"/>
          <cell r="P362"/>
          <cell r="Q362">
            <v>1</v>
          </cell>
          <cell r="R362" t="str">
            <v>Out &amp; under</v>
          </cell>
          <cell r="S362" t="str">
            <v xml:space="preserve">Revenue </v>
          </cell>
          <cell r="T362" t="str">
            <v>In-period</v>
          </cell>
          <cell r="U362" t="str">
            <v>Biodiversity/SSSIs</v>
          </cell>
          <cell r="V362" t="str">
            <v>nr</v>
          </cell>
          <cell r="W362" t="str">
            <v>Hectares</v>
          </cell>
          <cell r="X362">
            <v>1</v>
          </cell>
          <cell r="Y362" t="str">
            <v>Up</v>
          </cell>
          <cell r="Z362"/>
          <cell r="AA362"/>
          <cell r="AB362"/>
          <cell r="AC362"/>
          <cell r="AD362"/>
          <cell r="AE362"/>
          <cell r="AF362"/>
          <cell r="AG362"/>
          <cell r="AH362"/>
          <cell r="AI362"/>
          <cell r="AJ362"/>
          <cell r="AK362"/>
          <cell r="AL362"/>
          <cell r="AM362"/>
          <cell r="AN362"/>
          <cell r="AO362"/>
          <cell r="AP362"/>
          <cell r="AQ362">
            <v>190.5</v>
          </cell>
          <cell r="AR362">
            <v>381</v>
          </cell>
          <cell r="AS362">
            <v>571.6</v>
          </cell>
          <cell r="AT362">
            <v>762.1</v>
          </cell>
          <cell r="AU362">
            <v>952.6</v>
          </cell>
          <cell r="AV362"/>
          <cell r="AW362"/>
          <cell r="AX362"/>
          <cell r="AY362"/>
          <cell r="AZ362"/>
          <cell r="BA362"/>
          <cell r="BB362"/>
          <cell r="BC362"/>
          <cell r="BD362"/>
          <cell r="BE362"/>
          <cell r="BF362"/>
          <cell r="BG362"/>
          <cell r="BH362"/>
          <cell r="BI362"/>
          <cell r="BJ362"/>
          <cell r="BK362"/>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C362"/>
          <cell r="DD362">
            <v>1</v>
          </cell>
          <cell r="DE362"/>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I363"/>
          <cell r="J363"/>
          <cell r="K363">
            <v>1</v>
          </cell>
          <cell r="L363"/>
          <cell r="M363"/>
          <cell r="N363"/>
          <cell r="O363"/>
          <cell r="P363"/>
          <cell r="Q363">
            <v>1</v>
          </cell>
          <cell r="R363" t="str">
            <v>Out &amp; under</v>
          </cell>
          <cell r="S363" t="str">
            <v xml:space="preserve">Revenue </v>
          </cell>
          <cell r="T363" t="str">
            <v>In-period</v>
          </cell>
          <cell r="U363" t="str">
            <v>Biodiversity/SSSIs</v>
          </cell>
          <cell r="V363" t="str">
            <v>nr</v>
          </cell>
          <cell r="W363" t="str">
            <v>Hectares</v>
          </cell>
          <cell r="X363">
            <v>1</v>
          </cell>
          <cell r="Y363" t="str">
            <v>Up</v>
          </cell>
          <cell r="Z363"/>
          <cell r="AA363"/>
          <cell r="AB363"/>
          <cell r="AC363"/>
          <cell r="AD363"/>
          <cell r="AE363"/>
          <cell r="AF363"/>
          <cell r="AG363"/>
          <cell r="AH363"/>
          <cell r="AI363"/>
          <cell r="AJ363"/>
          <cell r="AK363"/>
          <cell r="AL363"/>
          <cell r="AM363"/>
          <cell r="AN363"/>
          <cell r="AO363"/>
          <cell r="AP363"/>
          <cell r="AQ363">
            <v>0</v>
          </cell>
          <cell r="AR363">
            <v>0</v>
          </cell>
          <cell r="AS363">
            <v>11</v>
          </cell>
          <cell r="AT363">
            <v>69</v>
          </cell>
          <cell r="AU363">
            <v>137.80000000000001</v>
          </cell>
          <cell r="AV363"/>
          <cell r="AW363"/>
          <cell r="AX363"/>
          <cell r="AY363"/>
          <cell r="AZ363"/>
          <cell r="BA363"/>
          <cell r="BB363"/>
          <cell r="BC363"/>
          <cell r="BD363"/>
          <cell r="BE363"/>
          <cell r="BF363"/>
          <cell r="BG363"/>
          <cell r="BH363"/>
          <cell r="BI363"/>
          <cell r="BJ363"/>
          <cell r="BK363"/>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C363"/>
          <cell r="DD363">
            <v>1</v>
          </cell>
          <cell r="DE363"/>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I364"/>
          <cell r="J364"/>
          <cell r="K364"/>
          <cell r="L364">
            <v>1</v>
          </cell>
          <cell r="M364"/>
          <cell r="N364"/>
          <cell r="O364"/>
          <cell r="P364"/>
          <cell r="Q364">
            <v>1</v>
          </cell>
          <cell r="R364" t="str">
            <v>Under</v>
          </cell>
          <cell r="S364" t="str">
            <v xml:space="preserve">Revenue </v>
          </cell>
          <cell r="T364" t="str">
            <v>In-period</v>
          </cell>
          <cell r="U364" t="str">
            <v>Bioresources (sludge)</v>
          </cell>
          <cell r="V364" t="str">
            <v>%</v>
          </cell>
          <cell r="W364" t="str">
            <v>The overall percentage compliance of company sludge satisfactorily recycled to agricultural land</v>
          </cell>
          <cell r="X364">
            <v>2</v>
          </cell>
          <cell r="Y364" t="str">
            <v>Up</v>
          </cell>
          <cell r="Z364"/>
          <cell r="AA364"/>
          <cell r="AB364"/>
          <cell r="AC364"/>
          <cell r="AD364"/>
          <cell r="AE364"/>
          <cell r="AF364"/>
          <cell r="AG364"/>
          <cell r="AH364"/>
          <cell r="AI364"/>
          <cell r="AJ364"/>
          <cell r="AK364"/>
          <cell r="AL364"/>
          <cell r="AM364"/>
          <cell r="AN364"/>
          <cell r="AO364"/>
          <cell r="AP364"/>
          <cell r="AQ364">
            <v>100</v>
          </cell>
          <cell r="AR364">
            <v>100</v>
          </cell>
          <cell r="AS364">
            <v>100</v>
          </cell>
          <cell r="AT364">
            <v>100</v>
          </cell>
          <cell r="AU364">
            <v>100</v>
          </cell>
          <cell r="AV364"/>
          <cell r="AW364"/>
          <cell r="AX364"/>
          <cell r="AY364"/>
          <cell r="AZ364"/>
          <cell r="BA364"/>
          <cell r="BB364"/>
          <cell r="BC364"/>
          <cell r="BD364"/>
          <cell r="BE364"/>
          <cell r="BF364"/>
          <cell r="BG364"/>
          <cell r="BH364"/>
          <cell r="BI364"/>
          <cell r="BJ364"/>
          <cell r="BK364"/>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C364"/>
          <cell r="DD364">
            <v>1</v>
          </cell>
          <cell r="DE364"/>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365"/>
          <cell r="J365"/>
          <cell r="K365"/>
          <cell r="L365"/>
          <cell r="M365">
            <v>1</v>
          </cell>
          <cell r="N365"/>
          <cell r="O365"/>
          <cell r="P365"/>
          <cell r="Q365">
            <v>1</v>
          </cell>
          <cell r="R365" t="str">
            <v>Out &amp; under</v>
          </cell>
          <cell r="S365" t="str">
            <v xml:space="preserve">Revenue </v>
          </cell>
          <cell r="T365" t="str">
            <v>In-period</v>
          </cell>
          <cell r="U365" t="str">
            <v>Customer measure of experience (C-MeX)</v>
          </cell>
          <cell r="V365" t="str">
            <v>score</v>
          </cell>
          <cell r="W365" t="str">
            <v>C-MeX score</v>
          </cell>
          <cell r="X365">
            <v>2</v>
          </cell>
          <cell r="Y365" t="str">
            <v>Up</v>
          </cell>
          <cell r="Z365" t="str">
            <v>C-MeX: Customer measure of experience</v>
          </cell>
          <cell r="AA365"/>
          <cell r="AB365"/>
          <cell r="AC365"/>
          <cell r="AD365"/>
          <cell r="AE365"/>
          <cell r="AF365"/>
          <cell r="AG365"/>
          <cell r="AH365"/>
          <cell r="AI365"/>
          <cell r="AJ365"/>
          <cell r="AK365"/>
          <cell r="AL365"/>
          <cell r="AM365"/>
          <cell r="AN365"/>
          <cell r="AO365"/>
          <cell r="AP365"/>
          <cell r="AQ365" t="str">
            <v>UQ</v>
          </cell>
          <cell r="AR365" t="str">
            <v>UQ</v>
          </cell>
          <cell r="AS365" t="str">
            <v>UQ</v>
          </cell>
          <cell r="AT365" t="str">
            <v>UQ</v>
          </cell>
          <cell r="AU365" t="str">
            <v>UQ</v>
          </cell>
          <cell r="AV365"/>
          <cell r="AW365"/>
          <cell r="AX365"/>
          <cell r="AY365"/>
          <cell r="AZ365"/>
          <cell r="BA365"/>
          <cell r="BB365"/>
          <cell r="BC365"/>
          <cell r="BD365"/>
          <cell r="BE365"/>
          <cell r="BF365"/>
          <cell r="BG365"/>
          <cell r="BH365"/>
          <cell r="BI365"/>
          <cell r="BJ365"/>
          <cell r="BK365"/>
          <cell r="BL365" t="str">
            <v>Yes</v>
          </cell>
          <cell r="BM365" t="str">
            <v>Yes</v>
          </cell>
          <cell r="BN365" t="str">
            <v>Yes</v>
          </cell>
          <cell r="BO365" t="str">
            <v>Yes</v>
          </cell>
          <cell r="BP365" t="str">
            <v>Yes</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No</v>
          </cell>
          <cell r="DD365">
            <v>1</v>
          </cell>
          <cell r="DE365"/>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366"/>
          <cell r="J366">
            <v>0.5</v>
          </cell>
          <cell r="K366">
            <v>0.5</v>
          </cell>
          <cell r="L366"/>
          <cell r="M366"/>
          <cell r="N366"/>
          <cell r="O366"/>
          <cell r="P366"/>
          <cell r="Q366">
            <v>1</v>
          </cell>
          <cell r="R366" t="str">
            <v>Out &amp; under</v>
          </cell>
          <cell r="S366" t="str">
            <v xml:space="preserve">Revenue </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cell r="AA366"/>
          <cell r="AB366"/>
          <cell r="AC366"/>
          <cell r="AD366"/>
          <cell r="AE366"/>
          <cell r="AF366"/>
          <cell r="AG366"/>
          <cell r="AH366"/>
          <cell r="AI366"/>
          <cell r="AJ366"/>
          <cell r="AK366"/>
          <cell r="AL366"/>
          <cell r="AM366"/>
          <cell r="AN366"/>
          <cell r="AO366"/>
          <cell r="AP366"/>
          <cell r="AQ366" t="str">
            <v>UQ</v>
          </cell>
          <cell r="AR366" t="str">
            <v>UQ</v>
          </cell>
          <cell r="AS366" t="str">
            <v>UQ</v>
          </cell>
          <cell r="AT366" t="str">
            <v>UQ</v>
          </cell>
          <cell r="AU366" t="str">
            <v>UQ</v>
          </cell>
          <cell r="AV366"/>
          <cell r="AW366"/>
          <cell r="AX366"/>
          <cell r="AY366"/>
          <cell r="AZ366"/>
          <cell r="BA366"/>
          <cell r="BB366"/>
          <cell r="BC366"/>
          <cell r="BD366"/>
          <cell r="BE366"/>
          <cell r="BF366"/>
          <cell r="BG366"/>
          <cell r="BH366"/>
          <cell r="BI366"/>
          <cell r="BJ366"/>
          <cell r="BK366"/>
          <cell r="BL366" t="str">
            <v>Yes</v>
          </cell>
          <cell r="BM366" t="str">
            <v>Yes</v>
          </cell>
          <cell r="BN366" t="str">
            <v>Yes</v>
          </cell>
          <cell r="BO366" t="str">
            <v>Yes</v>
          </cell>
          <cell r="BP366" t="str">
            <v>Yes</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No</v>
          </cell>
          <cell r="DD366">
            <v>1</v>
          </cell>
          <cell r="DE366"/>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I367"/>
          <cell r="J367"/>
          <cell r="K367"/>
          <cell r="L367"/>
          <cell r="M367">
            <v>1</v>
          </cell>
          <cell r="N367"/>
          <cell r="O367"/>
          <cell r="P367"/>
          <cell r="Q367">
            <v>1</v>
          </cell>
          <cell r="R367" t="str">
            <v>NFI</v>
          </cell>
          <cell r="S367"/>
          <cell r="T367"/>
          <cell r="U367" t="str">
            <v>Billing, debt, vfm, affordability, vulnerability</v>
          </cell>
          <cell r="V367" t="str">
            <v>%</v>
          </cell>
          <cell r="W367" t="str">
            <v>Percentage of customers</v>
          </cell>
          <cell r="X367">
            <v>0</v>
          </cell>
          <cell r="Y367" t="str">
            <v>Up</v>
          </cell>
          <cell r="Z367"/>
          <cell r="AA367"/>
          <cell r="AB367"/>
          <cell r="AC367"/>
          <cell r="AD367"/>
          <cell r="AE367"/>
          <cell r="AF367"/>
          <cell r="AG367"/>
          <cell r="AH367"/>
          <cell r="AI367"/>
          <cell r="AJ367"/>
          <cell r="AK367"/>
          <cell r="AL367"/>
          <cell r="AM367"/>
          <cell r="AN367"/>
          <cell r="AO367"/>
          <cell r="AP367"/>
          <cell r="AQ367">
            <v>34</v>
          </cell>
          <cell r="AR367">
            <v>42</v>
          </cell>
          <cell r="AS367">
            <v>42</v>
          </cell>
          <cell r="AT367">
            <v>42</v>
          </cell>
          <cell r="AU367">
            <v>43</v>
          </cell>
          <cell r="AV367"/>
          <cell r="AW367"/>
          <cell r="AX367"/>
          <cell r="AY367"/>
          <cell r="AZ367"/>
          <cell r="BA367"/>
          <cell r="BB367"/>
          <cell r="BC367"/>
          <cell r="BD367"/>
          <cell r="BE367"/>
          <cell r="BF367"/>
          <cell r="BG367"/>
          <cell r="BH367"/>
          <cell r="BI367"/>
          <cell r="BJ367"/>
          <cell r="BK367"/>
          <cell r="BL367"/>
          <cell r="BM367"/>
          <cell r="BN367"/>
          <cell r="BO367"/>
          <cell r="BP367"/>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cell r="DD367">
            <v>1</v>
          </cell>
          <cell r="DE367"/>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I368"/>
          <cell r="J368"/>
          <cell r="K368"/>
          <cell r="L368"/>
          <cell r="M368">
            <v>1</v>
          </cell>
          <cell r="N368"/>
          <cell r="O368"/>
          <cell r="P368"/>
          <cell r="Q368">
            <v>1</v>
          </cell>
          <cell r="R368" t="str">
            <v>NFI</v>
          </cell>
          <cell r="S368"/>
          <cell r="T368"/>
          <cell r="U368" t="str">
            <v>Billing, debt, vfm, affordability, vulnerability</v>
          </cell>
          <cell r="V368" t="str">
            <v>%</v>
          </cell>
          <cell r="W368" t="str">
            <v>Percentage of customer base</v>
          </cell>
          <cell r="X368">
            <v>1</v>
          </cell>
          <cell r="Y368" t="str">
            <v>Up</v>
          </cell>
          <cell r="Z368" t="str">
            <v>Priority services for customers in vulnerable circumstances</v>
          </cell>
          <cell r="AA368"/>
          <cell r="AB368"/>
          <cell r="AC368"/>
          <cell r="AD368"/>
          <cell r="AE368"/>
          <cell r="AF368"/>
          <cell r="AG368"/>
          <cell r="AH368"/>
          <cell r="AI368"/>
          <cell r="AJ368"/>
          <cell r="AK368"/>
          <cell r="AL368"/>
          <cell r="AM368"/>
          <cell r="AN368"/>
          <cell r="AO368"/>
          <cell r="AP368"/>
          <cell r="AQ368" t="str">
            <v>2.1 / 17.5 / 45</v>
          </cell>
          <cell r="AR368" t="str">
            <v>5.2 / 35 / 90</v>
          </cell>
          <cell r="AS368" t="str">
            <v>7.3 / 35 / 90</v>
          </cell>
          <cell r="AT368" t="str">
            <v>8.9 / 35 / 90</v>
          </cell>
          <cell r="AU368" t="str">
            <v>9.7 / 35 / 90</v>
          </cell>
          <cell r="AV368"/>
          <cell r="AW368"/>
          <cell r="AX368"/>
          <cell r="AY368"/>
          <cell r="AZ368"/>
          <cell r="BA368"/>
          <cell r="BB368"/>
          <cell r="BC368"/>
          <cell r="BD368"/>
          <cell r="BE368"/>
          <cell r="BF368"/>
          <cell r="BG368"/>
          <cell r="BH368"/>
          <cell r="BI368"/>
          <cell r="BJ368"/>
          <cell r="BK368"/>
          <cell r="BL368"/>
          <cell r="BM368"/>
          <cell r="BN368"/>
          <cell r="BO368"/>
          <cell r="BP368"/>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cell r="DD368">
            <v>1</v>
          </cell>
          <cell r="DE368"/>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I369"/>
          <cell r="J369"/>
          <cell r="K369">
            <v>1</v>
          </cell>
          <cell r="L369"/>
          <cell r="M369"/>
          <cell r="N369"/>
          <cell r="O369"/>
          <cell r="P369"/>
          <cell r="Q369">
            <v>1</v>
          </cell>
          <cell r="R369" t="str">
            <v>Out &amp; under</v>
          </cell>
          <cell r="S369" t="str">
            <v xml:space="preserve">Revenue </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cell r="AA369"/>
          <cell r="AB369"/>
          <cell r="AC369"/>
          <cell r="AD369"/>
          <cell r="AE369"/>
          <cell r="AF369"/>
          <cell r="AG369"/>
          <cell r="AH369"/>
          <cell r="AI369"/>
          <cell r="AJ369"/>
          <cell r="AK369"/>
          <cell r="AL369"/>
          <cell r="AM369"/>
          <cell r="AN369"/>
          <cell r="AO369"/>
          <cell r="AP369"/>
          <cell r="AQ369">
            <v>1.68</v>
          </cell>
          <cell r="AR369">
            <v>1.63</v>
          </cell>
          <cell r="AS369">
            <v>1.58</v>
          </cell>
          <cell r="AT369">
            <v>1.44</v>
          </cell>
          <cell r="AU369">
            <v>1.34</v>
          </cell>
          <cell r="AV369"/>
          <cell r="AW369"/>
          <cell r="AX369"/>
          <cell r="AY369"/>
          <cell r="AZ369"/>
          <cell r="BA369"/>
          <cell r="BB369"/>
          <cell r="BC369"/>
          <cell r="BD369"/>
          <cell r="BE369"/>
          <cell r="BF369"/>
          <cell r="BG369"/>
          <cell r="BH369"/>
          <cell r="BI369"/>
          <cell r="BJ369"/>
          <cell r="BK369"/>
          <cell r="BL369" t="str">
            <v>Yes</v>
          </cell>
          <cell r="BM369" t="str">
            <v>Yes</v>
          </cell>
          <cell r="BN369" t="str">
            <v>Yes</v>
          </cell>
          <cell r="BO369" t="str">
            <v>Yes</v>
          </cell>
          <cell r="BP369" t="str">
            <v>Yes</v>
          </cell>
          <cell r="BQ369">
            <v>2.56</v>
          </cell>
          <cell r="BR369">
            <v>2.56</v>
          </cell>
          <cell r="BS369">
            <v>2.56</v>
          </cell>
          <cell r="BT369">
            <v>2.56</v>
          </cell>
          <cell r="BU369">
            <v>2.56</v>
          </cell>
          <cell r="BV369">
            <v>2.35</v>
          </cell>
          <cell r="BW369">
            <v>2.35</v>
          </cell>
          <cell r="BX369">
            <v>2.35</v>
          </cell>
          <cell r="BY369">
            <v>2.35</v>
          </cell>
          <cell r="BZ369">
            <v>2.35</v>
          </cell>
          <cell r="CA369" t="str">
            <v/>
          </cell>
          <cell r="CB369" t="str">
            <v/>
          </cell>
          <cell r="CC369" t="str">
            <v/>
          </cell>
          <cell r="CD369" t="str">
            <v/>
          </cell>
          <cell r="CE369" t="str">
            <v/>
          </cell>
          <cell r="CF369" t="str">
            <v/>
          </cell>
          <cell r="CG369" t="str">
            <v/>
          </cell>
          <cell r="CH369" t="str">
            <v/>
          </cell>
          <cell r="CI369" t="str">
            <v/>
          </cell>
          <cell r="CJ369" t="str">
            <v/>
          </cell>
          <cell r="CK369">
            <v>0.93</v>
          </cell>
          <cell r="CL369">
            <v>0.91</v>
          </cell>
          <cell r="CM369">
            <v>0.87</v>
          </cell>
          <cell r="CN369">
            <v>0.8</v>
          </cell>
          <cell r="CO369">
            <v>0.74</v>
          </cell>
          <cell r="CP369">
            <v>0</v>
          </cell>
          <cell r="CQ369">
            <v>0</v>
          </cell>
          <cell r="CR369">
            <v>0</v>
          </cell>
          <cell r="CS369">
            <v>0</v>
          </cell>
          <cell r="CT369">
            <v>0</v>
          </cell>
          <cell r="CU369">
            <v>-22.602</v>
          </cell>
          <cell r="CV369" t="str">
            <v/>
          </cell>
          <cell r="CW369" t="str">
            <v/>
          </cell>
          <cell r="CX369">
            <v>-33.904000000000003</v>
          </cell>
          <cell r="CY369">
            <v>18.72</v>
          </cell>
          <cell r="CZ369" t="str">
            <v/>
          </cell>
          <cell r="DA369" t="str">
            <v/>
          </cell>
          <cell r="DB369">
            <v>28.08</v>
          </cell>
          <cell r="DC369"/>
          <cell r="DD369">
            <v>1</v>
          </cell>
          <cell r="DE369"/>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I370"/>
          <cell r="J370"/>
          <cell r="K370">
            <v>1</v>
          </cell>
          <cell r="L370"/>
          <cell r="M370"/>
          <cell r="N370"/>
          <cell r="O370"/>
          <cell r="P370"/>
          <cell r="Q370">
            <v>1</v>
          </cell>
          <cell r="R370" t="str">
            <v>Out &amp; under</v>
          </cell>
          <cell r="S370" t="str">
            <v xml:space="preserve">Revenue </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cell r="AA370"/>
          <cell r="AB370"/>
          <cell r="AC370"/>
          <cell r="AD370"/>
          <cell r="AE370"/>
          <cell r="AF370"/>
          <cell r="AG370"/>
          <cell r="AH370"/>
          <cell r="AI370"/>
          <cell r="AJ370"/>
          <cell r="AK370"/>
          <cell r="AL370"/>
          <cell r="AM370"/>
          <cell r="AN370"/>
          <cell r="AO370"/>
          <cell r="AP370"/>
          <cell r="AQ370">
            <v>24.51</v>
          </cell>
          <cell r="AR370">
            <v>23.74</v>
          </cell>
          <cell r="AS370">
            <v>23</v>
          </cell>
          <cell r="AT370">
            <v>22.4</v>
          </cell>
          <cell r="AU370">
            <v>19.5</v>
          </cell>
          <cell r="AV370"/>
          <cell r="AW370"/>
          <cell r="AX370"/>
          <cell r="AY370"/>
          <cell r="AZ370"/>
          <cell r="BA370"/>
          <cell r="BB370"/>
          <cell r="BC370"/>
          <cell r="BD370"/>
          <cell r="BE370"/>
          <cell r="BF370"/>
          <cell r="BG370"/>
          <cell r="BH370"/>
          <cell r="BI370"/>
          <cell r="BJ370"/>
          <cell r="BK370"/>
          <cell r="BL370" t="str">
            <v>Yes</v>
          </cell>
          <cell r="BM370" t="str">
            <v>Yes</v>
          </cell>
          <cell r="BN370" t="str">
            <v>Yes</v>
          </cell>
          <cell r="BO370" t="str">
            <v>Yes</v>
          </cell>
          <cell r="BP370" t="str">
            <v>Yes</v>
          </cell>
          <cell r="BQ370" t="str">
            <v/>
          </cell>
          <cell r="BR370" t="str">
            <v/>
          </cell>
          <cell r="BS370" t="str">
            <v/>
          </cell>
          <cell r="BT370" t="str">
            <v/>
          </cell>
          <cell r="BU370" t="str">
            <v/>
          </cell>
          <cell r="BV370">
            <v>28.73</v>
          </cell>
          <cell r="BW370">
            <v>27.82</v>
          </cell>
          <cell r="BX370">
            <v>26.96</v>
          </cell>
          <cell r="BY370">
            <v>26.25</v>
          </cell>
          <cell r="BZ370">
            <v>22.85</v>
          </cell>
          <cell r="CA370" t="str">
            <v/>
          </cell>
          <cell r="CB370" t="str">
            <v/>
          </cell>
          <cell r="CC370" t="str">
            <v/>
          </cell>
          <cell r="CD370" t="str">
            <v/>
          </cell>
          <cell r="CE370" t="str">
            <v/>
          </cell>
          <cell r="CF370" t="str">
            <v/>
          </cell>
          <cell r="CG370" t="str">
            <v/>
          </cell>
          <cell r="CH370" t="str">
            <v/>
          </cell>
          <cell r="CI370" t="str">
            <v/>
          </cell>
          <cell r="CJ370" t="str">
            <v/>
          </cell>
          <cell r="CK370">
            <v>8.83</v>
          </cell>
          <cell r="CL370">
            <v>8.5500000000000007</v>
          </cell>
          <cell r="CM370">
            <v>8.2799999999999994</v>
          </cell>
          <cell r="CN370">
            <v>8.07</v>
          </cell>
          <cell r="CO370">
            <v>7.02</v>
          </cell>
          <cell r="CP370" t="str">
            <v/>
          </cell>
          <cell r="CQ370" t="str">
            <v/>
          </cell>
          <cell r="CR370" t="str">
            <v/>
          </cell>
          <cell r="CS370" t="str">
            <v/>
          </cell>
          <cell r="CT370" t="str">
            <v/>
          </cell>
          <cell r="CU370">
            <v>-0.61</v>
          </cell>
          <cell r="CV370" t="str">
            <v/>
          </cell>
          <cell r="CW370" t="str">
            <v/>
          </cell>
          <cell r="CX370" t="str">
            <v/>
          </cell>
          <cell r="CY370">
            <v>0.59699999999999998</v>
          </cell>
          <cell r="CZ370" t="str">
            <v/>
          </cell>
          <cell r="DA370" t="str">
            <v/>
          </cell>
          <cell r="DB370" t="str">
            <v/>
          </cell>
          <cell r="DC370"/>
          <cell r="DD370">
            <v>1</v>
          </cell>
          <cell r="DE370"/>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I371"/>
          <cell r="J371"/>
          <cell r="K371">
            <v>1</v>
          </cell>
          <cell r="L371"/>
          <cell r="M371"/>
          <cell r="N371"/>
          <cell r="O371"/>
          <cell r="P371"/>
          <cell r="Q371">
            <v>1</v>
          </cell>
          <cell r="R371" t="str">
            <v>Out &amp; under</v>
          </cell>
          <cell r="S371" t="str">
            <v xml:space="preserve">Revenue </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cell r="AA371"/>
          <cell r="AB371"/>
          <cell r="AC371"/>
          <cell r="AD371"/>
          <cell r="AE371"/>
          <cell r="AF371"/>
          <cell r="AG371"/>
          <cell r="AH371"/>
          <cell r="AI371"/>
          <cell r="AJ371"/>
          <cell r="AK371"/>
          <cell r="AL371"/>
          <cell r="AM371"/>
          <cell r="AN371"/>
          <cell r="AO371"/>
          <cell r="AP371"/>
          <cell r="AQ371">
            <v>8</v>
          </cell>
          <cell r="AR371">
            <v>8</v>
          </cell>
          <cell r="AS371">
            <v>8</v>
          </cell>
          <cell r="AT371">
            <v>8</v>
          </cell>
          <cell r="AU371">
            <v>8</v>
          </cell>
          <cell r="AV371"/>
          <cell r="AW371"/>
          <cell r="AX371"/>
          <cell r="AY371"/>
          <cell r="AZ371"/>
          <cell r="BA371"/>
          <cell r="BB371"/>
          <cell r="BC371"/>
          <cell r="BD371"/>
          <cell r="BE371"/>
          <cell r="BF371"/>
          <cell r="BG371"/>
          <cell r="BH371"/>
          <cell r="BI371"/>
          <cell r="BJ371"/>
          <cell r="BK371"/>
          <cell r="BL371" t="str">
            <v>Yes</v>
          </cell>
          <cell r="BM371" t="str">
            <v>Yes</v>
          </cell>
          <cell r="BN371" t="str">
            <v>Yes</v>
          </cell>
          <cell r="BO371" t="str">
            <v>Yes</v>
          </cell>
          <cell r="BP371" t="str">
            <v>Yes</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v>-1.0449999999999999</v>
          </cell>
          <cell r="CV371" t="str">
            <v/>
          </cell>
          <cell r="CW371" t="str">
            <v/>
          </cell>
          <cell r="CX371" t="str">
            <v/>
          </cell>
          <cell r="CY371">
            <v>0.34499999999999997</v>
          </cell>
          <cell r="CZ371" t="str">
            <v/>
          </cell>
          <cell r="DA371" t="str">
            <v/>
          </cell>
          <cell r="DB371" t="str">
            <v/>
          </cell>
          <cell r="DC371"/>
          <cell r="DD371">
            <v>1</v>
          </cell>
          <cell r="DE371"/>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I372"/>
          <cell r="J372"/>
          <cell r="K372">
            <v>1</v>
          </cell>
          <cell r="L372"/>
          <cell r="M372"/>
          <cell r="N372"/>
          <cell r="O372"/>
          <cell r="P372"/>
          <cell r="Q372">
            <v>1</v>
          </cell>
          <cell r="R372" t="str">
            <v>NFI</v>
          </cell>
          <cell r="S372"/>
          <cell r="T372"/>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cell r="AA372"/>
          <cell r="AB372"/>
          <cell r="AC372"/>
          <cell r="AD372"/>
          <cell r="AE372"/>
          <cell r="AF372"/>
          <cell r="AG372"/>
          <cell r="AH372"/>
          <cell r="AI372"/>
          <cell r="AJ372"/>
          <cell r="AK372"/>
          <cell r="AL372"/>
          <cell r="AM372"/>
          <cell r="AN372"/>
          <cell r="AO372"/>
          <cell r="AP372"/>
          <cell r="AQ372">
            <v>4.1100000000000003</v>
          </cell>
          <cell r="AR372">
            <v>4.07</v>
          </cell>
          <cell r="AS372">
            <v>4.03</v>
          </cell>
          <cell r="AT372">
            <v>3.99</v>
          </cell>
          <cell r="AU372">
            <v>3.95</v>
          </cell>
          <cell r="AV372"/>
          <cell r="AW372"/>
          <cell r="AX372"/>
          <cell r="AY372"/>
          <cell r="AZ372"/>
          <cell r="BA372"/>
          <cell r="BB372"/>
          <cell r="BC372"/>
          <cell r="BD372"/>
          <cell r="BE372"/>
          <cell r="BF372"/>
          <cell r="BG372"/>
          <cell r="BH372"/>
          <cell r="BI372"/>
          <cell r="BJ372"/>
          <cell r="BK372"/>
          <cell r="BL372"/>
          <cell r="BM372"/>
          <cell r="BN372"/>
          <cell r="BO372"/>
          <cell r="BP372"/>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cell r="DD372">
            <v>1</v>
          </cell>
          <cell r="DE372"/>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I373"/>
          <cell r="J373"/>
          <cell r="K373">
            <v>1</v>
          </cell>
          <cell r="L373"/>
          <cell r="M373"/>
          <cell r="N373"/>
          <cell r="O373"/>
          <cell r="P373"/>
          <cell r="Q373">
            <v>1</v>
          </cell>
          <cell r="R373" t="str">
            <v>Out &amp; under</v>
          </cell>
          <cell r="S373" t="str">
            <v xml:space="preserve">Revenue </v>
          </cell>
          <cell r="T373" t="str">
            <v>In-period</v>
          </cell>
          <cell r="U373" t="str">
            <v>Sewer flooding</v>
          </cell>
          <cell r="V373" t="str">
            <v>nr</v>
          </cell>
          <cell r="W373" t="str">
            <v>Number of incidents</v>
          </cell>
          <cell r="X373">
            <v>0</v>
          </cell>
          <cell r="Y373" t="str">
            <v>Down</v>
          </cell>
          <cell r="Z373" t="str">
            <v>External sewer flooding</v>
          </cell>
          <cell r="AA373"/>
          <cell r="AB373"/>
          <cell r="AC373"/>
          <cell r="AD373"/>
          <cell r="AE373"/>
          <cell r="AF373"/>
          <cell r="AG373"/>
          <cell r="AH373"/>
          <cell r="AI373"/>
          <cell r="AJ373"/>
          <cell r="AK373"/>
          <cell r="AL373"/>
          <cell r="AM373"/>
          <cell r="AN373"/>
          <cell r="AO373"/>
          <cell r="AP373"/>
          <cell r="AQ373">
            <v>3633</v>
          </cell>
          <cell r="AR373">
            <v>3574</v>
          </cell>
          <cell r="AS373">
            <v>3515</v>
          </cell>
          <cell r="AT373">
            <v>3456</v>
          </cell>
          <cell r="AU373">
            <v>3397</v>
          </cell>
          <cell r="AV373"/>
          <cell r="AW373"/>
          <cell r="AX373"/>
          <cell r="AY373"/>
          <cell r="AZ373"/>
          <cell r="BA373"/>
          <cell r="BB373"/>
          <cell r="BC373"/>
          <cell r="BD373"/>
          <cell r="BE373"/>
          <cell r="BF373"/>
          <cell r="BG373"/>
          <cell r="BH373"/>
          <cell r="BI373"/>
          <cell r="BJ373"/>
          <cell r="BK373"/>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C373"/>
          <cell r="DD373">
            <v>1</v>
          </cell>
          <cell r="DE373"/>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I374"/>
          <cell r="J374"/>
          <cell r="K374">
            <v>1</v>
          </cell>
          <cell r="L374"/>
          <cell r="M374"/>
          <cell r="N374"/>
          <cell r="O374"/>
          <cell r="P374"/>
          <cell r="Q374">
            <v>1</v>
          </cell>
          <cell r="R374" t="str">
            <v>Out &amp; under</v>
          </cell>
          <cell r="S374" t="str">
            <v xml:space="preserve">Revenue </v>
          </cell>
          <cell r="T374" t="str">
            <v>In-period</v>
          </cell>
          <cell r="U374" t="str">
            <v>Environmental</v>
          </cell>
          <cell r="V374" t="str">
            <v>nr</v>
          </cell>
          <cell r="W374" t="str">
            <v>Number of incidents</v>
          </cell>
          <cell r="X374">
            <v>0</v>
          </cell>
          <cell r="Y374" t="str">
            <v>Down</v>
          </cell>
          <cell r="Z374" t="str">
            <v>Sewer blockages</v>
          </cell>
          <cell r="AA374"/>
          <cell r="AB374"/>
          <cell r="AC374"/>
          <cell r="AD374"/>
          <cell r="AE374"/>
          <cell r="AF374"/>
          <cell r="AG374"/>
          <cell r="AH374"/>
          <cell r="AI374"/>
          <cell r="AJ374"/>
          <cell r="AK374"/>
          <cell r="AL374"/>
          <cell r="AM374"/>
          <cell r="AN374"/>
          <cell r="AO374"/>
          <cell r="AP374"/>
          <cell r="AQ374">
            <v>43000</v>
          </cell>
          <cell r="AR374">
            <v>42000</v>
          </cell>
          <cell r="AS374">
            <v>41500</v>
          </cell>
          <cell r="AT374">
            <v>41000</v>
          </cell>
          <cell r="AU374">
            <v>41000</v>
          </cell>
          <cell r="AV374"/>
          <cell r="AW374"/>
          <cell r="AX374"/>
          <cell r="AY374"/>
          <cell r="AZ374"/>
          <cell r="BA374"/>
          <cell r="BB374"/>
          <cell r="BC374"/>
          <cell r="BD374"/>
          <cell r="BE374"/>
          <cell r="BF374"/>
          <cell r="BG374"/>
          <cell r="BH374"/>
          <cell r="BI374"/>
          <cell r="BJ374"/>
          <cell r="BK374"/>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C374"/>
          <cell r="DD374">
            <v>1</v>
          </cell>
          <cell r="DE374"/>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I375"/>
          <cell r="J375"/>
          <cell r="K375">
            <v>1</v>
          </cell>
          <cell r="L375"/>
          <cell r="M375"/>
          <cell r="N375"/>
          <cell r="O375"/>
          <cell r="P375"/>
          <cell r="Q375">
            <v>1</v>
          </cell>
          <cell r="R375" t="str">
            <v>Out &amp; under</v>
          </cell>
          <cell r="S375" t="str">
            <v xml:space="preserve">Revenue </v>
          </cell>
          <cell r="T375" t="str">
            <v>In-period</v>
          </cell>
          <cell r="U375" t="str">
            <v>Sewer flooding</v>
          </cell>
          <cell r="V375" t="str">
            <v>nr</v>
          </cell>
          <cell r="W375" t="str">
            <v>Number of incidents</v>
          </cell>
          <cell r="X375">
            <v>0</v>
          </cell>
          <cell r="Y375" t="str">
            <v>Down</v>
          </cell>
          <cell r="Z375"/>
          <cell r="AA375"/>
          <cell r="AB375"/>
          <cell r="AC375"/>
          <cell r="AD375"/>
          <cell r="AE375"/>
          <cell r="AF375"/>
          <cell r="AG375"/>
          <cell r="AH375"/>
          <cell r="AI375"/>
          <cell r="AJ375"/>
          <cell r="AK375"/>
          <cell r="AL375"/>
          <cell r="AM375"/>
          <cell r="AN375"/>
          <cell r="AO375"/>
          <cell r="AP375"/>
          <cell r="AQ375">
            <v>2005</v>
          </cell>
          <cell r="AR375">
            <v>1975</v>
          </cell>
          <cell r="AS375">
            <v>1945</v>
          </cell>
          <cell r="AT375">
            <v>1915</v>
          </cell>
          <cell r="AU375">
            <v>1884</v>
          </cell>
          <cell r="AV375"/>
          <cell r="AW375"/>
          <cell r="AX375"/>
          <cell r="AY375"/>
          <cell r="AZ375"/>
          <cell r="BA375"/>
          <cell r="BB375"/>
          <cell r="BC375"/>
          <cell r="BD375"/>
          <cell r="BE375"/>
          <cell r="BF375"/>
          <cell r="BG375"/>
          <cell r="BH375"/>
          <cell r="BI375"/>
          <cell r="BJ375"/>
          <cell r="BK375"/>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C375"/>
          <cell r="DD375">
            <v>1</v>
          </cell>
          <cell r="DE375"/>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I376"/>
          <cell r="J376"/>
          <cell r="K376">
            <v>1</v>
          </cell>
          <cell r="L376"/>
          <cell r="M376"/>
          <cell r="N376"/>
          <cell r="O376"/>
          <cell r="P376"/>
          <cell r="Q376">
            <v>1</v>
          </cell>
          <cell r="R376" t="str">
            <v>Out &amp; under</v>
          </cell>
          <cell r="S376" t="str">
            <v xml:space="preserve">Revenue </v>
          </cell>
          <cell r="T376" t="str">
            <v>In-period</v>
          </cell>
          <cell r="U376" t="str">
            <v>Sewer flooding</v>
          </cell>
          <cell r="V376" t="str">
            <v>£m</v>
          </cell>
          <cell r="W376" t="str">
            <v>£millions</v>
          </cell>
          <cell r="X376">
            <v>3</v>
          </cell>
          <cell r="Y376" t="str">
            <v>Up</v>
          </cell>
          <cell r="Z376"/>
          <cell r="AA376"/>
          <cell r="AB376"/>
          <cell r="AC376"/>
          <cell r="AD376"/>
          <cell r="AE376"/>
          <cell r="AF376"/>
          <cell r="AG376"/>
          <cell r="AH376"/>
          <cell r="AI376"/>
          <cell r="AJ376"/>
          <cell r="AK376"/>
          <cell r="AL376"/>
          <cell r="AM376"/>
          <cell r="AN376"/>
          <cell r="AO376"/>
          <cell r="AP376"/>
          <cell r="AQ376">
            <v>0.12</v>
          </cell>
          <cell r="AR376">
            <v>0.12</v>
          </cell>
          <cell r="AS376">
            <v>0.12</v>
          </cell>
          <cell r="AT376">
            <v>0.12</v>
          </cell>
          <cell r="AU376">
            <v>0.12</v>
          </cell>
          <cell r="AV376"/>
          <cell r="AW376"/>
          <cell r="AX376"/>
          <cell r="AY376"/>
          <cell r="AZ376"/>
          <cell r="BA376"/>
          <cell r="BB376"/>
          <cell r="BC376"/>
          <cell r="BD376"/>
          <cell r="BE376"/>
          <cell r="BF376"/>
          <cell r="BG376"/>
          <cell r="BH376"/>
          <cell r="BI376"/>
          <cell r="BJ376"/>
          <cell r="BK376"/>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C376"/>
          <cell r="DD376">
            <v>1</v>
          </cell>
          <cell r="DE376"/>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I377"/>
          <cell r="J377"/>
          <cell r="K377">
            <v>1</v>
          </cell>
          <cell r="L377"/>
          <cell r="M377"/>
          <cell r="N377"/>
          <cell r="O377"/>
          <cell r="P377"/>
          <cell r="Q377">
            <v>1</v>
          </cell>
          <cell r="R377" t="str">
            <v>Out &amp; under</v>
          </cell>
          <cell r="S377" t="str">
            <v xml:space="preserve">Revenue </v>
          </cell>
          <cell r="T377" t="str">
            <v>End of period</v>
          </cell>
          <cell r="U377" t="str">
            <v>Sewer flooding</v>
          </cell>
          <cell r="V377" t="str">
            <v>nr</v>
          </cell>
          <cell r="W377" t="str">
            <v>Number of properties or areas</v>
          </cell>
          <cell r="X377">
            <v>0</v>
          </cell>
          <cell r="Y377" t="str">
            <v>Up</v>
          </cell>
          <cell r="Z377"/>
          <cell r="AA377"/>
          <cell r="AB377"/>
          <cell r="AC377"/>
          <cell r="AD377"/>
          <cell r="AE377"/>
          <cell r="AF377"/>
          <cell r="AG377"/>
          <cell r="AH377"/>
          <cell r="AI377"/>
          <cell r="AJ377"/>
          <cell r="AK377"/>
          <cell r="AL377"/>
          <cell r="AM377"/>
          <cell r="AN377"/>
          <cell r="AO377"/>
          <cell r="AP377"/>
          <cell r="AQ377" t="str">
            <v/>
          </cell>
          <cell r="AR377" t="str">
            <v/>
          </cell>
          <cell r="AS377" t="str">
            <v/>
          </cell>
          <cell r="AT377" t="str">
            <v/>
          </cell>
          <cell r="AU377">
            <v>360</v>
          </cell>
          <cell r="AV377"/>
          <cell r="AW377"/>
          <cell r="AX377"/>
          <cell r="AY377"/>
          <cell r="AZ377"/>
          <cell r="BA377"/>
          <cell r="BB377"/>
          <cell r="BC377"/>
          <cell r="BD377"/>
          <cell r="BE377"/>
          <cell r="BF377"/>
          <cell r="BG377"/>
          <cell r="BH377"/>
          <cell r="BI377"/>
          <cell r="BJ377"/>
          <cell r="BK377"/>
          <cell r="BL377"/>
          <cell r="BM377"/>
          <cell r="BN377"/>
          <cell r="BO377"/>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C377"/>
          <cell r="DD377">
            <v>1</v>
          </cell>
          <cell r="DE377"/>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I378"/>
          <cell r="J378">
            <v>1</v>
          </cell>
          <cell r="K378"/>
          <cell r="L378"/>
          <cell r="M378"/>
          <cell r="N378"/>
          <cell r="O378"/>
          <cell r="P378"/>
          <cell r="Q378">
            <v>1</v>
          </cell>
          <cell r="R378" t="str">
            <v>Out &amp; under</v>
          </cell>
          <cell r="S378" t="str">
            <v xml:space="preserve">Revenue </v>
          </cell>
          <cell r="T378" t="str">
            <v>In-period</v>
          </cell>
          <cell r="U378" t="str">
            <v>Supply interruptions</v>
          </cell>
          <cell r="V378" t="str">
            <v>time</v>
          </cell>
          <cell r="W378" t="str">
            <v>Minutes</v>
          </cell>
          <cell r="X378">
            <v>0</v>
          </cell>
          <cell r="Y378" t="str">
            <v>Down</v>
          </cell>
          <cell r="Z378" t="str">
            <v>Water supply interruptions</v>
          </cell>
          <cell r="AA378"/>
          <cell r="AB378"/>
          <cell r="AC378"/>
          <cell r="AD378"/>
          <cell r="AE378"/>
          <cell r="AF378"/>
          <cell r="AG378"/>
          <cell r="AH378"/>
          <cell r="AI378"/>
          <cell r="AJ378"/>
          <cell r="AK378"/>
          <cell r="AL378"/>
          <cell r="AM378"/>
          <cell r="AN378"/>
          <cell r="AO378"/>
          <cell r="AP378"/>
          <cell r="AQ378">
            <v>4.5138888888888893E-3</v>
          </cell>
          <cell r="AR378">
            <v>4.2592592592592595E-3</v>
          </cell>
          <cell r="AS378">
            <v>3.9930555555555561E-3</v>
          </cell>
          <cell r="AT378">
            <v>3.7384259259259263E-3</v>
          </cell>
          <cell r="AU378">
            <v>3.472222222222222E-3</v>
          </cell>
          <cell r="AV378"/>
          <cell r="AW378"/>
          <cell r="AX378"/>
          <cell r="AY378"/>
          <cell r="AZ378"/>
          <cell r="BA378"/>
          <cell r="BB378"/>
          <cell r="BC378"/>
          <cell r="BD378"/>
          <cell r="BE378"/>
          <cell r="BF378"/>
          <cell r="BG378"/>
          <cell r="BH378"/>
          <cell r="BI378"/>
          <cell r="BJ378"/>
          <cell r="BK378"/>
          <cell r="BL378" t="str">
            <v>Yes</v>
          </cell>
          <cell r="BM378" t="str">
            <v>Yes</v>
          </cell>
          <cell r="BN378" t="str">
            <v>Yes</v>
          </cell>
          <cell r="BO378" t="str">
            <v>Yes</v>
          </cell>
          <cell r="BP378" t="str">
            <v>Yes</v>
          </cell>
          <cell r="BQ378">
            <v>0</v>
          </cell>
          <cell r="BR378">
            <v>0</v>
          </cell>
          <cell r="BS378">
            <v>0</v>
          </cell>
          <cell r="BT378">
            <v>0</v>
          </cell>
          <cell r="BU378">
            <v>0</v>
          </cell>
          <cell r="BV378">
            <v>1.5798611111111114E-2</v>
          </cell>
          <cell r="BW378">
            <v>1.5798611111111114E-2</v>
          </cell>
          <cell r="BX378">
            <v>1.5798611111111114E-2</v>
          </cell>
          <cell r="BY378">
            <v>1.5798611111111114E-2</v>
          </cell>
          <cell r="BZ378">
            <v>1.5798611111111114E-2</v>
          </cell>
          <cell r="CA378">
            <v>0</v>
          </cell>
          <cell r="CB378">
            <v>0</v>
          </cell>
          <cell r="CC378">
            <v>0</v>
          </cell>
          <cell r="CD378">
            <v>0</v>
          </cell>
          <cell r="CE378">
            <v>0</v>
          </cell>
          <cell r="CF378">
            <v>0</v>
          </cell>
          <cell r="CG378">
            <v>0</v>
          </cell>
          <cell r="CH378">
            <v>0</v>
          </cell>
          <cell r="CI378">
            <v>0</v>
          </cell>
          <cell r="CJ378">
            <v>0</v>
          </cell>
          <cell r="CK378">
            <v>2.4305555555555556E-3</v>
          </cell>
          <cell r="CL378">
            <v>2.3263888888888891E-3</v>
          </cell>
          <cell r="CM378">
            <v>2.2106481481481491E-3</v>
          </cell>
          <cell r="CN378">
            <v>2.1064814814814817E-3</v>
          </cell>
          <cell r="CO378">
            <v>2.0138888888888888E-3</v>
          </cell>
          <cell r="CP378">
            <v>0</v>
          </cell>
          <cell r="CQ378">
            <v>0</v>
          </cell>
          <cell r="CR378">
            <v>0</v>
          </cell>
          <cell r="CS378">
            <v>0</v>
          </cell>
          <cell r="CT378">
            <v>0</v>
          </cell>
          <cell r="CU378">
            <v>-1.081</v>
          </cell>
          <cell r="CV378" t="str">
            <v/>
          </cell>
          <cell r="CW378" t="str">
            <v/>
          </cell>
          <cell r="CX378" t="str">
            <v/>
          </cell>
          <cell r="CY378">
            <v>1.081</v>
          </cell>
          <cell r="CZ378" t="str">
            <v/>
          </cell>
          <cell r="DA378" t="str">
            <v/>
          </cell>
          <cell r="DB378" t="str">
            <v/>
          </cell>
          <cell r="DC378"/>
          <cell r="DD378">
            <v>1</v>
          </cell>
          <cell r="DE378"/>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I379"/>
          <cell r="J379">
            <v>1</v>
          </cell>
          <cell r="K379"/>
          <cell r="L379"/>
          <cell r="M379"/>
          <cell r="N379"/>
          <cell r="O379"/>
          <cell r="P379"/>
          <cell r="Q379">
            <v>1</v>
          </cell>
          <cell r="R379" t="str">
            <v>Out &amp; under</v>
          </cell>
          <cell r="S379" t="str">
            <v xml:space="preserve">Revenue </v>
          </cell>
          <cell r="T379" t="str">
            <v>In-period</v>
          </cell>
          <cell r="U379" t="str">
            <v>Leakage</v>
          </cell>
          <cell r="V379" t="str">
            <v>nr</v>
          </cell>
          <cell r="W379" t="str">
            <v>Megalitres per day (Ml/d)</v>
          </cell>
          <cell r="X379">
            <v>1</v>
          </cell>
          <cell r="Y379" t="str">
            <v>Down</v>
          </cell>
          <cell r="Z379" t="str">
            <v>Leakage</v>
          </cell>
          <cell r="AA379"/>
          <cell r="AB379"/>
          <cell r="AC379"/>
          <cell r="AD379"/>
          <cell r="AE379"/>
          <cell r="AF379"/>
          <cell r="AG379"/>
          <cell r="AH379"/>
          <cell r="AI379"/>
          <cell r="AJ379"/>
          <cell r="AK379"/>
          <cell r="AL379"/>
          <cell r="AM379"/>
          <cell r="AN379"/>
          <cell r="AO379"/>
          <cell r="AP379"/>
          <cell r="AQ379">
            <v>407.9</v>
          </cell>
          <cell r="AR379">
            <v>401.7</v>
          </cell>
          <cell r="AS379">
            <v>390.1</v>
          </cell>
          <cell r="AT379">
            <v>370.2</v>
          </cell>
          <cell r="AU379">
            <v>354.5</v>
          </cell>
          <cell r="AV379"/>
          <cell r="AW379"/>
          <cell r="AX379"/>
          <cell r="AY379"/>
          <cell r="AZ379"/>
          <cell r="BA379"/>
          <cell r="BB379"/>
          <cell r="BC379"/>
          <cell r="BD379"/>
          <cell r="BE379"/>
          <cell r="BF379"/>
          <cell r="BG379"/>
          <cell r="BH379"/>
          <cell r="BI379"/>
          <cell r="BJ379"/>
          <cell r="BK379"/>
          <cell r="BL379" t="str">
            <v>Yes</v>
          </cell>
          <cell r="BM379" t="str">
            <v>Yes</v>
          </cell>
          <cell r="BN379" t="str">
            <v>Yes</v>
          </cell>
          <cell r="BO379" t="str">
            <v>Yes</v>
          </cell>
          <cell r="BP379" t="str">
            <v>Yes</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v>-0.32500000000000001</v>
          </cell>
          <cell r="CV379" t="str">
            <v/>
          </cell>
          <cell r="CW379" t="str">
            <v/>
          </cell>
          <cell r="CX379" t="str">
            <v/>
          </cell>
          <cell r="CY379">
            <v>0.32500000000000001</v>
          </cell>
          <cell r="CZ379" t="str">
            <v/>
          </cell>
          <cell r="DA379" t="str">
            <v/>
          </cell>
          <cell r="DB379" t="str">
            <v/>
          </cell>
          <cell r="DC379"/>
          <cell r="DD379">
            <v>1</v>
          </cell>
          <cell r="DE379"/>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J380"/>
          <cell r="K380"/>
          <cell r="L380"/>
          <cell r="M380"/>
          <cell r="N380"/>
          <cell r="O380"/>
          <cell r="P380"/>
          <cell r="Q380">
            <v>1</v>
          </cell>
          <cell r="R380" t="str">
            <v>Under</v>
          </cell>
          <cell r="S380" t="str">
            <v xml:space="preserve">Revenue </v>
          </cell>
          <cell r="T380" t="str">
            <v>End of period</v>
          </cell>
          <cell r="U380" t="str">
            <v>Water consumption</v>
          </cell>
          <cell r="V380" t="str">
            <v>nr</v>
          </cell>
          <cell r="W380" t="str">
            <v>Litres per head per day (l/h/d)</v>
          </cell>
          <cell r="X380">
            <v>1</v>
          </cell>
          <cell r="Y380" t="str">
            <v>Down</v>
          </cell>
          <cell r="Z380" t="str">
            <v>Per capita consumption</v>
          </cell>
          <cell r="AA380"/>
          <cell r="AB380"/>
          <cell r="AC380"/>
          <cell r="AD380"/>
          <cell r="AE380"/>
          <cell r="AF380"/>
          <cell r="AG380"/>
          <cell r="AH380"/>
          <cell r="AI380"/>
          <cell r="AJ380"/>
          <cell r="AK380"/>
          <cell r="AL380"/>
          <cell r="AM380"/>
          <cell r="AN380"/>
          <cell r="AO380"/>
          <cell r="AP380"/>
          <cell r="AQ380">
            <v>132.30000000000001</v>
          </cell>
          <cell r="AR380">
            <v>131.4</v>
          </cell>
          <cell r="AS380">
            <v>130.5</v>
          </cell>
          <cell r="AT380">
            <v>129.5</v>
          </cell>
          <cell r="AU380">
            <v>128.6</v>
          </cell>
          <cell r="AV380"/>
          <cell r="AW380"/>
          <cell r="AX380"/>
          <cell r="AY380"/>
          <cell r="AZ380"/>
          <cell r="BA380"/>
          <cell r="BB380"/>
          <cell r="BC380"/>
          <cell r="BD380"/>
          <cell r="BE380"/>
          <cell r="BF380"/>
          <cell r="BG380"/>
          <cell r="BH380"/>
          <cell r="BI380"/>
          <cell r="BJ380"/>
          <cell r="BK380"/>
          <cell r="BL380" t="str">
            <v>Yes</v>
          </cell>
          <cell r="BM380" t="str">
            <v>Yes</v>
          </cell>
          <cell r="BN380" t="str">
            <v>Yes</v>
          </cell>
          <cell r="BO380" t="str">
            <v>Yes</v>
          </cell>
          <cell r="BP380" t="str">
            <v>Yes</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v>-0.35</v>
          </cell>
          <cell r="CV380" t="str">
            <v/>
          </cell>
          <cell r="CW380" t="str">
            <v/>
          </cell>
          <cell r="CX380" t="str">
            <v/>
          </cell>
          <cell r="CY380" t="str">
            <v/>
          </cell>
          <cell r="CZ380" t="str">
            <v/>
          </cell>
          <cell r="DA380" t="str">
            <v/>
          </cell>
          <cell r="DB380" t="str">
            <v/>
          </cell>
          <cell r="DC380"/>
          <cell r="DD380">
            <v>1</v>
          </cell>
          <cell r="DE380"/>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I381"/>
          <cell r="J381">
            <v>1</v>
          </cell>
          <cell r="K381"/>
          <cell r="L381"/>
          <cell r="M381"/>
          <cell r="N381"/>
          <cell r="O381"/>
          <cell r="P381"/>
          <cell r="Q381">
            <v>1</v>
          </cell>
          <cell r="R381" t="str">
            <v>Out &amp; under</v>
          </cell>
          <cell r="S381" t="str">
            <v xml:space="preserve">Revenue </v>
          </cell>
          <cell r="T381" t="str">
            <v>In-period</v>
          </cell>
          <cell r="U381" t="str">
            <v>Water mains bursts</v>
          </cell>
          <cell r="V381" t="str">
            <v>nr</v>
          </cell>
          <cell r="W381" t="str">
            <v>Number of mains bursts (normalised per 1,000km of company mains)</v>
          </cell>
          <cell r="X381">
            <v>1</v>
          </cell>
          <cell r="Y381" t="str">
            <v>Down</v>
          </cell>
          <cell r="Z381" t="str">
            <v>Mains repairs</v>
          </cell>
          <cell r="AA381"/>
          <cell r="AB381"/>
          <cell r="AC381"/>
          <cell r="AD381"/>
          <cell r="AE381"/>
          <cell r="AF381"/>
          <cell r="AG381"/>
          <cell r="AH381"/>
          <cell r="AI381"/>
          <cell r="AJ381"/>
          <cell r="AK381"/>
          <cell r="AL381"/>
          <cell r="AM381"/>
          <cell r="AN381"/>
          <cell r="AO381"/>
          <cell r="AP381"/>
          <cell r="AQ381">
            <v>123.5</v>
          </cell>
          <cell r="AR381">
            <v>121.8</v>
          </cell>
          <cell r="AS381">
            <v>120.1</v>
          </cell>
          <cell r="AT381">
            <v>118.4</v>
          </cell>
          <cell r="AU381">
            <v>116.7</v>
          </cell>
          <cell r="AV381"/>
          <cell r="AW381"/>
          <cell r="AX381"/>
          <cell r="AY381"/>
          <cell r="AZ381"/>
          <cell r="BA381"/>
          <cell r="BB381"/>
          <cell r="BC381"/>
          <cell r="BD381"/>
          <cell r="BE381"/>
          <cell r="BF381"/>
          <cell r="BG381"/>
          <cell r="BH381"/>
          <cell r="BI381"/>
          <cell r="BJ381"/>
          <cell r="BK381"/>
          <cell r="BL381" t="str">
            <v>Yes</v>
          </cell>
          <cell r="BM381" t="str">
            <v>Yes</v>
          </cell>
          <cell r="BN381" t="str">
            <v>Yes</v>
          </cell>
          <cell r="BO381" t="str">
            <v>Yes</v>
          </cell>
          <cell r="BP381" t="str">
            <v>Yes</v>
          </cell>
          <cell r="BQ381" t="str">
            <v/>
          </cell>
          <cell r="BR381" t="str">
            <v/>
          </cell>
          <cell r="BS381" t="str">
            <v/>
          </cell>
          <cell r="BT381" t="str">
            <v/>
          </cell>
          <cell r="BU381" t="str">
            <v/>
          </cell>
          <cell r="BV381">
            <v>163</v>
          </cell>
          <cell r="BW381">
            <v>163</v>
          </cell>
          <cell r="BX381">
            <v>163</v>
          </cell>
          <cell r="BY381">
            <v>163</v>
          </cell>
          <cell r="BZ381">
            <v>163</v>
          </cell>
          <cell r="CA381" t="str">
            <v/>
          </cell>
          <cell r="CB381" t="str">
            <v/>
          </cell>
          <cell r="CC381" t="str">
            <v/>
          </cell>
          <cell r="CD381" t="str">
            <v/>
          </cell>
          <cell r="CE381" t="str">
            <v/>
          </cell>
          <cell r="CF381" t="str">
            <v/>
          </cell>
          <cell r="CG381" t="str">
            <v/>
          </cell>
          <cell r="CH381" t="str">
            <v/>
          </cell>
          <cell r="CI381" t="str">
            <v/>
          </cell>
          <cell r="CJ381" t="str">
            <v/>
          </cell>
          <cell r="CK381">
            <v>101</v>
          </cell>
          <cell r="CL381">
            <v>101</v>
          </cell>
          <cell r="CM381">
            <v>101</v>
          </cell>
          <cell r="CN381">
            <v>101</v>
          </cell>
          <cell r="CO381">
            <v>101</v>
          </cell>
          <cell r="CP381" t="str">
            <v/>
          </cell>
          <cell r="CQ381" t="str">
            <v/>
          </cell>
          <cell r="CR381" t="str">
            <v/>
          </cell>
          <cell r="CS381" t="str">
            <v/>
          </cell>
          <cell r="CT381" t="str">
            <v/>
          </cell>
          <cell r="CU381">
            <v>-0.56200000000000006</v>
          </cell>
          <cell r="CV381" t="str">
            <v/>
          </cell>
          <cell r="CW381" t="str">
            <v/>
          </cell>
          <cell r="CX381" t="str">
            <v/>
          </cell>
          <cell r="CY381">
            <v>0.185</v>
          </cell>
          <cell r="CZ381" t="str">
            <v/>
          </cell>
          <cell r="DA381" t="str">
            <v/>
          </cell>
          <cell r="DB381" t="str">
            <v/>
          </cell>
          <cell r="DC381"/>
          <cell r="DD381">
            <v>1</v>
          </cell>
          <cell r="DE381"/>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K382"/>
          <cell r="L382"/>
          <cell r="M382"/>
          <cell r="N382"/>
          <cell r="O382"/>
          <cell r="P382"/>
          <cell r="Q382">
            <v>1</v>
          </cell>
          <cell r="R382" t="str">
            <v>Under</v>
          </cell>
          <cell r="S382" t="str">
            <v xml:space="preserve">Revenue </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cell r="AA382"/>
          <cell r="AB382"/>
          <cell r="AC382"/>
          <cell r="AD382"/>
          <cell r="AE382"/>
          <cell r="AF382"/>
          <cell r="AG382"/>
          <cell r="AH382"/>
          <cell r="AI382"/>
          <cell r="AJ382"/>
          <cell r="AK382"/>
          <cell r="AL382"/>
          <cell r="AM382"/>
          <cell r="AN382"/>
          <cell r="AO382"/>
          <cell r="AP382"/>
          <cell r="AQ382">
            <v>2.34</v>
          </cell>
          <cell r="AR382">
            <v>2.34</v>
          </cell>
          <cell r="AS382">
            <v>2.34</v>
          </cell>
          <cell r="AT382">
            <v>2.34</v>
          </cell>
          <cell r="AU382">
            <v>2.34</v>
          </cell>
          <cell r="AV382"/>
          <cell r="AW382"/>
          <cell r="AX382"/>
          <cell r="AY382"/>
          <cell r="AZ382"/>
          <cell r="BA382"/>
          <cell r="BB382"/>
          <cell r="BC382"/>
          <cell r="BD382"/>
          <cell r="BE382"/>
          <cell r="BF382"/>
          <cell r="BG382"/>
          <cell r="BH382"/>
          <cell r="BI382"/>
          <cell r="BJ382"/>
          <cell r="BK382"/>
          <cell r="BL382" t="str">
            <v>Yes</v>
          </cell>
          <cell r="BM382" t="str">
            <v>Yes</v>
          </cell>
          <cell r="BN382" t="str">
            <v>Yes</v>
          </cell>
          <cell r="BO382" t="str">
            <v>Yes</v>
          </cell>
          <cell r="BP382" t="str">
            <v>Yes</v>
          </cell>
          <cell r="BQ382" t="str">
            <v/>
          </cell>
          <cell r="BR382" t="str">
            <v/>
          </cell>
          <cell r="BS382" t="str">
            <v/>
          </cell>
          <cell r="BT382" t="str">
            <v/>
          </cell>
          <cell r="BU382" t="str">
            <v/>
          </cell>
          <cell r="BV382">
            <v>4.68</v>
          </cell>
          <cell r="BW382">
            <v>4.68</v>
          </cell>
          <cell r="BX382">
            <v>4.68</v>
          </cell>
          <cell r="BY382">
            <v>4.68</v>
          </cell>
          <cell r="BZ382">
            <v>4.68</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v>-3.0249999999999999</v>
          </cell>
          <cell r="CV382" t="str">
            <v/>
          </cell>
          <cell r="CW382" t="str">
            <v/>
          </cell>
          <cell r="CX382" t="str">
            <v/>
          </cell>
          <cell r="CY382" t="str">
            <v/>
          </cell>
          <cell r="CZ382" t="str">
            <v/>
          </cell>
          <cell r="DA382" t="str">
            <v/>
          </cell>
          <cell r="DB382" t="str">
            <v/>
          </cell>
          <cell r="DC382"/>
          <cell r="DD382">
            <v>1</v>
          </cell>
          <cell r="DE382"/>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J383"/>
          <cell r="K383"/>
          <cell r="L383"/>
          <cell r="M383"/>
          <cell r="N383"/>
          <cell r="O383"/>
          <cell r="P383"/>
          <cell r="Q383">
            <v>1</v>
          </cell>
          <cell r="R383" t="str">
            <v>NFI</v>
          </cell>
          <cell r="S383"/>
          <cell r="T383"/>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cell r="AA383"/>
          <cell r="AB383"/>
          <cell r="AC383"/>
          <cell r="AD383"/>
          <cell r="AE383"/>
          <cell r="AF383"/>
          <cell r="AG383"/>
          <cell r="AH383"/>
          <cell r="AI383"/>
          <cell r="AJ383"/>
          <cell r="AK383"/>
          <cell r="AL383"/>
          <cell r="AM383"/>
          <cell r="AN383"/>
          <cell r="AO383"/>
          <cell r="AP383"/>
          <cell r="AQ383">
            <v>56.2</v>
          </cell>
          <cell r="AR383">
            <v>56.2</v>
          </cell>
          <cell r="AS383">
            <v>56.2</v>
          </cell>
          <cell r="AT383">
            <v>56.2</v>
          </cell>
          <cell r="AU383">
            <v>56.2</v>
          </cell>
          <cell r="AV383"/>
          <cell r="AW383"/>
          <cell r="AX383"/>
          <cell r="AY383"/>
          <cell r="AZ383"/>
          <cell r="BA383"/>
          <cell r="BB383"/>
          <cell r="BC383"/>
          <cell r="BD383"/>
          <cell r="BE383"/>
          <cell r="BF383"/>
          <cell r="BG383"/>
          <cell r="BH383"/>
          <cell r="BI383"/>
          <cell r="BJ383"/>
          <cell r="BK383"/>
          <cell r="BL383"/>
          <cell r="BM383"/>
          <cell r="BN383"/>
          <cell r="BO383"/>
          <cell r="BP383"/>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cell r="DD383">
            <v>1</v>
          </cell>
          <cell r="DE383"/>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I384"/>
          <cell r="J384">
            <v>1</v>
          </cell>
          <cell r="K384"/>
          <cell r="L384"/>
          <cell r="M384"/>
          <cell r="N384"/>
          <cell r="O384"/>
          <cell r="P384"/>
          <cell r="Q384">
            <v>1</v>
          </cell>
          <cell r="R384" t="str">
            <v>Out &amp; under</v>
          </cell>
          <cell r="S384" t="str">
            <v xml:space="preserve">Revenue </v>
          </cell>
          <cell r="T384" t="str">
            <v>In-period</v>
          </cell>
          <cell r="U384" t="str">
            <v>Leakage</v>
          </cell>
          <cell r="V384" t="str">
            <v>time</v>
          </cell>
          <cell r="W384" t="str">
            <v>Days</v>
          </cell>
          <cell r="X384">
            <v>1</v>
          </cell>
          <cell r="Y384" t="str">
            <v>Down</v>
          </cell>
          <cell r="Z384"/>
          <cell r="AA384"/>
          <cell r="AB384"/>
          <cell r="AC384"/>
          <cell r="AD384"/>
          <cell r="AE384"/>
          <cell r="AF384"/>
          <cell r="AG384"/>
          <cell r="AH384"/>
          <cell r="AI384"/>
          <cell r="AJ384"/>
          <cell r="AK384"/>
          <cell r="AL384"/>
          <cell r="AM384"/>
          <cell r="AN384"/>
          <cell r="AO384"/>
          <cell r="AP384"/>
          <cell r="AQ384">
            <v>6.91</v>
          </cell>
          <cell r="AR384">
            <v>6.14</v>
          </cell>
          <cell r="AS384">
            <v>5.38</v>
          </cell>
          <cell r="AT384">
            <v>4.6100000000000003</v>
          </cell>
          <cell r="AU384">
            <v>3.84</v>
          </cell>
          <cell r="AV384"/>
          <cell r="AW384"/>
          <cell r="AX384"/>
          <cell r="AY384"/>
          <cell r="AZ384"/>
          <cell r="BA384"/>
          <cell r="BB384"/>
          <cell r="BC384"/>
          <cell r="BD384"/>
          <cell r="BE384"/>
          <cell r="BF384"/>
          <cell r="BG384"/>
          <cell r="BH384"/>
          <cell r="BI384"/>
          <cell r="BJ384"/>
          <cell r="BK384"/>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C384"/>
          <cell r="DD384">
            <v>1</v>
          </cell>
          <cell r="DE384"/>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I385"/>
          <cell r="J385">
            <v>1</v>
          </cell>
          <cell r="K385"/>
          <cell r="L385"/>
          <cell r="M385"/>
          <cell r="N385"/>
          <cell r="O385"/>
          <cell r="P385"/>
          <cell r="Q385">
            <v>1</v>
          </cell>
          <cell r="R385" t="str">
            <v>Out &amp; under</v>
          </cell>
          <cell r="S385" t="str">
            <v xml:space="preserve">Revenue </v>
          </cell>
          <cell r="T385" t="str">
            <v>In-period</v>
          </cell>
          <cell r="U385" t="str">
            <v>Low pressure</v>
          </cell>
          <cell r="V385" t="str">
            <v>nr</v>
          </cell>
          <cell r="W385" t="str">
            <v>Property days</v>
          </cell>
          <cell r="X385">
            <v>0</v>
          </cell>
          <cell r="Y385" t="str">
            <v>Down</v>
          </cell>
          <cell r="Z385"/>
          <cell r="AA385"/>
          <cell r="AB385"/>
          <cell r="AC385"/>
          <cell r="AD385"/>
          <cell r="AE385"/>
          <cell r="AF385"/>
          <cell r="AG385"/>
          <cell r="AH385"/>
          <cell r="AI385"/>
          <cell r="AJ385"/>
          <cell r="AK385"/>
          <cell r="AL385"/>
          <cell r="AM385"/>
          <cell r="AN385"/>
          <cell r="AO385"/>
          <cell r="AP385"/>
          <cell r="AQ385">
            <v>19471</v>
          </cell>
          <cell r="AR385">
            <v>18869</v>
          </cell>
          <cell r="AS385">
            <v>18266</v>
          </cell>
          <cell r="AT385">
            <v>17664</v>
          </cell>
          <cell r="AU385">
            <v>17062</v>
          </cell>
          <cell r="AV385"/>
          <cell r="AW385"/>
          <cell r="AX385"/>
          <cell r="AY385"/>
          <cell r="AZ385"/>
          <cell r="BA385"/>
          <cell r="BB385"/>
          <cell r="BC385"/>
          <cell r="BD385"/>
          <cell r="BE385"/>
          <cell r="BF385"/>
          <cell r="BG385"/>
          <cell r="BH385"/>
          <cell r="BI385"/>
          <cell r="BJ385"/>
          <cell r="BK385"/>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C385"/>
          <cell r="DD385">
            <v>1</v>
          </cell>
          <cell r="DE385"/>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J386"/>
          <cell r="K386"/>
          <cell r="L386"/>
          <cell r="M386"/>
          <cell r="N386"/>
          <cell r="O386"/>
          <cell r="P386"/>
          <cell r="Q386">
            <v>1</v>
          </cell>
          <cell r="R386" t="str">
            <v>Out &amp; under</v>
          </cell>
          <cell r="S386" t="str">
            <v xml:space="preserve">Revenue </v>
          </cell>
          <cell r="T386" t="str">
            <v>In-period</v>
          </cell>
          <cell r="U386" t="str">
            <v>Water resources/ abstraction</v>
          </cell>
          <cell r="V386" t="str">
            <v>nr</v>
          </cell>
          <cell r="W386" t="str">
            <v>Megalitres (Ml)</v>
          </cell>
          <cell r="X386">
            <v>0</v>
          </cell>
          <cell r="Y386" t="str">
            <v>Down</v>
          </cell>
          <cell r="Z386"/>
          <cell r="AA386"/>
          <cell r="AB386"/>
          <cell r="AC386"/>
          <cell r="AD386"/>
          <cell r="AE386"/>
          <cell r="AF386"/>
          <cell r="AG386"/>
          <cell r="AH386"/>
          <cell r="AI386"/>
          <cell r="AJ386"/>
          <cell r="AK386"/>
          <cell r="AL386"/>
          <cell r="AM386"/>
          <cell r="AN386"/>
          <cell r="AO386"/>
          <cell r="AP386"/>
          <cell r="AQ386">
            <v>0</v>
          </cell>
          <cell r="AR386">
            <v>0</v>
          </cell>
          <cell r="AS386">
            <v>0</v>
          </cell>
          <cell r="AT386">
            <v>0</v>
          </cell>
          <cell r="AU386">
            <v>0</v>
          </cell>
          <cell r="AV386"/>
          <cell r="AW386"/>
          <cell r="AX386"/>
          <cell r="AY386"/>
          <cell r="AZ386"/>
          <cell r="BA386"/>
          <cell r="BB386"/>
          <cell r="BC386"/>
          <cell r="BD386"/>
          <cell r="BE386"/>
          <cell r="BF386"/>
          <cell r="BG386"/>
          <cell r="BH386"/>
          <cell r="BI386"/>
          <cell r="BJ386"/>
          <cell r="BK386"/>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cell r="DE386"/>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I387"/>
          <cell r="J387">
            <v>1</v>
          </cell>
          <cell r="K387"/>
          <cell r="L387"/>
          <cell r="M387"/>
          <cell r="N387"/>
          <cell r="O387"/>
          <cell r="P387"/>
          <cell r="Q387">
            <v>1</v>
          </cell>
          <cell r="R387" t="str">
            <v>Out &amp; under</v>
          </cell>
          <cell r="S387" t="str">
            <v xml:space="preserve">Revenue </v>
          </cell>
          <cell r="T387" t="str">
            <v>End of period</v>
          </cell>
          <cell r="U387" t="str">
            <v>Resilience</v>
          </cell>
          <cell r="V387" t="str">
            <v>%</v>
          </cell>
          <cell r="W387" t="str">
            <v>Percentage of customers whose service is restored within 24 hours of a single failure event</v>
          </cell>
          <cell r="X387">
            <v>1</v>
          </cell>
          <cell r="Y387" t="str">
            <v>Up</v>
          </cell>
          <cell r="Z387"/>
          <cell r="AA387"/>
          <cell r="AB387"/>
          <cell r="AC387"/>
          <cell r="AD387"/>
          <cell r="AE387"/>
          <cell r="AF387"/>
          <cell r="AG387"/>
          <cell r="AH387"/>
          <cell r="AI387"/>
          <cell r="AJ387"/>
          <cell r="AK387"/>
          <cell r="AL387"/>
          <cell r="AM387"/>
          <cell r="AN387"/>
          <cell r="AO387"/>
          <cell r="AP387"/>
          <cell r="AQ387" t="str">
            <v/>
          </cell>
          <cell r="AR387" t="str">
            <v/>
          </cell>
          <cell r="AS387" t="str">
            <v/>
          </cell>
          <cell r="AT387" t="str">
            <v/>
          </cell>
          <cell r="AU387">
            <v>96</v>
          </cell>
          <cell r="AV387"/>
          <cell r="AW387"/>
          <cell r="AX387"/>
          <cell r="AY387"/>
          <cell r="AZ387"/>
          <cell r="BA387"/>
          <cell r="BB387"/>
          <cell r="BC387"/>
          <cell r="BD387"/>
          <cell r="BE387"/>
          <cell r="BF387"/>
          <cell r="BG387"/>
          <cell r="BH387"/>
          <cell r="BI387"/>
          <cell r="BJ387"/>
          <cell r="BK387"/>
          <cell r="BL387"/>
          <cell r="BM387"/>
          <cell r="BN387"/>
          <cell r="BO387"/>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C387"/>
          <cell r="DD387">
            <v>1</v>
          </cell>
          <cell r="DE387"/>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I388"/>
          <cell r="J388">
            <v>0.75</v>
          </cell>
          <cell r="K388"/>
          <cell r="L388"/>
          <cell r="M388">
            <v>0.25</v>
          </cell>
          <cell r="N388"/>
          <cell r="O388"/>
          <cell r="P388"/>
          <cell r="Q388">
            <v>1</v>
          </cell>
          <cell r="R388" t="str">
            <v>Out &amp; under</v>
          </cell>
          <cell r="S388" t="str">
            <v xml:space="preserve">Revenue </v>
          </cell>
          <cell r="T388" t="str">
            <v>In-period</v>
          </cell>
          <cell r="U388" t="str">
            <v>Low pressure</v>
          </cell>
          <cell r="V388" t="str">
            <v>%</v>
          </cell>
          <cell r="W388" t="str">
            <v>Percentage</v>
          </cell>
          <cell r="X388">
            <v>1</v>
          </cell>
          <cell r="Y388" t="str">
            <v>Up</v>
          </cell>
          <cell r="Z388"/>
          <cell r="AA388"/>
          <cell r="AB388"/>
          <cell r="AC388"/>
          <cell r="AD388"/>
          <cell r="AE388"/>
          <cell r="AF388"/>
          <cell r="AG388"/>
          <cell r="AH388"/>
          <cell r="AI388"/>
          <cell r="AJ388"/>
          <cell r="AK388"/>
          <cell r="AL388"/>
          <cell r="AM388"/>
          <cell r="AN388"/>
          <cell r="AO388"/>
          <cell r="AP388"/>
          <cell r="AQ388">
            <v>91</v>
          </cell>
          <cell r="AR388">
            <v>92</v>
          </cell>
          <cell r="AS388">
            <v>93</v>
          </cell>
          <cell r="AT388">
            <v>94</v>
          </cell>
          <cell r="AU388">
            <v>95</v>
          </cell>
          <cell r="AV388"/>
          <cell r="AW388"/>
          <cell r="AX388"/>
          <cell r="AY388"/>
          <cell r="AZ388"/>
          <cell r="BA388"/>
          <cell r="BB388"/>
          <cell r="BC388"/>
          <cell r="BD388"/>
          <cell r="BE388"/>
          <cell r="BF388"/>
          <cell r="BG388"/>
          <cell r="BH388"/>
          <cell r="BI388"/>
          <cell r="BJ388"/>
          <cell r="BK388"/>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C388"/>
          <cell r="DD388">
            <v>1</v>
          </cell>
          <cell r="DE388"/>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J389"/>
          <cell r="K389"/>
          <cell r="L389"/>
          <cell r="M389"/>
          <cell r="N389"/>
          <cell r="O389"/>
          <cell r="P389"/>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Z389"/>
          <cell r="AA389"/>
          <cell r="AB389"/>
          <cell r="AC389"/>
          <cell r="AD389"/>
          <cell r="AE389"/>
          <cell r="AF389"/>
          <cell r="AG389"/>
          <cell r="AH389"/>
          <cell r="AI389"/>
          <cell r="AJ389"/>
          <cell r="AK389"/>
          <cell r="AL389"/>
          <cell r="AM389"/>
          <cell r="AN389"/>
          <cell r="AO389"/>
          <cell r="AP389"/>
          <cell r="AQ389" t="str">
            <v/>
          </cell>
          <cell r="AR389" t="str">
            <v/>
          </cell>
          <cell r="AS389" t="str">
            <v/>
          </cell>
          <cell r="AT389" t="str">
            <v/>
          </cell>
          <cell r="AU389">
            <v>68.5</v>
          </cell>
          <cell r="AV389"/>
          <cell r="AW389"/>
          <cell r="AX389"/>
          <cell r="AY389"/>
          <cell r="AZ389"/>
          <cell r="BA389"/>
          <cell r="BB389"/>
          <cell r="BC389"/>
          <cell r="BD389"/>
          <cell r="BE389"/>
          <cell r="BF389"/>
          <cell r="BG389"/>
          <cell r="BH389"/>
          <cell r="BI389"/>
          <cell r="BJ389"/>
          <cell r="BK389"/>
          <cell r="BL389" t="str">
            <v>Yes</v>
          </cell>
          <cell r="BM389" t="str">
            <v>Yes</v>
          </cell>
          <cell r="BN389" t="str">
            <v>Yes</v>
          </cell>
          <cell r="BO389" t="str">
            <v>Yes</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cell r="DE389"/>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J390"/>
          <cell r="K390"/>
          <cell r="L390"/>
          <cell r="M390"/>
          <cell r="N390"/>
          <cell r="O390"/>
          <cell r="P390"/>
          <cell r="Q390">
            <v>1</v>
          </cell>
          <cell r="R390" t="str">
            <v>Out &amp; under</v>
          </cell>
          <cell r="S390" t="str">
            <v xml:space="preserve">Revenue </v>
          </cell>
          <cell r="T390" t="str">
            <v>In-period</v>
          </cell>
          <cell r="U390" t="str">
            <v>Metering</v>
          </cell>
          <cell r="V390" t="str">
            <v>nr</v>
          </cell>
          <cell r="W390" t="str">
            <v>The total number of selective and optant meters installed</v>
          </cell>
          <cell r="X390">
            <v>0</v>
          </cell>
          <cell r="Y390" t="str">
            <v>Up</v>
          </cell>
          <cell r="Z390"/>
          <cell r="AA390"/>
          <cell r="AB390"/>
          <cell r="AC390"/>
          <cell r="AD390"/>
          <cell r="AE390"/>
          <cell r="AF390"/>
          <cell r="AG390"/>
          <cell r="AH390"/>
          <cell r="AI390"/>
          <cell r="AJ390"/>
          <cell r="AK390"/>
          <cell r="AL390"/>
          <cell r="AM390"/>
          <cell r="AN390"/>
          <cell r="AO390"/>
          <cell r="AP390"/>
          <cell r="AQ390">
            <v>41131</v>
          </cell>
          <cell r="AR390">
            <v>56686</v>
          </cell>
          <cell r="AS390">
            <v>62868</v>
          </cell>
          <cell r="AT390">
            <v>74145</v>
          </cell>
          <cell r="AU390">
            <v>90169</v>
          </cell>
          <cell r="AV390"/>
          <cell r="AW390"/>
          <cell r="AX390"/>
          <cell r="AY390"/>
          <cell r="AZ390"/>
          <cell r="BA390"/>
          <cell r="BB390"/>
          <cell r="BC390"/>
          <cell r="BD390"/>
          <cell r="BE390"/>
          <cell r="BF390"/>
          <cell r="BG390"/>
          <cell r="BH390"/>
          <cell r="BI390"/>
          <cell r="BJ390"/>
          <cell r="BK390"/>
          <cell r="BL390"/>
          <cell r="BM390"/>
          <cell r="BN390"/>
          <cell r="BO390"/>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C390"/>
          <cell r="DD390">
            <v>1</v>
          </cell>
          <cell r="DE390"/>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K391"/>
          <cell r="L391"/>
          <cell r="M391"/>
          <cell r="N391"/>
          <cell r="O391"/>
          <cell r="P391"/>
          <cell r="Q391">
            <v>1</v>
          </cell>
          <cell r="R391" t="str">
            <v>Under</v>
          </cell>
          <cell r="S391" t="str">
            <v xml:space="preserve">Revenue </v>
          </cell>
          <cell r="T391" t="str">
            <v>In-period</v>
          </cell>
          <cell r="U391" t="str">
            <v>Water quality compliance</v>
          </cell>
          <cell r="V391" t="str">
            <v>score</v>
          </cell>
          <cell r="W391" t="str">
            <v>Index</v>
          </cell>
          <cell r="X391">
            <v>2</v>
          </cell>
          <cell r="Y391" t="str">
            <v>Down</v>
          </cell>
          <cell r="Z391" t="str">
            <v>Water quality compliance (CRI)</v>
          </cell>
          <cell r="AA391"/>
          <cell r="AB391"/>
          <cell r="AC391"/>
          <cell r="AD391"/>
          <cell r="AE391"/>
          <cell r="AF391"/>
          <cell r="AG391"/>
          <cell r="AH391"/>
          <cell r="AI391"/>
          <cell r="AJ391"/>
          <cell r="AK391"/>
          <cell r="AL391"/>
          <cell r="AM391"/>
          <cell r="AN391"/>
          <cell r="AO391"/>
          <cell r="AP391"/>
          <cell r="AQ391">
            <v>0</v>
          </cell>
          <cell r="AR391">
            <v>0</v>
          </cell>
          <cell r="AS391">
            <v>0</v>
          </cell>
          <cell r="AT391">
            <v>0</v>
          </cell>
          <cell r="AU391">
            <v>0</v>
          </cell>
          <cell r="AV391"/>
          <cell r="AW391"/>
          <cell r="AX391"/>
          <cell r="AY391"/>
          <cell r="AZ391"/>
          <cell r="BA391"/>
          <cell r="BB391"/>
          <cell r="BC391"/>
          <cell r="BD391"/>
          <cell r="BE391"/>
          <cell r="BF391"/>
          <cell r="BG391"/>
          <cell r="BH391"/>
          <cell r="BI391"/>
          <cell r="BJ391"/>
          <cell r="BK391"/>
          <cell r="BL391" t="str">
            <v>Yes</v>
          </cell>
          <cell r="BM391" t="str">
            <v>Yes</v>
          </cell>
          <cell r="BN391" t="str">
            <v>Yes</v>
          </cell>
          <cell r="BO391" t="str">
            <v>Yes</v>
          </cell>
          <cell r="BP391" t="str">
            <v>Yes</v>
          </cell>
          <cell r="BQ391" t="str">
            <v/>
          </cell>
          <cell r="BR391" t="str">
            <v/>
          </cell>
          <cell r="BS391" t="str">
            <v/>
          </cell>
          <cell r="BT391" t="str">
            <v/>
          </cell>
          <cell r="BU391" t="str">
            <v/>
          </cell>
          <cell r="BV391">
            <v>9.5</v>
          </cell>
          <cell r="BW391">
            <v>9.5</v>
          </cell>
          <cell r="BX391">
            <v>9.5</v>
          </cell>
          <cell r="BY391">
            <v>9.5</v>
          </cell>
          <cell r="BZ391">
            <v>9.5</v>
          </cell>
          <cell r="CA391">
            <v>2</v>
          </cell>
          <cell r="CB391">
            <v>2</v>
          </cell>
          <cell r="CC391">
            <v>2</v>
          </cell>
          <cell r="CD391">
            <v>2</v>
          </cell>
          <cell r="CE391">
            <v>2</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v>-1.9610000000000001</v>
          </cell>
          <cell r="CV391" t="str">
            <v/>
          </cell>
          <cell r="CW391" t="str">
            <v/>
          </cell>
          <cell r="CX391" t="str">
            <v/>
          </cell>
          <cell r="CY391">
            <v>0</v>
          </cell>
          <cell r="CZ391" t="str">
            <v/>
          </cell>
          <cell r="DA391" t="str">
            <v/>
          </cell>
          <cell r="DB391" t="str">
            <v/>
          </cell>
          <cell r="DC391"/>
          <cell r="DD391">
            <v>1</v>
          </cell>
          <cell r="DE391"/>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K392"/>
          <cell r="L392"/>
          <cell r="M392"/>
          <cell r="N392"/>
          <cell r="O392"/>
          <cell r="P392"/>
          <cell r="Q392">
            <v>1</v>
          </cell>
          <cell r="R392" t="str">
            <v>Out &amp; under</v>
          </cell>
          <cell r="S392" t="str">
            <v xml:space="preserve">Revenue </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A392"/>
          <cell r="AB392"/>
          <cell r="AC392"/>
          <cell r="AD392"/>
          <cell r="AE392"/>
          <cell r="AF392"/>
          <cell r="AG392"/>
          <cell r="AH392"/>
          <cell r="AI392"/>
          <cell r="AJ392"/>
          <cell r="AK392"/>
          <cell r="AL392"/>
          <cell r="AM392"/>
          <cell r="AN392"/>
          <cell r="AO392"/>
          <cell r="AP392"/>
          <cell r="AQ392">
            <v>9800</v>
          </cell>
          <cell r="AR392">
            <v>9700</v>
          </cell>
          <cell r="AS392">
            <v>9600</v>
          </cell>
          <cell r="AT392">
            <v>9500</v>
          </cell>
          <cell r="AU392">
            <v>9500</v>
          </cell>
          <cell r="AV392"/>
          <cell r="AW392"/>
          <cell r="AX392"/>
          <cell r="AY392"/>
          <cell r="AZ392"/>
          <cell r="BA392"/>
          <cell r="BB392"/>
          <cell r="BC392"/>
          <cell r="BD392"/>
          <cell r="BE392"/>
          <cell r="BF392"/>
          <cell r="BG392"/>
          <cell r="BH392"/>
          <cell r="BI392"/>
          <cell r="BJ392"/>
          <cell r="BK392"/>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C392"/>
          <cell r="DD392">
            <v>1</v>
          </cell>
          <cell r="DE392"/>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I393"/>
          <cell r="J393">
            <v>1</v>
          </cell>
          <cell r="K393"/>
          <cell r="L393"/>
          <cell r="M393"/>
          <cell r="N393"/>
          <cell r="O393"/>
          <cell r="P393"/>
          <cell r="Q393">
            <v>1</v>
          </cell>
          <cell r="R393" t="str">
            <v>Out &amp; under</v>
          </cell>
          <cell r="S393" t="str">
            <v xml:space="preserve">Revenue </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Z393"/>
          <cell r="AA393"/>
          <cell r="AB393"/>
          <cell r="AC393"/>
          <cell r="AD393"/>
          <cell r="AE393"/>
          <cell r="AF393"/>
          <cell r="AG393"/>
          <cell r="AH393"/>
          <cell r="AI393"/>
          <cell r="AJ393"/>
          <cell r="AK393"/>
          <cell r="AL393"/>
          <cell r="AM393"/>
          <cell r="AN393"/>
          <cell r="AO393"/>
          <cell r="AP393"/>
          <cell r="AQ393" t="str">
            <v/>
          </cell>
          <cell r="AR393" t="str">
            <v/>
          </cell>
          <cell r="AS393" t="str">
            <v/>
          </cell>
          <cell r="AT393" t="str">
            <v/>
          </cell>
          <cell r="AU393">
            <v>16</v>
          </cell>
          <cell r="AV393"/>
          <cell r="AW393"/>
          <cell r="AX393"/>
          <cell r="AY393"/>
          <cell r="AZ393"/>
          <cell r="BA393"/>
          <cell r="BB393"/>
          <cell r="BC393"/>
          <cell r="BD393"/>
          <cell r="BE393"/>
          <cell r="BF393"/>
          <cell r="BG393"/>
          <cell r="BH393"/>
          <cell r="BI393"/>
          <cell r="BJ393"/>
          <cell r="BK393"/>
          <cell r="BL393"/>
          <cell r="BM393"/>
          <cell r="BN393"/>
          <cell r="BO393"/>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C393"/>
          <cell r="DD393">
            <v>1</v>
          </cell>
          <cell r="DE393"/>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I394"/>
          <cell r="J394">
            <v>1</v>
          </cell>
          <cell r="K394"/>
          <cell r="L394"/>
          <cell r="M394"/>
          <cell r="N394"/>
          <cell r="O394"/>
          <cell r="P394"/>
          <cell r="Q394">
            <v>1</v>
          </cell>
          <cell r="R394" t="str">
            <v>Out &amp; under</v>
          </cell>
          <cell r="S394" t="str">
            <v xml:space="preserve">Revenue </v>
          </cell>
          <cell r="T394" t="str">
            <v>End of period</v>
          </cell>
          <cell r="U394" t="str">
            <v>Lead</v>
          </cell>
          <cell r="V394" t="str">
            <v>nr</v>
          </cell>
          <cell r="W394" t="str">
            <v>Number of schools (primary and nurseries)</v>
          </cell>
          <cell r="X394">
            <v>0</v>
          </cell>
          <cell r="Y394" t="str">
            <v>Up</v>
          </cell>
          <cell r="Z394"/>
          <cell r="AA394"/>
          <cell r="AB394"/>
          <cell r="AC394"/>
          <cell r="AD394"/>
          <cell r="AE394"/>
          <cell r="AF394"/>
          <cell r="AG394"/>
          <cell r="AH394"/>
          <cell r="AI394"/>
          <cell r="AJ394"/>
          <cell r="AK394"/>
          <cell r="AL394"/>
          <cell r="AM394"/>
          <cell r="AN394"/>
          <cell r="AO394"/>
          <cell r="AP394"/>
          <cell r="AQ394" t="str">
            <v/>
          </cell>
          <cell r="AR394" t="str">
            <v/>
          </cell>
          <cell r="AS394" t="str">
            <v/>
          </cell>
          <cell r="AT394" t="str">
            <v/>
          </cell>
          <cell r="AU394">
            <v>500</v>
          </cell>
          <cell r="AV394"/>
          <cell r="AW394"/>
          <cell r="AX394"/>
          <cell r="AY394"/>
          <cell r="AZ394"/>
          <cell r="BA394"/>
          <cell r="BB394"/>
          <cell r="BC394"/>
          <cell r="BD394"/>
          <cell r="BE394"/>
          <cell r="BF394"/>
          <cell r="BG394"/>
          <cell r="BH394"/>
          <cell r="BI394"/>
          <cell r="BJ394"/>
          <cell r="BK394"/>
          <cell r="BL394"/>
          <cell r="BM394"/>
          <cell r="BN394"/>
          <cell r="BO394"/>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C394"/>
          <cell r="DD394">
            <v>1</v>
          </cell>
          <cell r="DE394"/>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I395"/>
          <cell r="J395">
            <v>1</v>
          </cell>
          <cell r="K395"/>
          <cell r="L395"/>
          <cell r="M395"/>
          <cell r="N395"/>
          <cell r="O395"/>
          <cell r="P395"/>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cell r="AA395"/>
          <cell r="AB395"/>
          <cell r="AC395"/>
          <cell r="AD395"/>
          <cell r="AE395"/>
          <cell r="AF395"/>
          <cell r="AG395"/>
          <cell r="AH395"/>
          <cell r="AI395"/>
          <cell r="AJ395"/>
          <cell r="AK395"/>
          <cell r="AL395"/>
          <cell r="AM395"/>
          <cell r="AN395"/>
          <cell r="AO395"/>
          <cell r="AP395"/>
          <cell r="AQ395">
            <v>0</v>
          </cell>
          <cell r="AR395">
            <v>0</v>
          </cell>
          <cell r="AS395">
            <v>0</v>
          </cell>
          <cell r="AT395">
            <v>0</v>
          </cell>
          <cell r="AU395">
            <v>0</v>
          </cell>
          <cell r="AV395"/>
          <cell r="AW395"/>
          <cell r="AX395"/>
          <cell r="AY395"/>
          <cell r="AZ395"/>
          <cell r="BA395"/>
          <cell r="BB395"/>
          <cell r="BC395"/>
          <cell r="BD395"/>
          <cell r="BE395"/>
          <cell r="BF395"/>
          <cell r="BG395"/>
          <cell r="BH395"/>
          <cell r="BI395"/>
          <cell r="BJ395"/>
          <cell r="BK395"/>
          <cell r="BL395" t="str">
            <v>Yes</v>
          </cell>
          <cell r="BM395" t="str">
            <v>Yes</v>
          </cell>
          <cell r="BN395" t="str">
            <v>Yes</v>
          </cell>
          <cell r="BO395" t="str">
            <v>Yes</v>
          </cell>
          <cell r="BP395" t="str">
            <v>Yes</v>
          </cell>
          <cell r="BQ395" t="str">
            <v/>
          </cell>
          <cell r="BR395" t="str">
            <v/>
          </cell>
          <cell r="BS395" t="str">
            <v/>
          </cell>
          <cell r="BT395" t="str">
            <v/>
          </cell>
          <cell r="BU395" t="str">
            <v/>
          </cell>
          <cell r="BV395">
            <v>9.5</v>
          </cell>
          <cell r="BW395">
            <v>9.5</v>
          </cell>
          <cell r="BX395">
            <v>9.5</v>
          </cell>
          <cell r="BY395">
            <v>9.5</v>
          </cell>
          <cell r="BZ395">
            <v>9.5</v>
          </cell>
          <cell r="CA395">
            <v>2</v>
          </cell>
          <cell r="CB395">
            <v>2</v>
          </cell>
          <cell r="CC395">
            <v>2</v>
          </cell>
          <cell r="CD395">
            <v>2</v>
          </cell>
          <cell r="CE395">
            <v>2</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v>-0.37</v>
          </cell>
          <cell r="CV395" t="str">
            <v/>
          </cell>
          <cell r="CW395" t="str">
            <v/>
          </cell>
          <cell r="CX395" t="str">
            <v/>
          </cell>
          <cell r="CY395">
            <v>0</v>
          </cell>
          <cell r="CZ395" t="str">
            <v/>
          </cell>
          <cell r="DA395" t="str">
            <v/>
          </cell>
          <cell r="DB395" t="str">
            <v/>
          </cell>
          <cell r="DC395"/>
          <cell r="DD395">
            <v>1</v>
          </cell>
          <cell r="DE395"/>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I396"/>
          <cell r="J396">
            <v>1</v>
          </cell>
          <cell r="K396"/>
          <cell r="L396"/>
          <cell r="M396"/>
          <cell r="N396"/>
          <cell r="O396"/>
          <cell r="P396"/>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cell r="AA396"/>
          <cell r="AB396"/>
          <cell r="AC396"/>
          <cell r="AD396"/>
          <cell r="AE396"/>
          <cell r="AF396"/>
          <cell r="AG396"/>
          <cell r="AH396"/>
          <cell r="AI396"/>
          <cell r="AJ396"/>
          <cell r="AK396"/>
          <cell r="AL396"/>
          <cell r="AM396"/>
          <cell r="AN396"/>
          <cell r="AO396"/>
          <cell r="AP396"/>
          <cell r="AQ396">
            <v>4.5138888888888893E-3</v>
          </cell>
          <cell r="AR396">
            <v>4.2592592592592595E-3</v>
          </cell>
          <cell r="AS396">
            <v>3.9930555555555561E-3</v>
          </cell>
          <cell r="AT396">
            <v>3.7384259259259263E-3</v>
          </cell>
          <cell r="AU396">
            <v>3.472222222222222E-3</v>
          </cell>
          <cell r="AV396"/>
          <cell r="AW396"/>
          <cell r="AX396"/>
          <cell r="AY396"/>
          <cell r="AZ396"/>
          <cell r="BA396"/>
          <cell r="BB396"/>
          <cell r="BC396"/>
          <cell r="BD396"/>
          <cell r="BE396"/>
          <cell r="BF396"/>
          <cell r="BG396"/>
          <cell r="BH396"/>
          <cell r="BI396"/>
          <cell r="BJ396"/>
          <cell r="BK396"/>
          <cell r="BL396" t="str">
            <v>Yes</v>
          </cell>
          <cell r="BM396" t="str">
            <v>Yes</v>
          </cell>
          <cell r="BN396" t="str">
            <v>Yes</v>
          </cell>
          <cell r="BO396" t="str">
            <v>Yes</v>
          </cell>
          <cell r="BP396" t="str">
            <v>Yes</v>
          </cell>
          <cell r="BQ396">
            <v>0</v>
          </cell>
          <cell r="BR396">
            <v>0</v>
          </cell>
          <cell r="BS396">
            <v>0</v>
          </cell>
          <cell r="BT396">
            <v>0</v>
          </cell>
          <cell r="BU396">
            <v>0</v>
          </cell>
          <cell r="BV396" t="str">
            <v/>
          </cell>
          <cell r="BW396" t="str">
            <v/>
          </cell>
          <cell r="BX396" t="str">
            <v/>
          </cell>
          <cell r="BY396" t="str">
            <v/>
          </cell>
          <cell r="BZ396" t="str">
            <v/>
          </cell>
          <cell r="CA396">
            <v>0</v>
          </cell>
          <cell r="CB396">
            <v>0</v>
          </cell>
          <cell r="CC396">
            <v>0</v>
          </cell>
          <cell r="CD396">
            <v>0</v>
          </cell>
          <cell r="CE396">
            <v>0</v>
          </cell>
          <cell r="CF396">
            <v>0</v>
          </cell>
          <cell r="CG396">
            <v>0</v>
          </cell>
          <cell r="CH396">
            <v>0</v>
          </cell>
          <cell r="CI396">
            <v>0</v>
          </cell>
          <cell r="CJ396">
            <v>0</v>
          </cell>
          <cell r="CK396" t="str">
            <v/>
          </cell>
          <cell r="CL396" t="str">
            <v/>
          </cell>
          <cell r="CM396" t="str">
            <v/>
          </cell>
          <cell r="CN396" t="str">
            <v/>
          </cell>
          <cell r="CO396" t="str">
            <v/>
          </cell>
          <cell r="CP396">
            <v>0</v>
          </cell>
          <cell r="CQ396">
            <v>0</v>
          </cell>
          <cell r="CR396">
            <v>0</v>
          </cell>
          <cell r="CS396">
            <v>0</v>
          </cell>
          <cell r="CT396">
            <v>0</v>
          </cell>
          <cell r="CU396">
            <v>-0.46100000000000002</v>
          </cell>
          <cell r="CV396" t="str">
            <v/>
          </cell>
          <cell r="CW396" t="str">
            <v/>
          </cell>
          <cell r="CX396" t="str">
            <v/>
          </cell>
          <cell r="CY396">
            <v>9.1999999999999998E-2</v>
          </cell>
          <cell r="CZ396" t="str">
            <v/>
          </cell>
          <cell r="DA396" t="str">
            <v/>
          </cell>
          <cell r="DB396" t="str">
            <v/>
          </cell>
          <cell r="DC396"/>
          <cell r="DD396">
            <v>1</v>
          </cell>
          <cell r="DE396"/>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I397"/>
          <cell r="J397">
            <v>1</v>
          </cell>
          <cell r="K397"/>
          <cell r="L397"/>
          <cell r="M397"/>
          <cell r="N397"/>
          <cell r="O397"/>
          <cell r="P397"/>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cell r="AA397"/>
          <cell r="AB397"/>
          <cell r="AC397"/>
          <cell r="AD397"/>
          <cell r="AE397"/>
          <cell r="AF397"/>
          <cell r="AG397"/>
          <cell r="AH397"/>
          <cell r="AI397"/>
          <cell r="AJ397"/>
          <cell r="AK397"/>
          <cell r="AL397"/>
          <cell r="AM397"/>
          <cell r="AN397"/>
          <cell r="AO397"/>
          <cell r="AP397"/>
          <cell r="AQ397">
            <v>152.30000000000001</v>
          </cell>
          <cell r="AR397">
            <v>147</v>
          </cell>
          <cell r="AS397">
            <v>141.80000000000001</v>
          </cell>
          <cell r="AT397">
            <v>136.6</v>
          </cell>
          <cell r="AU397">
            <v>131.6</v>
          </cell>
          <cell r="AV397"/>
          <cell r="AW397"/>
          <cell r="AX397"/>
          <cell r="AY397"/>
          <cell r="AZ397"/>
          <cell r="BA397"/>
          <cell r="BB397"/>
          <cell r="BC397"/>
          <cell r="BD397"/>
          <cell r="BE397"/>
          <cell r="BF397"/>
          <cell r="BG397"/>
          <cell r="BH397"/>
          <cell r="BI397"/>
          <cell r="BJ397"/>
          <cell r="BK397"/>
          <cell r="BL397" t="str">
            <v>Yes</v>
          </cell>
          <cell r="BM397" t="str">
            <v>Yes</v>
          </cell>
          <cell r="BN397" t="str">
            <v>Yes</v>
          </cell>
          <cell r="BO397" t="str">
            <v>Yes</v>
          </cell>
          <cell r="BP397" t="str">
            <v>Yes</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v>-9.5000000000000001E-2</v>
          </cell>
          <cell r="CV397" t="str">
            <v/>
          </cell>
          <cell r="CW397" t="str">
            <v/>
          </cell>
          <cell r="CX397" t="str">
            <v/>
          </cell>
          <cell r="CY397">
            <v>6.0000000000000001E-3</v>
          </cell>
          <cell r="CZ397" t="str">
            <v/>
          </cell>
          <cell r="DA397" t="str">
            <v/>
          </cell>
          <cell r="DB397" t="str">
            <v/>
          </cell>
          <cell r="DC397"/>
          <cell r="DD397">
            <v>1</v>
          </cell>
          <cell r="DE397"/>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I398"/>
          <cell r="J398">
            <v>1</v>
          </cell>
          <cell r="K398"/>
          <cell r="L398"/>
          <cell r="M398"/>
          <cell r="N398"/>
          <cell r="O398"/>
          <cell r="P398"/>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cell r="AA398"/>
          <cell r="AB398"/>
          <cell r="AC398"/>
          <cell r="AD398"/>
          <cell r="AE398"/>
          <cell r="AF398"/>
          <cell r="AG398"/>
          <cell r="AH398"/>
          <cell r="AI398"/>
          <cell r="AJ398"/>
          <cell r="AK398"/>
          <cell r="AL398"/>
          <cell r="AM398"/>
          <cell r="AN398"/>
          <cell r="AO398"/>
          <cell r="AP398"/>
          <cell r="AQ398">
            <v>2.34</v>
          </cell>
          <cell r="AR398">
            <v>2.34</v>
          </cell>
          <cell r="AS398">
            <v>2.34</v>
          </cell>
          <cell r="AT398">
            <v>2.34</v>
          </cell>
          <cell r="AU398">
            <v>2.34</v>
          </cell>
          <cell r="AV398"/>
          <cell r="AW398"/>
          <cell r="AX398"/>
          <cell r="AY398"/>
          <cell r="AZ398"/>
          <cell r="BA398"/>
          <cell r="BB398"/>
          <cell r="BC398"/>
          <cell r="BD398"/>
          <cell r="BE398"/>
          <cell r="BF398"/>
          <cell r="BG398"/>
          <cell r="BH398"/>
          <cell r="BI398"/>
          <cell r="BJ398"/>
          <cell r="BK398"/>
          <cell r="BL398" t="str">
            <v>Yes</v>
          </cell>
          <cell r="BM398" t="str">
            <v>Yes</v>
          </cell>
          <cell r="BN398" t="str">
            <v>Yes</v>
          </cell>
          <cell r="BO398" t="str">
            <v>Yes</v>
          </cell>
          <cell r="BP398" t="str">
            <v>Yes</v>
          </cell>
          <cell r="BQ398" t="str">
            <v/>
          </cell>
          <cell r="BR398" t="str">
            <v/>
          </cell>
          <cell r="BS398" t="str">
            <v/>
          </cell>
          <cell r="BT398" t="str">
            <v/>
          </cell>
          <cell r="BU398" t="str">
            <v/>
          </cell>
          <cell r="BV398">
            <v>2.98</v>
          </cell>
          <cell r="BW398">
            <v>2.98</v>
          </cell>
          <cell r="BX398">
            <v>2.98</v>
          </cell>
          <cell r="BY398">
            <v>2.98</v>
          </cell>
          <cell r="BZ398">
            <v>2.98</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v>-1.58</v>
          </cell>
          <cell r="CV398" t="str">
            <v/>
          </cell>
          <cell r="CW398" t="str">
            <v/>
          </cell>
          <cell r="CX398" t="str">
            <v/>
          </cell>
          <cell r="CY398" t="str">
            <v/>
          </cell>
          <cell r="CZ398" t="str">
            <v/>
          </cell>
          <cell r="DA398" t="str">
            <v/>
          </cell>
          <cell r="DB398" t="str">
            <v/>
          </cell>
          <cell r="DC398"/>
          <cell r="DD398">
            <v>1</v>
          </cell>
          <cell r="DE398"/>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I399"/>
          <cell r="J399">
            <v>1</v>
          </cell>
          <cell r="K399"/>
          <cell r="L399"/>
          <cell r="M399"/>
          <cell r="N399"/>
          <cell r="O399"/>
          <cell r="P399"/>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A399"/>
          <cell r="AB399"/>
          <cell r="AC399"/>
          <cell r="AD399"/>
          <cell r="AE399"/>
          <cell r="AF399"/>
          <cell r="AG399"/>
          <cell r="AH399"/>
          <cell r="AI399"/>
          <cell r="AJ399"/>
          <cell r="AK399"/>
          <cell r="AL399"/>
          <cell r="AM399"/>
          <cell r="AN399"/>
          <cell r="AO399"/>
          <cell r="AP399"/>
          <cell r="AQ399">
            <v>1.68</v>
          </cell>
          <cell r="AR399">
            <v>1.59</v>
          </cell>
          <cell r="AS399">
            <v>1.51</v>
          </cell>
          <cell r="AT399">
            <v>1.42</v>
          </cell>
          <cell r="AU399">
            <v>1.33</v>
          </cell>
          <cell r="AV399"/>
          <cell r="AW399"/>
          <cell r="AX399"/>
          <cell r="AY399"/>
          <cell r="AZ399"/>
          <cell r="BA399"/>
          <cell r="BB399"/>
          <cell r="BC399"/>
          <cell r="BD399"/>
          <cell r="BE399"/>
          <cell r="BF399"/>
          <cell r="BG399"/>
          <cell r="BH399"/>
          <cell r="BI399"/>
          <cell r="BJ399"/>
          <cell r="BK399"/>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C399"/>
          <cell r="DD399">
            <v>1</v>
          </cell>
          <cell r="DE399"/>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K400"/>
          <cell r="L400"/>
          <cell r="M400"/>
          <cell r="N400"/>
          <cell r="O400"/>
          <cell r="P400"/>
          <cell r="Q400">
            <v>1</v>
          </cell>
          <cell r="R400" t="str">
            <v>Under</v>
          </cell>
          <cell r="S400" t="str">
            <v>RCV</v>
          </cell>
          <cell r="T400" t="str">
            <v>End of period</v>
          </cell>
          <cell r="U400" t="str">
            <v>Supply restrictions</v>
          </cell>
          <cell r="V400" t="str">
            <v>nr</v>
          </cell>
          <cell r="W400" t="str">
            <v>Number</v>
          </cell>
          <cell r="X400">
            <v>0</v>
          </cell>
          <cell r="Y400" t="str">
            <v>Down</v>
          </cell>
          <cell r="Z400"/>
          <cell r="AA400"/>
          <cell r="AB400"/>
          <cell r="AC400"/>
          <cell r="AD400"/>
          <cell r="AE400"/>
          <cell r="AF400"/>
          <cell r="AG400"/>
          <cell r="AH400"/>
          <cell r="AI400"/>
          <cell r="AJ400"/>
          <cell r="AK400"/>
          <cell r="AL400"/>
          <cell r="AM400"/>
          <cell r="AN400"/>
          <cell r="AO400"/>
          <cell r="AP400"/>
          <cell r="AQ400">
            <v>0</v>
          </cell>
          <cell r="AR400">
            <v>0</v>
          </cell>
          <cell r="AS400">
            <v>0</v>
          </cell>
          <cell r="AT400">
            <v>0</v>
          </cell>
          <cell r="AU400">
            <v>0</v>
          </cell>
          <cell r="AV400"/>
          <cell r="AW400"/>
          <cell r="AX400"/>
          <cell r="AY400"/>
          <cell r="AZ400"/>
          <cell r="BA400"/>
          <cell r="BB400"/>
          <cell r="BC400"/>
          <cell r="BD400"/>
          <cell r="BE400"/>
          <cell r="BF400"/>
          <cell r="BG400"/>
          <cell r="BH400"/>
          <cell r="BI400"/>
          <cell r="BJ400"/>
          <cell r="BK400"/>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cell r="DE400"/>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I401"/>
          <cell r="J401">
            <v>1</v>
          </cell>
          <cell r="K401"/>
          <cell r="L401"/>
          <cell r="M401"/>
          <cell r="N401"/>
          <cell r="O401"/>
          <cell r="P401"/>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cell r="AA401"/>
          <cell r="AB401"/>
          <cell r="AC401"/>
          <cell r="AD401"/>
          <cell r="AE401"/>
          <cell r="AF401"/>
          <cell r="AG401"/>
          <cell r="AH401"/>
          <cell r="AI401"/>
          <cell r="AJ401"/>
          <cell r="AK401"/>
          <cell r="AL401"/>
          <cell r="AM401"/>
          <cell r="AN401"/>
          <cell r="AO401"/>
          <cell r="AP401"/>
          <cell r="AQ401">
            <v>3</v>
          </cell>
          <cell r="AR401">
            <v>6</v>
          </cell>
          <cell r="AS401">
            <v>9</v>
          </cell>
          <cell r="AT401">
            <v>12</v>
          </cell>
          <cell r="AU401">
            <v>15</v>
          </cell>
          <cell r="AV401"/>
          <cell r="AW401"/>
          <cell r="AX401"/>
          <cell r="AY401"/>
          <cell r="AZ401"/>
          <cell r="BA401"/>
          <cell r="BB401"/>
          <cell r="BC401"/>
          <cell r="BD401"/>
          <cell r="BE401"/>
          <cell r="BF401"/>
          <cell r="BG401"/>
          <cell r="BH401"/>
          <cell r="BI401"/>
          <cell r="BJ401"/>
          <cell r="BK401"/>
          <cell r="BL401" t="str">
            <v>Yes</v>
          </cell>
          <cell r="BM401" t="str">
            <v>Yes</v>
          </cell>
          <cell r="BN401" t="str">
            <v>Yes</v>
          </cell>
          <cell r="BO401" t="str">
            <v>Yes</v>
          </cell>
          <cell r="BP401" t="str">
            <v>Yes</v>
          </cell>
          <cell r="BQ401">
            <v>-59.4</v>
          </cell>
          <cell r="BR401">
            <v>-59.4</v>
          </cell>
          <cell r="BS401">
            <v>-59.4</v>
          </cell>
          <cell r="BT401">
            <v>-59.4</v>
          </cell>
          <cell r="BU401">
            <v>-59.4</v>
          </cell>
          <cell r="BV401">
            <v>-30.6</v>
          </cell>
          <cell r="BW401">
            <v>-30.6</v>
          </cell>
          <cell r="BX401">
            <v>-30.6</v>
          </cell>
          <cell r="BY401">
            <v>-30.6</v>
          </cell>
          <cell r="BZ401">
            <v>-30.6</v>
          </cell>
          <cell r="CA401" t="str">
            <v/>
          </cell>
          <cell r="CB401" t="str">
            <v/>
          </cell>
          <cell r="CC401" t="str">
            <v/>
          </cell>
          <cell r="CD401" t="str">
            <v/>
          </cell>
          <cell r="CE401" t="str">
            <v/>
          </cell>
          <cell r="CF401" t="str">
            <v/>
          </cell>
          <cell r="CG401" t="str">
            <v/>
          </cell>
          <cell r="CH401" t="str">
            <v/>
          </cell>
          <cell r="CI401" t="str">
            <v/>
          </cell>
          <cell r="CJ401" t="str">
            <v/>
          </cell>
          <cell r="CK401">
            <v>32.6</v>
          </cell>
          <cell r="CL401">
            <v>33.299999999999997</v>
          </cell>
          <cell r="CM401">
            <v>36.1</v>
          </cell>
          <cell r="CN401">
            <v>39.200000000000003</v>
          </cell>
          <cell r="CO401">
            <v>42.3</v>
          </cell>
          <cell r="CP401">
            <v>100</v>
          </cell>
          <cell r="CQ401">
            <v>100</v>
          </cell>
          <cell r="CR401">
            <v>100</v>
          </cell>
          <cell r="CS401">
            <v>100</v>
          </cell>
          <cell r="CT401">
            <v>100</v>
          </cell>
          <cell r="CU401">
            <v>-0.73499999999999999</v>
          </cell>
          <cell r="CV401" t="str">
            <v/>
          </cell>
          <cell r="CW401" t="str">
            <v/>
          </cell>
          <cell r="CX401">
            <v>-1.4750000000000001</v>
          </cell>
          <cell r="CY401">
            <v>0.442</v>
          </cell>
          <cell r="CZ401" t="str">
            <v/>
          </cell>
          <cell r="DA401" t="str">
            <v/>
          </cell>
          <cell r="DB401">
            <v>0.88700000000000001</v>
          </cell>
          <cell r="DC401"/>
          <cell r="DD401">
            <v>1</v>
          </cell>
          <cell r="DE401"/>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I402"/>
          <cell r="J402">
            <v>1</v>
          </cell>
          <cell r="K402"/>
          <cell r="L402"/>
          <cell r="M402"/>
          <cell r="N402"/>
          <cell r="O402"/>
          <cell r="P402"/>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cell r="AA402"/>
          <cell r="AB402"/>
          <cell r="AC402"/>
          <cell r="AD402"/>
          <cell r="AE402"/>
          <cell r="AF402"/>
          <cell r="AG402"/>
          <cell r="AH402"/>
          <cell r="AI402"/>
          <cell r="AJ402"/>
          <cell r="AK402"/>
          <cell r="AL402"/>
          <cell r="AM402"/>
          <cell r="AN402"/>
          <cell r="AO402"/>
          <cell r="AP402"/>
          <cell r="AQ402">
            <v>135.69999999999999</v>
          </cell>
          <cell r="AR402">
            <v>134</v>
          </cell>
          <cell r="AS402">
            <v>132.30000000000001</v>
          </cell>
          <cell r="AT402">
            <v>130.30000000000001</v>
          </cell>
          <cell r="AU402">
            <v>128.69999999999999</v>
          </cell>
          <cell r="AV402"/>
          <cell r="AW402"/>
          <cell r="AX402"/>
          <cell r="AY402"/>
          <cell r="AZ402"/>
          <cell r="BA402"/>
          <cell r="BB402"/>
          <cell r="BC402"/>
          <cell r="BD402"/>
          <cell r="BE402"/>
          <cell r="BF402"/>
          <cell r="BG402"/>
          <cell r="BH402"/>
          <cell r="BI402"/>
          <cell r="BJ402"/>
          <cell r="BK402"/>
          <cell r="BL402" t="str">
            <v>Yes</v>
          </cell>
          <cell r="BM402" t="str">
            <v>Yes</v>
          </cell>
          <cell r="BN402" t="str">
            <v>Yes</v>
          </cell>
          <cell r="BO402" t="str">
            <v>Yes</v>
          </cell>
          <cell r="BP402" t="str">
            <v>Yes</v>
          </cell>
          <cell r="BQ402" t="str">
            <v/>
          </cell>
          <cell r="BR402" t="str">
            <v/>
          </cell>
          <cell r="BS402" t="str">
            <v/>
          </cell>
          <cell r="BT402" t="str">
            <v/>
          </cell>
          <cell r="BU402" t="str">
            <v/>
          </cell>
          <cell r="BV402">
            <v>144</v>
          </cell>
          <cell r="BW402">
            <v>142</v>
          </cell>
          <cell r="BX402">
            <v>141</v>
          </cell>
          <cell r="BY402">
            <v>139</v>
          </cell>
          <cell r="BZ402">
            <v>137</v>
          </cell>
          <cell r="CA402" t="str">
            <v/>
          </cell>
          <cell r="CB402" t="str">
            <v/>
          </cell>
          <cell r="CC402" t="str">
            <v/>
          </cell>
          <cell r="CD402" t="str">
            <v/>
          </cell>
          <cell r="CE402" t="str">
            <v/>
          </cell>
          <cell r="CF402" t="str">
            <v/>
          </cell>
          <cell r="CG402" t="str">
            <v/>
          </cell>
          <cell r="CH402" t="str">
            <v/>
          </cell>
          <cell r="CI402" t="str">
            <v/>
          </cell>
          <cell r="CJ402" t="str">
            <v/>
          </cell>
          <cell r="CK402">
            <v>127</v>
          </cell>
          <cell r="CL402">
            <v>125.4</v>
          </cell>
          <cell r="CM402">
            <v>123.5</v>
          </cell>
          <cell r="CN402">
            <v>121.7</v>
          </cell>
          <cell r="CO402">
            <v>120</v>
          </cell>
          <cell r="CP402" t="str">
            <v/>
          </cell>
          <cell r="CQ402" t="str">
            <v/>
          </cell>
          <cell r="CR402" t="str">
            <v/>
          </cell>
          <cell r="CS402" t="str">
            <v/>
          </cell>
          <cell r="CT402" t="str">
            <v/>
          </cell>
          <cell r="CU402">
            <v>-0.27900000000000003</v>
          </cell>
          <cell r="CV402" t="str">
            <v/>
          </cell>
          <cell r="CW402" t="str">
            <v/>
          </cell>
          <cell r="CX402" t="str">
            <v/>
          </cell>
          <cell r="CY402">
            <v>0.25600000000000001</v>
          </cell>
          <cell r="CZ402" t="str">
            <v/>
          </cell>
          <cell r="DA402" t="str">
            <v/>
          </cell>
          <cell r="DB402" t="str">
            <v/>
          </cell>
          <cell r="DC402"/>
          <cell r="DD402">
            <v>1</v>
          </cell>
          <cell r="DE402"/>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I403"/>
          <cell r="J403"/>
          <cell r="K403">
            <v>1</v>
          </cell>
          <cell r="L403"/>
          <cell r="M403"/>
          <cell r="N403"/>
          <cell r="O403"/>
          <cell r="P403"/>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cell r="AA403"/>
          <cell r="AB403"/>
          <cell r="AC403"/>
          <cell r="AD403"/>
          <cell r="AE403"/>
          <cell r="AF403"/>
          <cell r="AG403"/>
          <cell r="AH403"/>
          <cell r="AI403"/>
          <cell r="AJ403"/>
          <cell r="AK403"/>
          <cell r="AL403"/>
          <cell r="AM403"/>
          <cell r="AN403"/>
          <cell r="AO403"/>
          <cell r="AP403"/>
          <cell r="AQ403">
            <v>1.68</v>
          </cell>
          <cell r="AR403">
            <v>1.63</v>
          </cell>
          <cell r="AS403">
            <v>1.58</v>
          </cell>
          <cell r="AT403">
            <v>1.44</v>
          </cell>
          <cell r="AU403">
            <v>1.34</v>
          </cell>
          <cell r="AV403"/>
          <cell r="AW403"/>
          <cell r="AX403"/>
          <cell r="AY403"/>
          <cell r="AZ403"/>
          <cell r="BA403"/>
          <cell r="BB403"/>
          <cell r="BC403"/>
          <cell r="BD403"/>
          <cell r="BE403"/>
          <cell r="BF403"/>
          <cell r="BG403"/>
          <cell r="BH403"/>
          <cell r="BI403"/>
          <cell r="BJ403"/>
          <cell r="BK403"/>
          <cell r="BL403" t="str">
            <v>Yes</v>
          </cell>
          <cell r="BM403" t="str">
            <v>Yes</v>
          </cell>
          <cell r="BN403" t="str">
            <v>Yes</v>
          </cell>
          <cell r="BO403" t="str">
            <v>Yes</v>
          </cell>
          <cell r="BP403" t="str">
            <v>Yes</v>
          </cell>
          <cell r="BQ403">
            <v>8.4700000000000006</v>
          </cell>
          <cell r="BR403">
            <v>8.4700000000000006</v>
          </cell>
          <cell r="BS403">
            <v>8.4700000000000006</v>
          </cell>
          <cell r="BT403">
            <v>8.4700000000000006</v>
          </cell>
          <cell r="BU403">
            <v>8.4700000000000006</v>
          </cell>
          <cell r="BV403">
            <v>2.56</v>
          </cell>
          <cell r="BW403">
            <v>2.56</v>
          </cell>
          <cell r="BX403">
            <v>2.56</v>
          </cell>
          <cell r="BY403">
            <v>2.56</v>
          </cell>
          <cell r="BZ403">
            <v>2.56</v>
          </cell>
          <cell r="CA403" t="str">
            <v/>
          </cell>
          <cell r="CB403" t="str">
            <v/>
          </cell>
          <cell r="CC403" t="str">
            <v/>
          </cell>
          <cell r="CD403" t="str">
            <v/>
          </cell>
          <cell r="CE403" t="str">
            <v/>
          </cell>
          <cell r="CF403" t="str">
            <v/>
          </cell>
          <cell r="CG403" t="str">
            <v/>
          </cell>
          <cell r="CH403" t="str">
            <v/>
          </cell>
          <cell r="CI403" t="str">
            <v/>
          </cell>
          <cell r="CJ403" t="str">
            <v/>
          </cell>
          <cell r="CK403">
            <v>0.93</v>
          </cell>
          <cell r="CL403">
            <v>0.9</v>
          </cell>
          <cell r="CM403">
            <v>0.87</v>
          </cell>
          <cell r="CN403">
            <v>0.8</v>
          </cell>
          <cell r="CO403">
            <v>0.74</v>
          </cell>
          <cell r="CP403">
            <v>0</v>
          </cell>
          <cell r="CQ403">
            <v>0</v>
          </cell>
          <cell r="CR403">
            <v>0</v>
          </cell>
          <cell r="CS403">
            <v>0</v>
          </cell>
          <cell r="CT403">
            <v>0</v>
          </cell>
          <cell r="CU403">
            <v>-9.5120000000000005</v>
          </cell>
          <cell r="CV403" t="str">
            <v/>
          </cell>
          <cell r="CW403" t="str">
            <v/>
          </cell>
          <cell r="CX403">
            <v>-19.024000000000001</v>
          </cell>
          <cell r="CY403">
            <v>3.52</v>
          </cell>
          <cell r="CZ403" t="str">
            <v/>
          </cell>
          <cell r="DA403" t="str">
            <v/>
          </cell>
          <cell r="DB403">
            <v>7.04</v>
          </cell>
          <cell r="DC403"/>
          <cell r="DD403">
            <v>1</v>
          </cell>
          <cell r="DE403"/>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I404"/>
          <cell r="J404"/>
          <cell r="K404">
            <v>1</v>
          </cell>
          <cell r="L404"/>
          <cell r="M404"/>
          <cell r="N404"/>
          <cell r="O404"/>
          <cell r="P404"/>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A404"/>
          <cell r="AB404"/>
          <cell r="AC404"/>
          <cell r="AD404"/>
          <cell r="AE404"/>
          <cell r="AF404"/>
          <cell r="AG404"/>
          <cell r="AH404"/>
          <cell r="AI404"/>
          <cell r="AJ404"/>
          <cell r="AK404"/>
          <cell r="AL404"/>
          <cell r="AM404"/>
          <cell r="AN404"/>
          <cell r="AO404"/>
          <cell r="AP404"/>
          <cell r="AQ404">
            <v>1665</v>
          </cell>
          <cell r="AR404">
            <v>1530</v>
          </cell>
          <cell r="AS404">
            <v>1395</v>
          </cell>
          <cell r="AT404">
            <v>1260</v>
          </cell>
          <cell r="AU404">
            <v>1123</v>
          </cell>
          <cell r="AV404"/>
          <cell r="AW404"/>
          <cell r="AX404"/>
          <cell r="AY404"/>
          <cell r="AZ404"/>
          <cell r="BA404"/>
          <cell r="BB404"/>
          <cell r="BC404"/>
          <cell r="BD404"/>
          <cell r="BE404"/>
          <cell r="BF404"/>
          <cell r="BG404"/>
          <cell r="BH404"/>
          <cell r="BI404"/>
          <cell r="BJ404"/>
          <cell r="BK404"/>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C404"/>
          <cell r="DD404">
            <v>1</v>
          </cell>
          <cell r="DE404"/>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I405"/>
          <cell r="J405"/>
          <cell r="K405">
            <v>1</v>
          </cell>
          <cell r="L405"/>
          <cell r="M405"/>
          <cell r="N405"/>
          <cell r="O405"/>
          <cell r="P405"/>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cell r="AA405"/>
          <cell r="AB405"/>
          <cell r="AC405"/>
          <cell r="AD405"/>
          <cell r="AE405"/>
          <cell r="AF405"/>
          <cell r="AG405"/>
          <cell r="AH405"/>
          <cell r="AI405"/>
          <cell r="AJ405"/>
          <cell r="AK405"/>
          <cell r="AL405"/>
          <cell r="AM405"/>
          <cell r="AN405"/>
          <cell r="AO405"/>
          <cell r="AP405"/>
          <cell r="AQ405">
            <v>17.059999999999999</v>
          </cell>
          <cell r="AR405">
            <v>16.27</v>
          </cell>
          <cell r="AS405">
            <v>15.54</v>
          </cell>
          <cell r="AT405">
            <v>14.76</v>
          </cell>
          <cell r="AU405">
            <v>13.99</v>
          </cell>
          <cell r="AV405"/>
          <cell r="AW405"/>
          <cell r="AX405"/>
          <cell r="AY405"/>
          <cell r="AZ405"/>
          <cell r="BA405"/>
          <cell r="BB405"/>
          <cell r="BC405"/>
          <cell r="BD405"/>
          <cell r="BE405"/>
          <cell r="BF405"/>
          <cell r="BG405"/>
          <cell r="BH405"/>
          <cell r="BI405"/>
          <cell r="BJ405"/>
          <cell r="BK405"/>
          <cell r="BL405" t="str">
            <v>Yes</v>
          </cell>
          <cell r="BM405" t="str">
            <v>Yes</v>
          </cell>
          <cell r="BN405" t="str">
            <v>Yes</v>
          </cell>
          <cell r="BO405" t="str">
            <v>Yes</v>
          </cell>
          <cell r="BP405" t="str">
            <v>Yes</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v>-0.19500000000000001</v>
          </cell>
          <cell r="CV405" t="str">
            <v/>
          </cell>
          <cell r="CW405" t="str">
            <v/>
          </cell>
          <cell r="CX405" t="str">
            <v/>
          </cell>
          <cell r="CY405">
            <v>0.04</v>
          </cell>
          <cell r="CZ405" t="str">
            <v/>
          </cell>
          <cell r="DA405" t="str">
            <v/>
          </cell>
          <cell r="DB405" t="str">
            <v/>
          </cell>
          <cell r="DC405"/>
          <cell r="DD405">
            <v>1</v>
          </cell>
          <cell r="DE405"/>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I406"/>
          <cell r="J406"/>
          <cell r="K406">
            <v>1</v>
          </cell>
          <cell r="L406"/>
          <cell r="M406"/>
          <cell r="N406"/>
          <cell r="O406"/>
          <cell r="P406"/>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A406"/>
          <cell r="AB406"/>
          <cell r="AC406"/>
          <cell r="AD406"/>
          <cell r="AE406"/>
          <cell r="AF406"/>
          <cell r="AG406"/>
          <cell r="AH406"/>
          <cell r="AI406"/>
          <cell r="AJ406"/>
          <cell r="AK406"/>
          <cell r="AL406"/>
          <cell r="AM406"/>
          <cell r="AN406"/>
          <cell r="AO406"/>
          <cell r="AP406"/>
          <cell r="AQ406">
            <v>7540</v>
          </cell>
          <cell r="AR406">
            <v>7280</v>
          </cell>
          <cell r="AS406">
            <v>7020</v>
          </cell>
          <cell r="AT406">
            <v>6760</v>
          </cell>
          <cell r="AU406">
            <v>6500</v>
          </cell>
          <cell r="AV406"/>
          <cell r="AW406"/>
          <cell r="AX406"/>
          <cell r="AY406"/>
          <cell r="AZ406"/>
          <cell r="BA406"/>
          <cell r="BB406"/>
          <cell r="BC406"/>
          <cell r="BD406"/>
          <cell r="BE406"/>
          <cell r="BF406"/>
          <cell r="BG406"/>
          <cell r="BH406"/>
          <cell r="BI406"/>
          <cell r="BJ406"/>
          <cell r="BK406"/>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C406"/>
          <cell r="DD406">
            <v>1</v>
          </cell>
          <cell r="DE406"/>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I407"/>
          <cell r="J407"/>
          <cell r="K407">
            <v>1</v>
          </cell>
          <cell r="L407"/>
          <cell r="M407"/>
          <cell r="N407"/>
          <cell r="O407"/>
          <cell r="P407"/>
          <cell r="Q407">
            <v>1</v>
          </cell>
          <cell r="R407" t="str">
            <v>Out &amp; under</v>
          </cell>
          <cell r="S407" t="str">
            <v>Revenue</v>
          </cell>
          <cell r="T407" t="str">
            <v>In-period</v>
          </cell>
          <cell r="U407" t="str">
            <v>WwTW odour</v>
          </cell>
          <cell r="V407" t="str">
            <v>nr</v>
          </cell>
          <cell r="W407" t="str">
            <v>Number</v>
          </cell>
          <cell r="X407">
            <v>0</v>
          </cell>
          <cell r="Y407" t="str">
            <v>Down</v>
          </cell>
          <cell r="Z407"/>
          <cell r="AA407"/>
          <cell r="AB407"/>
          <cell r="AC407"/>
          <cell r="AD407"/>
          <cell r="AE407"/>
          <cell r="AF407"/>
          <cell r="AG407"/>
          <cell r="AH407"/>
          <cell r="AI407"/>
          <cell r="AJ407"/>
          <cell r="AK407"/>
          <cell r="AL407"/>
          <cell r="AM407"/>
          <cell r="AN407"/>
          <cell r="AO407"/>
          <cell r="AP407"/>
          <cell r="AQ407">
            <v>230</v>
          </cell>
          <cell r="AR407">
            <v>220</v>
          </cell>
          <cell r="AS407">
            <v>210</v>
          </cell>
          <cell r="AT407">
            <v>200</v>
          </cell>
          <cell r="AU407">
            <v>196</v>
          </cell>
          <cell r="AV407"/>
          <cell r="AW407"/>
          <cell r="AX407"/>
          <cell r="AY407"/>
          <cell r="AZ407"/>
          <cell r="BA407"/>
          <cell r="BB407"/>
          <cell r="BC407"/>
          <cell r="BD407"/>
          <cell r="BE407"/>
          <cell r="BF407"/>
          <cell r="BG407"/>
          <cell r="BH407"/>
          <cell r="BI407"/>
          <cell r="BJ407"/>
          <cell r="BK407"/>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C407"/>
          <cell r="DD407">
            <v>1</v>
          </cell>
          <cell r="DE407"/>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I408"/>
          <cell r="J408"/>
          <cell r="K408">
            <v>1</v>
          </cell>
          <cell r="L408"/>
          <cell r="M408"/>
          <cell r="N408"/>
          <cell r="O408"/>
          <cell r="P408"/>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cell r="AA408"/>
          <cell r="AB408"/>
          <cell r="AC408"/>
          <cell r="AD408"/>
          <cell r="AE408"/>
          <cell r="AF408"/>
          <cell r="AG408"/>
          <cell r="AH408"/>
          <cell r="AI408"/>
          <cell r="AJ408"/>
          <cell r="AK408"/>
          <cell r="AL408"/>
          <cell r="AM408"/>
          <cell r="AN408"/>
          <cell r="AO408"/>
          <cell r="AP408"/>
          <cell r="AQ408">
            <v>100</v>
          </cell>
          <cell r="AR408">
            <v>100</v>
          </cell>
          <cell r="AS408">
            <v>100</v>
          </cell>
          <cell r="AT408">
            <v>100</v>
          </cell>
          <cell r="AU408">
            <v>100</v>
          </cell>
          <cell r="AV408"/>
          <cell r="AW408"/>
          <cell r="AX408"/>
          <cell r="AY408"/>
          <cell r="AZ408"/>
          <cell r="BA408"/>
          <cell r="BB408"/>
          <cell r="BC408"/>
          <cell r="BD408"/>
          <cell r="BE408"/>
          <cell r="BF408"/>
          <cell r="BG408"/>
          <cell r="BH408"/>
          <cell r="BI408"/>
          <cell r="BJ408"/>
          <cell r="BK408"/>
          <cell r="BL408" t="str">
            <v>Yes</v>
          </cell>
          <cell r="BM408" t="str">
            <v>Yes</v>
          </cell>
          <cell r="BN408" t="str">
            <v>Yes</v>
          </cell>
          <cell r="BO408" t="str">
            <v>Yes</v>
          </cell>
          <cell r="BP408" t="str">
            <v>Yes</v>
          </cell>
          <cell r="BQ408" t="str">
            <v/>
          </cell>
          <cell r="BR408" t="str">
            <v/>
          </cell>
          <cell r="BS408" t="str">
            <v/>
          </cell>
          <cell r="BT408" t="str">
            <v/>
          </cell>
          <cell r="BU408" t="str">
            <v/>
          </cell>
          <cell r="BV408" t="str">
            <v/>
          </cell>
          <cell r="BW408" t="str">
            <v/>
          </cell>
          <cell r="BX408" t="str">
            <v/>
          </cell>
          <cell r="BY408" t="str">
            <v/>
          </cell>
          <cell r="BZ408" t="str">
            <v/>
          </cell>
          <cell r="CA408">
            <v>99</v>
          </cell>
          <cell r="CB408">
            <v>99</v>
          </cell>
          <cell r="CC408">
            <v>99</v>
          </cell>
          <cell r="CD408">
            <v>99</v>
          </cell>
          <cell r="CE408">
            <v>99</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v>-0.36499999999999999</v>
          </cell>
          <cell r="CV408" t="str">
            <v/>
          </cell>
          <cell r="CW408" t="str">
            <v/>
          </cell>
          <cell r="CX408" t="str">
            <v/>
          </cell>
          <cell r="CY408" t="str">
            <v/>
          </cell>
          <cell r="CZ408" t="str">
            <v/>
          </cell>
          <cell r="DA408" t="str">
            <v/>
          </cell>
          <cell r="DB408" t="str">
            <v/>
          </cell>
          <cell r="DC408"/>
          <cell r="DD408">
            <v>1</v>
          </cell>
          <cell r="DE408"/>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I409"/>
          <cell r="J409"/>
          <cell r="K409">
            <v>1</v>
          </cell>
          <cell r="L409"/>
          <cell r="M409"/>
          <cell r="N409"/>
          <cell r="O409"/>
          <cell r="P409"/>
          <cell r="Q409">
            <v>1</v>
          </cell>
          <cell r="R409" t="str">
            <v>Under</v>
          </cell>
          <cell r="S409" t="str">
            <v>Revenue</v>
          </cell>
          <cell r="T409" t="str">
            <v>In-period</v>
          </cell>
          <cell r="U409" t="str">
            <v>WwTW descriptive consents</v>
          </cell>
          <cell r="V409" t="str">
            <v>%</v>
          </cell>
          <cell r="W409" t="str">
            <v>Percentage</v>
          </cell>
          <cell r="X409">
            <v>1</v>
          </cell>
          <cell r="Y409" t="str">
            <v>Up</v>
          </cell>
          <cell r="Z409"/>
          <cell r="AA409"/>
          <cell r="AB409"/>
          <cell r="AC409"/>
          <cell r="AD409"/>
          <cell r="AE409"/>
          <cell r="AF409"/>
          <cell r="AG409"/>
          <cell r="AH409"/>
          <cell r="AI409"/>
          <cell r="AJ409"/>
          <cell r="AK409"/>
          <cell r="AL409"/>
          <cell r="AM409"/>
          <cell r="AN409"/>
          <cell r="AO409"/>
          <cell r="AP409"/>
          <cell r="AQ409">
            <v>100</v>
          </cell>
          <cell r="AR409">
            <v>100</v>
          </cell>
          <cell r="AS409">
            <v>100</v>
          </cell>
          <cell r="AT409">
            <v>100</v>
          </cell>
          <cell r="AU409">
            <v>100</v>
          </cell>
          <cell r="AV409"/>
          <cell r="AW409"/>
          <cell r="AX409"/>
          <cell r="AY409"/>
          <cell r="AZ409"/>
          <cell r="BA409"/>
          <cell r="BB409"/>
          <cell r="BC409"/>
          <cell r="BD409"/>
          <cell r="BE409"/>
          <cell r="BF409"/>
          <cell r="BG409"/>
          <cell r="BH409"/>
          <cell r="BI409"/>
          <cell r="BJ409"/>
          <cell r="BK409"/>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C409"/>
          <cell r="DD409">
            <v>1</v>
          </cell>
          <cell r="DE409"/>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I410"/>
          <cell r="J410"/>
          <cell r="K410">
            <v>1</v>
          </cell>
          <cell r="L410"/>
          <cell r="M410"/>
          <cell r="N410"/>
          <cell r="O410"/>
          <cell r="P410"/>
          <cell r="Q410">
            <v>1</v>
          </cell>
          <cell r="R410" t="str">
            <v>NFI</v>
          </cell>
          <cell r="S410"/>
          <cell r="T410"/>
          <cell r="U410" t="str">
            <v>Environmental</v>
          </cell>
          <cell r="V410" t="str">
            <v>%</v>
          </cell>
          <cell r="W410" t="str">
            <v>Percentage</v>
          </cell>
          <cell r="X410">
            <v>1</v>
          </cell>
          <cell r="Y410" t="str">
            <v>Up</v>
          </cell>
          <cell r="Z410"/>
          <cell r="AA410"/>
          <cell r="AB410"/>
          <cell r="AC410"/>
          <cell r="AD410"/>
          <cell r="AE410"/>
          <cell r="AF410"/>
          <cell r="AG410"/>
          <cell r="AH410"/>
          <cell r="AI410"/>
          <cell r="AJ410"/>
          <cell r="AK410"/>
          <cell r="AL410"/>
          <cell r="AM410"/>
          <cell r="AN410"/>
          <cell r="AO410"/>
          <cell r="AP410"/>
          <cell r="AQ410">
            <v>100</v>
          </cell>
          <cell r="AR410">
            <v>100</v>
          </cell>
          <cell r="AS410">
            <v>100</v>
          </cell>
          <cell r="AT410">
            <v>100</v>
          </cell>
          <cell r="AU410">
            <v>100</v>
          </cell>
          <cell r="AV410"/>
          <cell r="AW410"/>
          <cell r="AX410"/>
          <cell r="AY410"/>
          <cell r="AZ410"/>
          <cell r="BA410"/>
          <cell r="BB410"/>
          <cell r="BC410"/>
          <cell r="BD410"/>
          <cell r="BE410"/>
          <cell r="BF410"/>
          <cell r="BG410"/>
          <cell r="BH410"/>
          <cell r="BI410"/>
          <cell r="BJ410"/>
          <cell r="BK410"/>
          <cell r="BL410"/>
          <cell r="BM410"/>
          <cell r="BN410"/>
          <cell r="BO410"/>
          <cell r="BP410"/>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cell r="DD410">
            <v>1</v>
          </cell>
          <cell r="DE410"/>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I411"/>
          <cell r="J411"/>
          <cell r="K411"/>
          <cell r="L411">
            <v>1</v>
          </cell>
          <cell r="M411"/>
          <cell r="N411"/>
          <cell r="O411"/>
          <cell r="P411"/>
          <cell r="Q411">
            <v>1</v>
          </cell>
          <cell r="R411" t="str">
            <v>Under</v>
          </cell>
          <cell r="S411" t="str">
            <v>Revenue</v>
          </cell>
          <cell r="T411" t="str">
            <v>In-period</v>
          </cell>
          <cell r="U411" t="str">
            <v>Bioresources (sludge)</v>
          </cell>
          <cell r="V411" t="str">
            <v>%</v>
          </cell>
          <cell r="W411" t="str">
            <v>Percentage</v>
          </cell>
          <cell r="X411">
            <v>2</v>
          </cell>
          <cell r="Y411" t="str">
            <v>Up</v>
          </cell>
          <cell r="Z411"/>
          <cell r="AA411"/>
          <cell r="AB411"/>
          <cell r="AC411"/>
          <cell r="AD411"/>
          <cell r="AE411"/>
          <cell r="AF411"/>
          <cell r="AG411"/>
          <cell r="AH411"/>
          <cell r="AI411"/>
          <cell r="AJ411"/>
          <cell r="AK411"/>
          <cell r="AL411"/>
          <cell r="AM411"/>
          <cell r="AN411"/>
          <cell r="AO411"/>
          <cell r="AP411"/>
          <cell r="AQ411">
            <v>100</v>
          </cell>
          <cell r="AR411">
            <v>100</v>
          </cell>
          <cell r="AS411">
            <v>100</v>
          </cell>
          <cell r="AT411">
            <v>100</v>
          </cell>
          <cell r="AU411">
            <v>100</v>
          </cell>
          <cell r="AV411"/>
          <cell r="AW411"/>
          <cell r="AX411"/>
          <cell r="AY411"/>
          <cell r="AZ411"/>
          <cell r="BA411"/>
          <cell r="BB411"/>
          <cell r="BC411"/>
          <cell r="BD411"/>
          <cell r="BE411"/>
          <cell r="BF411"/>
          <cell r="BG411"/>
          <cell r="BH411"/>
          <cell r="BI411"/>
          <cell r="BJ411"/>
          <cell r="BK411"/>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C411"/>
          <cell r="DD411">
            <v>1</v>
          </cell>
          <cell r="DE411"/>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J412"/>
          <cell r="K412"/>
          <cell r="L412"/>
          <cell r="M412"/>
          <cell r="N412"/>
          <cell r="O412"/>
          <cell r="P412"/>
          <cell r="Q412">
            <v>1</v>
          </cell>
          <cell r="R412" t="str">
            <v>NFI</v>
          </cell>
          <cell r="S412"/>
          <cell r="T412"/>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cell r="AA412"/>
          <cell r="AB412"/>
          <cell r="AC412"/>
          <cell r="AD412"/>
          <cell r="AE412"/>
          <cell r="AF412"/>
          <cell r="AG412"/>
          <cell r="AH412"/>
          <cell r="AI412"/>
          <cell r="AJ412"/>
          <cell r="AK412"/>
          <cell r="AL412"/>
          <cell r="AM412"/>
          <cell r="AN412"/>
          <cell r="AO412"/>
          <cell r="AP412"/>
          <cell r="AQ412">
            <v>0</v>
          </cell>
          <cell r="AR412">
            <v>0</v>
          </cell>
          <cell r="AS412">
            <v>0</v>
          </cell>
          <cell r="AT412">
            <v>0</v>
          </cell>
          <cell r="AU412">
            <v>0</v>
          </cell>
          <cell r="AV412"/>
          <cell r="AW412"/>
          <cell r="AX412"/>
          <cell r="AY412"/>
          <cell r="AZ412"/>
          <cell r="BA412"/>
          <cell r="BB412"/>
          <cell r="BC412"/>
          <cell r="BD412"/>
          <cell r="BE412"/>
          <cell r="BF412"/>
          <cell r="BG412"/>
          <cell r="BH412"/>
          <cell r="BI412"/>
          <cell r="BJ412"/>
          <cell r="BK412"/>
          <cell r="BL412"/>
          <cell r="BM412"/>
          <cell r="BN412"/>
          <cell r="BO412"/>
          <cell r="BP412"/>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cell r="DD412">
            <v>1</v>
          </cell>
          <cell r="DE412"/>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I413"/>
          <cell r="J413"/>
          <cell r="K413">
            <v>1</v>
          </cell>
          <cell r="L413"/>
          <cell r="M413"/>
          <cell r="N413"/>
          <cell r="O413"/>
          <cell r="P413"/>
          <cell r="Q413">
            <v>1</v>
          </cell>
          <cell r="R413" t="str">
            <v>NFI</v>
          </cell>
          <cell r="S413"/>
          <cell r="T413"/>
          <cell r="U413" t="str">
            <v>Resilience</v>
          </cell>
          <cell r="V413" t="str">
            <v>%</v>
          </cell>
          <cell r="W413" t="str">
            <v>% of population at risk of sewer flooding in 1 in 50 year storm</v>
          </cell>
          <cell r="X413">
            <v>2</v>
          </cell>
          <cell r="Y413" t="str">
            <v>Down</v>
          </cell>
          <cell r="Z413" t="str">
            <v>Risk of sewer flooding in a storm</v>
          </cell>
          <cell r="AA413"/>
          <cell r="AB413"/>
          <cell r="AC413"/>
          <cell r="AD413"/>
          <cell r="AE413"/>
          <cell r="AF413"/>
          <cell r="AG413"/>
          <cell r="AH413"/>
          <cell r="AI413"/>
          <cell r="AJ413"/>
          <cell r="AK413"/>
          <cell r="AL413"/>
          <cell r="AM413"/>
          <cell r="AN413"/>
          <cell r="AO413"/>
          <cell r="AP413"/>
          <cell r="AQ413">
            <v>30.54</v>
          </cell>
          <cell r="AR413">
            <v>29.39</v>
          </cell>
          <cell r="AS413">
            <v>28.23</v>
          </cell>
          <cell r="AT413">
            <v>27.08</v>
          </cell>
          <cell r="AU413">
            <v>25.92</v>
          </cell>
          <cell r="AV413"/>
          <cell r="AW413"/>
          <cell r="AX413"/>
          <cell r="AY413"/>
          <cell r="AZ413"/>
          <cell r="BA413"/>
          <cell r="BB413"/>
          <cell r="BC413"/>
          <cell r="BD413"/>
          <cell r="BE413"/>
          <cell r="BF413"/>
          <cell r="BG413"/>
          <cell r="BH413"/>
          <cell r="BI413"/>
          <cell r="BJ413"/>
          <cell r="BK413"/>
          <cell r="BL413"/>
          <cell r="BM413"/>
          <cell r="BN413"/>
          <cell r="BO413"/>
          <cell r="BP413"/>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cell r="DD413"/>
          <cell r="DE413"/>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I414"/>
          <cell r="J414"/>
          <cell r="K414">
            <v>1</v>
          </cell>
          <cell r="L414"/>
          <cell r="M414"/>
          <cell r="N414"/>
          <cell r="O414"/>
          <cell r="P414"/>
          <cell r="Q414">
            <v>1</v>
          </cell>
          <cell r="R414" t="str">
            <v>Out &amp; under</v>
          </cell>
          <cell r="S414" t="str">
            <v>Revenue</v>
          </cell>
          <cell r="T414" t="str">
            <v>In-period</v>
          </cell>
          <cell r="U414" t="str">
            <v>Resilience</v>
          </cell>
          <cell r="V414" t="str">
            <v>nr</v>
          </cell>
          <cell r="W414" t="str">
            <v>Number</v>
          </cell>
          <cell r="X414">
            <v>0</v>
          </cell>
          <cell r="Y414" t="str">
            <v>Up</v>
          </cell>
          <cell r="Z414"/>
          <cell r="AA414"/>
          <cell r="AB414"/>
          <cell r="AC414"/>
          <cell r="AD414"/>
          <cell r="AE414"/>
          <cell r="AF414"/>
          <cell r="AG414"/>
          <cell r="AH414"/>
          <cell r="AI414"/>
          <cell r="AJ414"/>
          <cell r="AK414"/>
          <cell r="AL414"/>
          <cell r="AM414"/>
          <cell r="AN414"/>
          <cell r="AO414"/>
          <cell r="AP414"/>
          <cell r="AQ414">
            <v>20</v>
          </cell>
          <cell r="AR414">
            <v>40</v>
          </cell>
          <cell r="AS414">
            <v>60</v>
          </cell>
          <cell r="AT414">
            <v>80</v>
          </cell>
          <cell r="AU414">
            <v>100</v>
          </cell>
          <cell r="AV414"/>
          <cell r="AW414"/>
          <cell r="AX414"/>
          <cell r="AY414"/>
          <cell r="AZ414"/>
          <cell r="BA414"/>
          <cell r="BB414"/>
          <cell r="BC414"/>
          <cell r="BD414"/>
          <cell r="BE414"/>
          <cell r="BF414"/>
          <cell r="BG414"/>
          <cell r="BH414"/>
          <cell r="BI414"/>
          <cell r="BJ414"/>
          <cell r="BK414"/>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cell r="DC414"/>
          <cell r="DD414"/>
          <cell r="DE414"/>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I415"/>
          <cell r="J415">
            <v>1</v>
          </cell>
          <cell r="K415"/>
          <cell r="L415"/>
          <cell r="M415"/>
          <cell r="N415"/>
          <cell r="O415"/>
          <cell r="P415"/>
          <cell r="Q415">
            <v>1</v>
          </cell>
          <cell r="R415" t="str">
            <v>Out &amp; under</v>
          </cell>
          <cell r="S415" t="str">
            <v>Revenue</v>
          </cell>
          <cell r="T415" t="str">
            <v>In-period</v>
          </cell>
          <cell r="U415" t="str">
            <v>Resilience</v>
          </cell>
          <cell r="V415" t="str">
            <v>nr</v>
          </cell>
          <cell r="W415" t="str">
            <v>Number</v>
          </cell>
          <cell r="X415">
            <v>0</v>
          </cell>
          <cell r="Y415" t="str">
            <v>Down</v>
          </cell>
          <cell r="Z415"/>
          <cell r="AA415"/>
          <cell r="AB415"/>
          <cell r="AC415"/>
          <cell r="AD415"/>
          <cell r="AE415"/>
          <cell r="AF415"/>
          <cell r="AG415"/>
          <cell r="AH415"/>
          <cell r="AI415"/>
          <cell r="AJ415"/>
          <cell r="AK415"/>
          <cell r="AL415"/>
          <cell r="AM415"/>
          <cell r="AN415"/>
          <cell r="AO415"/>
          <cell r="AP415"/>
          <cell r="AQ415">
            <v>767</v>
          </cell>
          <cell r="AR415">
            <v>673</v>
          </cell>
          <cell r="AS415">
            <v>641</v>
          </cell>
          <cell r="AT415">
            <v>552</v>
          </cell>
          <cell r="AU415">
            <v>540</v>
          </cell>
          <cell r="AV415"/>
          <cell r="AW415"/>
          <cell r="AX415"/>
          <cell r="AY415"/>
          <cell r="AZ415"/>
          <cell r="BA415"/>
          <cell r="BB415"/>
          <cell r="BC415"/>
          <cell r="BD415"/>
          <cell r="BE415"/>
          <cell r="BF415"/>
          <cell r="BG415"/>
          <cell r="BH415"/>
          <cell r="BI415"/>
          <cell r="BJ415"/>
          <cell r="BK415"/>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C415"/>
          <cell r="DD415">
            <v>1</v>
          </cell>
          <cell r="DE415"/>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I416"/>
          <cell r="J416"/>
          <cell r="K416"/>
          <cell r="L416"/>
          <cell r="M416">
            <v>1</v>
          </cell>
          <cell r="N416"/>
          <cell r="O416"/>
          <cell r="P416"/>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cell r="AA416"/>
          <cell r="AB416"/>
          <cell r="AC416"/>
          <cell r="AD416"/>
          <cell r="AE416"/>
          <cell r="AF416"/>
          <cell r="AG416"/>
          <cell r="AH416"/>
          <cell r="AI416"/>
          <cell r="AJ416"/>
          <cell r="AK416"/>
          <cell r="AL416"/>
          <cell r="AM416"/>
          <cell r="AN416"/>
          <cell r="AO416"/>
          <cell r="AP416"/>
          <cell r="AQ416" t="str">
            <v/>
          </cell>
          <cell r="AR416" t="str">
            <v/>
          </cell>
          <cell r="AS416" t="str">
            <v/>
          </cell>
          <cell r="AT416" t="str">
            <v/>
          </cell>
          <cell r="AU416" t="str">
            <v/>
          </cell>
          <cell r="AV416"/>
          <cell r="AW416"/>
          <cell r="AX416"/>
          <cell r="AY416"/>
          <cell r="AZ416"/>
          <cell r="BA416"/>
          <cell r="BB416"/>
          <cell r="BC416"/>
          <cell r="BD416"/>
          <cell r="BE416"/>
          <cell r="BF416"/>
          <cell r="BG416"/>
          <cell r="BH416"/>
          <cell r="BI416"/>
          <cell r="BJ416"/>
          <cell r="BK416"/>
          <cell r="BL416" t="str">
            <v>Yes</v>
          </cell>
          <cell r="BM416" t="str">
            <v>Yes</v>
          </cell>
          <cell r="BN416" t="str">
            <v>Yes</v>
          </cell>
          <cell r="BO416" t="str">
            <v>Yes</v>
          </cell>
          <cell r="BP416" t="str">
            <v>Yes</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No</v>
          </cell>
          <cell r="DD416">
            <v>1</v>
          </cell>
          <cell r="DE416"/>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I417"/>
          <cell r="J417">
            <v>1</v>
          </cell>
          <cell r="K417"/>
          <cell r="L417"/>
          <cell r="M417"/>
          <cell r="N417"/>
          <cell r="O417"/>
          <cell r="P417"/>
          <cell r="Q417">
            <v>1</v>
          </cell>
          <cell r="R417" t="str">
            <v>Out &amp; under</v>
          </cell>
          <cell r="S417" t="str">
            <v>Revenue</v>
          </cell>
          <cell r="T417" t="str">
            <v>In-period</v>
          </cell>
          <cell r="U417" t="str">
            <v>Customer contacts - other</v>
          </cell>
          <cell r="V417" t="str">
            <v>%</v>
          </cell>
          <cell r="W417" t="str">
            <v>Percentage</v>
          </cell>
          <cell r="X417">
            <v>1</v>
          </cell>
          <cell r="Y417" t="str">
            <v>Up</v>
          </cell>
          <cell r="Z417"/>
          <cell r="AA417"/>
          <cell r="AB417"/>
          <cell r="AC417"/>
          <cell r="AD417"/>
          <cell r="AE417"/>
          <cell r="AF417"/>
          <cell r="AG417"/>
          <cell r="AH417"/>
          <cell r="AI417"/>
          <cell r="AJ417"/>
          <cell r="AK417"/>
          <cell r="AL417"/>
          <cell r="AM417"/>
          <cell r="AN417"/>
          <cell r="AO417"/>
          <cell r="AP417"/>
          <cell r="AQ417">
            <v>95</v>
          </cell>
          <cell r="AR417">
            <v>95</v>
          </cell>
          <cell r="AS417">
            <v>95</v>
          </cell>
          <cell r="AT417">
            <v>95</v>
          </cell>
          <cell r="AU417">
            <v>95</v>
          </cell>
          <cell r="AV417"/>
          <cell r="AW417"/>
          <cell r="AX417"/>
          <cell r="AY417"/>
          <cell r="AZ417"/>
          <cell r="BA417"/>
          <cell r="BB417"/>
          <cell r="BC417"/>
          <cell r="BD417"/>
          <cell r="BE417"/>
          <cell r="BF417"/>
          <cell r="BG417"/>
          <cell r="BH417"/>
          <cell r="BI417"/>
          <cell r="BJ417"/>
          <cell r="BK417"/>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C417"/>
          <cell r="DD417">
            <v>1</v>
          </cell>
          <cell r="DE417"/>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I418"/>
          <cell r="J418"/>
          <cell r="K418">
            <v>1</v>
          </cell>
          <cell r="L418"/>
          <cell r="M418"/>
          <cell r="N418"/>
          <cell r="O418"/>
          <cell r="P418"/>
          <cell r="Q418">
            <v>1</v>
          </cell>
          <cell r="R418" t="str">
            <v>Out &amp; under</v>
          </cell>
          <cell r="S418" t="str">
            <v>Revenue</v>
          </cell>
          <cell r="T418" t="str">
            <v>In-period</v>
          </cell>
          <cell r="U418" t="str">
            <v>Customer contacts - other</v>
          </cell>
          <cell r="V418" t="str">
            <v>%</v>
          </cell>
          <cell r="W418" t="str">
            <v>Percentage</v>
          </cell>
          <cell r="X418">
            <v>1</v>
          </cell>
          <cell r="Y418" t="str">
            <v>Up</v>
          </cell>
          <cell r="Z418"/>
          <cell r="AA418"/>
          <cell r="AB418"/>
          <cell r="AC418"/>
          <cell r="AD418"/>
          <cell r="AE418"/>
          <cell r="AF418"/>
          <cell r="AG418"/>
          <cell r="AH418"/>
          <cell r="AI418"/>
          <cell r="AJ418"/>
          <cell r="AK418"/>
          <cell r="AL418"/>
          <cell r="AM418"/>
          <cell r="AN418"/>
          <cell r="AO418"/>
          <cell r="AP418"/>
          <cell r="AQ418">
            <v>95</v>
          </cell>
          <cell r="AR418">
            <v>95</v>
          </cell>
          <cell r="AS418">
            <v>95</v>
          </cell>
          <cell r="AT418">
            <v>95</v>
          </cell>
          <cell r="AU418">
            <v>95</v>
          </cell>
          <cell r="AV418"/>
          <cell r="AW418"/>
          <cell r="AX418"/>
          <cell r="AY418"/>
          <cell r="AZ418"/>
          <cell r="BA418"/>
          <cell r="BB418"/>
          <cell r="BC418"/>
          <cell r="BD418"/>
          <cell r="BE418"/>
          <cell r="BF418"/>
          <cell r="BG418"/>
          <cell r="BH418"/>
          <cell r="BI418"/>
          <cell r="BJ418"/>
          <cell r="BK418"/>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C418"/>
          <cell r="DD418">
            <v>1</v>
          </cell>
          <cell r="DE418"/>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I419"/>
          <cell r="J419">
            <v>0.49</v>
          </cell>
          <cell r="K419">
            <v>0.51</v>
          </cell>
          <cell r="L419"/>
          <cell r="M419"/>
          <cell r="N419"/>
          <cell r="O419"/>
          <cell r="P419"/>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cell r="AA419"/>
          <cell r="AB419"/>
          <cell r="AC419"/>
          <cell r="AD419"/>
          <cell r="AE419"/>
          <cell r="AF419"/>
          <cell r="AG419"/>
          <cell r="AH419"/>
          <cell r="AI419"/>
          <cell r="AJ419"/>
          <cell r="AK419"/>
          <cell r="AL419"/>
          <cell r="AM419"/>
          <cell r="AN419"/>
          <cell r="AO419"/>
          <cell r="AP419"/>
          <cell r="AQ419" t="str">
            <v/>
          </cell>
          <cell r="AR419" t="str">
            <v/>
          </cell>
          <cell r="AS419" t="str">
            <v/>
          </cell>
          <cell r="AT419" t="str">
            <v/>
          </cell>
          <cell r="AU419" t="str">
            <v/>
          </cell>
          <cell r="AV419"/>
          <cell r="AW419"/>
          <cell r="AX419"/>
          <cell r="AY419"/>
          <cell r="AZ419"/>
          <cell r="BA419"/>
          <cell r="BB419"/>
          <cell r="BC419"/>
          <cell r="BD419"/>
          <cell r="BE419"/>
          <cell r="BF419"/>
          <cell r="BG419"/>
          <cell r="BH419"/>
          <cell r="BI419"/>
          <cell r="BJ419"/>
          <cell r="BK419"/>
          <cell r="BL419" t="str">
            <v>Yes</v>
          </cell>
          <cell r="BM419" t="str">
            <v>Yes</v>
          </cell>
          <cell r="BN419" t="str">
            <v>Yes</v>
          </cell>
          <cell r="BO419" t="str">
            <v>Yes</v>
          </cell>
          <cell r="BP419" t="str">
            <v>Yes</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No</v>
          </cell>
          <cell r="DD419">
            <v>1</v>
          </cell>
          <cell r="DE419"/>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I420"/>
          <cell r="J420"/>
          <cell r="K420"/>
          <cell r="L420"/>
          <cell r="M420">
            <v>1</v>
          </cell>
          <cell r="N420"/>
          <cell r="O420"/>
          <cell r="P420"/>
          <cell r="Q420">
            <v>1</v>
          </cell>
          <cell r="R420" t="str">
            <v>NFI</v>
          </cell>
          <cell r="S420"/>
          <cell r="T420"/>
          <cell r="U420" t="str">
            <v>Billing, debt, vfm, affordability, vulnerability</v>
          </cell>
          <cell r="V420" t="str">
            <v>%</v>
          </cell>
          <cell r="W420" t="str">
            <v>Percentage</v>
          </cell>
          <cell r="X420">
            <v>0</v>
          </cell>
          <cell r="Y420" t="str">
            <v>Up</v>
          </cell>
          <cell r="Z420"/>
          <cell r="AA420"/>
          <cell r="AB420"/>
          <cell r="AC420"/>
          <cell r="AD420"/>
          <cell r="AE420"/>
          <cell r="AF420"/>
          <cell r="AG420"/>
          <cell r="AH420"/>
          <cell r="AI420"/>
          <cell r="AJ420"/>
          <cell r="AK420"/>
          <cell r="AL420"/>
          <cell r="AM420"/>
          <cell r="AN420"/>
          <cell r="AO420"/>
          <cell r="AP420"/>
          <cell r="AQ420">
            <v>70</v>
          </cell>
          <cell r="AR420">
            <v>71</v>
          </cell>
          <cell r="AS420">
            <v>73</v>
          </cell>
          <cell r="AT420">
            <v>74</v>
          </cell>
          <cell r="AU420">
            <v>75</v>
          </cell>
          <cell r="AV420"/>
          <cell r="AW420"/>
          <cell r="AX420"/>
          <cell r="AY420"/>
          <cell r="AZ420"/>
          <cell r="BA420"/>
          <cell r="BB420"/>
          <cell r="BC420"/>
          <cell r="BD420"/>
          <cell r="BE420"/>
          <cell r="BF420"/>
          <cell r="BG420"/>
          <cell r="BH420"/>
          <cell r="BI420"/>
          <cell r="BJ420"/>
          <cell r="BK420"/>
          <cell r="BL420"/>
          <cell r="BM420"/>
          <cell r="BN420"/>
          <cell r="BO420"/>
          <cell r="BP420"/>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cell r="DD420">
            <v>1</v>
          </cell>
          <cell r="DE420"/>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I421"/>
          <cell r="J421"/>
          <cell r="K421"/>
          <cell r="L421"/>
          <cell r="M421">
            <v>1</v>
          </cell>
          <cell r="N421"/>
          <cell r="O421"/>
          <cell r="P421"/>
          <cell r="Q421">
            <v>1</v>
          </cell>
          <cell r="R421" t="str">
            <v>NFI</v>
          </cell>
          <cell r="S421"/>
          <cell r="T421"/>
          <cell r="U421" t="str">
            <v>Billing, debt, vfm, affordability, vulnerability</v>
          </cell>
          <cell r="V421" t="str">
            <v>%</v>
          </cell>
          <cell r="W421" t="str">
            <v>Percentage</v>
          </cell>
          <cell r="X421">
            <v>1</v>
          </cell>
          <cell r="Y421" t="str">
            <v>Up</v>
          </cell>
          <cell r="Z421" t="str">
            <v>Priority services for customers in vulnerable circumstances</v>
          </cell>
          <cell r="AA421"/>
          <cell r="AB421"/>
          <cell r="AC421"/>
          <cell r="AD421"/>
          <cell r="AE421"/>
          <cell r="AF421"/>
          <cell r="AG421"/>
          <cell r="AH421"/>
          <cell r="AI421"/>
          <cell r="AJ421"/>
          <cell r="AK421"/>
          <cell r="AL421"/>
          <cell r="AM421"/>
          <cell r="AN421"/>
          <cell r="AO421"/>
          <cell r="AP421"/>
          <cell r="AQ421" t="str">
            <v>2.5 / 17.5 / 45</v>
          </cell>
          <cell r="AR421" t="str">
            <v>3 / 35 / 90</v>
          </cell>
          <cell r="AS421" t="str">
            <v>3.5 / 35 / 90</v>
          </cell>
          <cell r="AT421" t="str">
            <v>5 / 35 / 90</v>
          </cell>
          <cell r="AU421" t="str">
            <v>7 / 35 / 90</v>
          </cell>
          <cell r="AV421"/>
          <cell r="AW421"/>
          <cell r="AX421"/>
          <cell r="AY421"/>
          <cell r="AZ421"/>
          <cell r="BA421"/>
          <cell r="BB421"/>
          <cell r="BC421"/>
          <cell r="BD421"/>
          <cell r="BE421"/>
          <cell r="BF421"/>
          <cell r="BG421"/>
          <cell r="BH421"/>
          <cell r="BI421"/>
          <cell r="BJ421"/>
          <cell r="BK421"/>
          <cell r="BL421"/>
          <cell r="BM421"/>
          <cell r="BN421"/>
          <cell r="BO421"/>
          <cell r="BP421"/>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cell r="DD421"/>
          <cell r="DE421"/>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I422"/>
          <cell r="J422"/>
          <cell r="K422"/>
          <cell r="L422"/>
          <cell r="M422">
            <v>1</v>
          </cell>
          <cell r="N422"/>
          <cell r="O422"/>
          <cell r="P422"/>
          <cell r="Q422">
            <v>1</v>
          </cell>
          <cell r="R422" t="str">
            <v>NFI</v>
          </cell>
          <cell r="S422"/>
          <cell r="T422"/>
          <cell r="U422" t="str">
            <v>Billing, debt, vfm, affordability, vulnerability</v>
          </cell>
          <cell r="V422" t="str">
            <v>score</v>
          </cell>
          <cell r="W422" t="str">
            <v>Score</v>
          </cell>
          <cell r="X422">
            <v>0</v>
          </cell>
          <cell r="Y422"/>
          <cell r="Z422"/>
          <cell r="AA422"/>
          <cell r="AB422"/>
          <cell r="AC422"/>
          <cell r="AD422"/>
          <cell r="AE422"/>
          <cell r="AF422"/>
          <cell r="AG422"/>
          <cell r="AH422"/>
          <cell r="AI422"/>
          <cell r="AJ422"/>
          <cell r="AK422"/>
          <cell r="AL422"/>
          <cell r="AM422"/>
          <cell r="AN422"/>
          <cell r="AO422"/>
          <cell r="AP422"/>
          <cell r="AQ422" t="str">
            <v>Achieve</v>
          </cell>
          <cell r="AR422" t="str">
            <v>Maintain</v>
          </cell>
          <cell r="AS422" t="str">
            <v>Maintain</v>
          </cell>
          <cell r="AT422" t="str">
            <v>Maintain</v>
          </cell>
          <cell r="AU422" t="str">
            <v>Maintain</v>
          </cell>
          <cell r="AV422"/>
          <cell r="AW422"/>
          <cell r="AX422"/>
          <cell r="AY422"/>
          <cell r="AZ422"/>
          <cell r="BA422"/>
          <cell r="BB422"/>
          <cell r="BC422"/>
          <cell r="BD422"/>
          <cell r="BE422"/>
          <cell r="BF422"/>
          <cell r="BG422"/>
          <cell r="BH422"/>
          <cell r="BI422"/>
          <cell r="BJ422"/>
          <cell r="BK422"/>
          <cell r="BL422"/>
          <cell r="BM422"/>
          <cell r="BN422"/>
          <cell r="BO422"/>
          <cell r="BP422"/>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cell r="DD422"/>
          <cell r="DE422"/>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I423"/>
          <cell r="J423"/>
          <cell r="K423"/>
          <cell r="L423"/>
          <cell r="M423">
            <v>1</v>
          </cell>
          <cell r="N423"/>
          <cell r="O423"/>
          <cell r="P423"/>
          <cell r="Q423">
            <v>1</v>
          </cell>
          <cell r="R423" t="str">
            <v>NFI</v>
          </cell>
          <cell r="S423"/>
          <cell r="T423"/>
          <cell r="U423" t="str">
            <v>Billing, debt, vfm, affordability, vulnerability</v>
          </cell>
          <cell r="V423" t="str">
            <v>%</v>
          </cell>
          <cell r="W423" t="str">
            <v>Percentage</v>
          </cell>
          <cell r="X423">
            <v>0</v>
          </cell>
          <cell r="Y423" t="str">
            <v>Up</v>
          </cell>
          <cell r="Z423"/>
          <cell r="AA423"/>
          <cell r="AB423"/>
          <cell r="AC423"/>
          <cell r="AD423"/>
          <cell r="AE423"/>
          <cell r="AF423"/>
          <cell r="AG423"/>
          <cell r="AH423"/>
          <cell r="AI423"/>
          <cell r="AJ423"/>
          <cell r="AK423"/>
          <cell r="AL423"/>
          <cell r="AM423"/>
          <cell r="AN423"/>
          <cell r="AO423"/>
          <cell r="AP423"/>
          <cell r="AQ423">
            <v>73</v>
          </cell>
          <cell r="AR423">
            <v>78</v>
          </cell>
          <cell r="AS423">
            <v>83</v>
          </cell>
          <cell r="AT423">
            <v>88</v>
          </cell>
          <cell r="AU423">
            <v>93</v>
          </cell>
          <cell r="AV423"/>
          <cell r="AW423"/>
          <cell r="AX423"/>
          <cell r="AY423"/>
          <cell r="AZ423"/>
          <cell r="BA423"/>
          <cell r="BB423"/>
          <cell r="BC423"/>
          <cell r="BD423"/>
          <cell r="BE423"/>
          <cell r="BF423"/>
          <cell r="BG423"/>
          <cell r="BH423"/>
          <cell r="BI423"/>
          <cell r="BJ423"/>
          <cell r="BK423"/>
          <cell r="BL423"/>
          <cell r="BM423"/>
          <cell r="BN423"/>
          <cell r="BO423"/>
          <cell r="BP423"/>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cell r="DD423">
            <v>1</v>
          </cell>
          <cell r="DE423"/>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I424"/>
          <cell r="J424"/>
          <cell r="K424">
            <v>1</v>
          </cell>
          <cell r="L424"/>
          <cell r="M424"/>
          <cell r="N424"/>
          <cell r="O424"/>
          <cell r="P424"/>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cell r="AA424"/>
          <cell r="AB424"/>
          <cell r="AC424"/>
          <cell r="AD424"/>
          <cell r="AE424"/>
          <cell r="AF424"/>
          <cell r="AG424"/>
          <cell r="AH424"/>
          <cell r="AI424"/>
          <cell r="AJ424"/>
          <cell r="AK424"/>
          <cell r="AL424"/>
          <cell r="AM424"/>
          <cell r="AN424"/>
          <cell r="AO424"/>
          <cell r="AP424"/>
          <cell r="AQ424">
            <v>24.51</v>
          </cell>
          <cell r="AR424">
            <v>23.74</v>
          </cell>
          <cell r="AS424">
            <v>23</v>
          </cell>
          <cell r="AT424">
            <v>22.4</v>
          </cell>
          <cell r="AU424">
            <v>19.5</v>
          </cell>
          <cell r="AV424"/>
          <cell r="AW424"/>
          <cell r="AX424"/>
          <cell r="AY424"/>
          <cell r="AZ424"/>
          <cell r="BA424"/>
          <cell r="BB424"/>
          <cell r="BC424"/>
          <cell r="BD424"/>
          <cell r="BE424"/>
          <cell r="BF424"/>
          <cell r="BG424"/>
          <cell r="BH424"/>
          <cell r="BI424"/>
          <cell r="BJ424"/>
          <cell r="BK424"/>
          <cell r="BL424" t="str">
            <v>Yes</v>
          </cell>
          <cell r="BM424" t="str">
            <v>Yes</v>
          </cell>
          <cell r="BN424" t="str">
            <v>Yes</v>
          </cell>
          <cell r="BO424" t="str">
            <v>Yes</v>
          </cell>
          <cell r="BP424" t="str">
            <v>Yes</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v>-0.115</v>
          </cell>
          <cell r="CV424" t="str">
            <v/>
          </cell>
          <cell r="CW424" t="str">
            <v/>
          </cell>
          <cell r="CX424" t="str">
            <v/>
          </cell>
          <cell r="CY424" t="str">
            <v/>
          </cell>
          <cell r="CZ424" t="str">
            <v/>
          </cell>
          <cell r="DA424" t="str">
            <v/>
          </cell>
          <cell r="DB424" t="str">
            <v/>
          </cell>
          <cell r="DC424"/>
          <cell r="DD424">
            <v>1</v>
          </cell>
          <cell r="DE424"/>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I425"/>
          <cell r="J425">
            <v>1</v>
          </cell>
          <cell r="K425"/>
          <cell r="L425"/>
          <cell r="M425"/>
          <cell r="N425"/>
          <cell r="O425"/>
          <cell r="P425"/>
          <cell r="Q425">
            <v>1</v>
          </cell>
          <cell r="R425" t="str">
            <v>Under</v>
          </cell>
          <cell r="S425" t="str">
            <v>Revenue</v>
          </cell>
          <cell r="T425" t="str">
            <v>In-period</v>
          </cell>
          <cell r="U425" t="str">
            <v>Pollution incidents</v>
          </cell>
          <cell r="V425" t="str">
            <v>nr</v>
          </cell>
          <cell r="W425" t="str">
            <v>Number</v>
          </cell>
          <cell r="X425">
            <v>0</v>
          </cell>
          <cell r="Y425" t="str">
            <v>Down</v>
          </cell>
          <cell r="Z425"/>
          <cell r="AA425"/>
          <cell r="AB425"/>
          <cell r="AC425"/>
          <cell r="AD425"/>
          <cell r="AE425"/>
          <cell r="AF425"/>
          <cell r="AG425"/>
          <cell r="AH425"/>
          <cell r="AI425"/>
          <cell r="AJ425"/>
          <cell r="AK425"/>
          <cell r="AL425"/>
          <cell r="AM425"/>
          <cell r="AN425"/>
          <cell r="AO425"/>
          <cell r="AP425"/>
          <cell r="AQ425">
            <v>0</v>
          </cell>
          <cell r="AR425">
            <v>0</v>
          </cell>
          <cell r="AS425">
            <v>0</v>
          </cell>
          <cell r="AT425">
            <v>0</v>
          </cell>
          <cell r="AU425">
            <v>0</v>
          </cell>
          <cell r="AV425"/>
          <cell r="AW425"/>
          <cell r="AX425"/>
          <cell r="AY425"/>
          <cell r="AZ425"/>
          <cell r="BA425"/>
          <cell r="BB425"/>
          <cell r="BC425"/>
          <cell r="BD425"/>
          <cell r="BE425"/>
          <cell r="BF425"/>
          <cell r="BG425"/>
          <cell r="BH425"/>
          <cell r="BI425"/>
          <cell r="BJ425"/>
          <cell r="BK425"/>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C425"/>
          <cell r="DD425">
            <v>1</v>
          </cell>
          <cell r="DE425"/>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I426"/>
          <cell r="J426"/>
          <cell r="K426">
            <v>1</v>
          </cell>
          <cell r="L426"/>
          <cell r="M426"/>
          <cell r="N426"/>
          <cell r="O426"/>
          <cell r="P426"/>
          <cell r="Q426">
            <v>1</v>
          </cell>
          <cell r="R426" t="str">
            <v>NFI</v>
          </cell>
          <cell r="S426"/>
          <cell r="T426"/>
          <cell r="U426" t="str">
            <v>Biodiversity/SSSIs</v>
          </cell>
          <cell r="V426" t="str">
            <v>nr</v>
          </cell>
          <cell r="W426" t="str">
            <v>Number</v>
          </cell>
          <cell r="X426">
            <v>0</v>
          </cell>
          <cell r="Y426" t="str">
            <v>Down</v>
          </cell>
          <cell r="Z426"/>
          <cell r="AA426"/>
          <cell r="AB426"/>
          <cell r="AC426"/>
          <cell r="AD426"/>
          <cell r="AE426"/>
          <cell r="AF426"/>
          <cell r="AG426"/>
          <cell r="AH426"/>
          <cell r="AI426"/>
          <cell r="AJ426"/>
          <cell r="AK426"/>
          <cell r="AL426"/>
          <cell r="AM426"/>
          <cell r="AN426"/>
          <cell r="AO426"/>
          <cell r="AP426"/>
          <cell r="AQ426">
            <v>0</v>
          </cell>
          <cell r="AR426">
            <v>0</v>
          </cell>
          <cell r="AS426">
            <v>0</v>
          </cell>
          <cell r="AT426">
            <v>0</v>
          </cell>
          <cell r="AU426">
            <v>0</v>
          </cell>
          <cell r="AV426"/>
          <cell r="AW426"/>
          <cell r="AX426"/>
          <cell r="AY426"/>
          <cell r="AZ426"/>
          <cell r="BA426"/>
          <cell r="BB426"/>
          <cell r="BC426"/>
          <cell r="BD426"/>
          <cell r="BE426"/>
          <cell r="BF426"/>
          <cell r="BG426"/>
          <cell r="BH426"/>
          <cell r="BI426"/>
          <cell r="BJ426"/>
          <cell r="BK426"/>
          <cell r="BL426"/>
          <cell r="BM426"/>
          <cell r="BN426"/>
          <cell r="BO426"/>
          <cell r="BP426"/>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cell r="DD426">
            <v>1</v>
          </cell>
          <cell r="DE426"/>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K427"/>
          <cell r="L427"/>
          <cell r="M427"/>
          <cell r="N427"/>
          <cell r="O427"/>
          <cell r="P427"/>
          <cell r="Q427">
            <v>1</v>
          </cell>
          <cell r="R427" t="str">
            <v>NFI</v>
          </cell>
          <cell r="S427"/>
          <cell r="T427"/>
          <cell r="U427" t="str">
            <v>Biodiversity/SSSIs</v>
          </cell>
          <cell r="V427" t="str">
            <v>nr</v>
          </cell>
          <cell r="W427" t="str">
            <v>Number</v>
          </cell>
          <cell r="X427">
            <v>0</v>
          </cell>
          <cell r="Y427" t="str">
            <v>Up</v>
          </cell>
          <cell r="Z427"/>
          <cell r="AA427"/>
          <cell r="AB427"/>
          <cell r="AC427"/>
          <cell r="AD427"/>
          <cell r="AE427"/>
          <cell r="AF427"/>
          <cell r="AG427"/>
          <cell r="AH427"/>
          <cell r="AI427"/>
          <cell r="AJ427"/>
          <cell r="AK427"/>
          <cell r="AL427"/>
          <cell r="AM427"/>
          <cell r="AN427"/>
          <cell r="AO427"/>
          <cell r="AP427"/>
          <cell r="AQ427">
            <v>21</v>
          </cell>
          <cell r="AR427">
            <v>44</v>
          </cell>
          <cell r="AS427">
            <v>67</v>
          </cell>
          <cell r="AT427">
            <v>90</v>
          </cell>
          <cell r="AU427">
            <v>112</v>
          </cell>
          <cell r="AV427"/>
          <cell r="AW427"/>
          <cell r="AX427"/>
          <cell r="AY427"/>
          <cell r="AZ427"/>
          <cell r="BA427"/>
          <cell r="BB427"/>
          <cell r="BC427"/>
          <cell r="BD427"/>
          <cell r="BE427"/>
          <cell r="BF427"/>
          <cell r="BG427"/>
          <cell r="BH427"/>
          <cell r="BI427"/>
          <cell r="BJ427"/>
          <cell r="BK427"/>
          <cell r="BL427"/>
          <cell r="BM427"/>
          <cell r="BN427"/>
          <cell r="BO427"/>
          <cell r="BP427"/>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cell r="DD427">
            <v>1</v>
          </cell>
          <cell r="DE427"/>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K428"/>
          <cell r="L428"/>
          <cell r="M428"/>
          <cell r="N428"/>
          <cell r="O428"/>
          <cell r="P428"/>
          <cell r="Q428">
            <v>1</v>
          </cell>
          <cell r="R428" t="str">
            <v>Out &amp; under</v>
          </cell>
          <cell r="S428" t="str">
            <v>RCV</v>
          </cell>
          <cell r="T428" t="str">
            <v>End of period</v>
          </cell>
          <cell r="U428" t="str">
            <v>Catchment management</v>
          </cell>
          <cell r="V428" t="str">
            <v>Ha</v>
          </cell>
          <cell r="W428" t="str">
            <v>Hectares</v>
          </cell>
          <cell r="X428">
            <v>0</v>
          </cell>
          <cell r="Y428" t="str">
            <v>Up</v>
          </cell>
          <cell r="Z428"/>
          <cell r="AA428"/>
          <cell r="AB428"/>
          <cell r="AC428"/>
          <cell r="AD428"/>
          <cell r="AE428"/>
          <cell r="AF428"/>
          <cell r="AG428"/>
          <cell r="AH428"/>
          <cell r="AI428"/>
          <cell r="AJ428"/>
          <cell r="AK428"/>
          <cell r="AL428"/>
          <cell r="AM428"/>
          <cell r="AN428"/>
          <cell r="AO428"/>
          <cell r="AP428"/>
          <cell r="AQ428">
            <v>73209</v>
          </cell>
          <cell r="AR428">
            <v>83209</v>
          </cell>
          <cell r="AS428">
            <v>93209</v>
          </cell>
          <cell r="AT428">
            <v>103209</v>
          </cell>
          <cell r="AU428">
            <v>113209</v>
          </cell>
          <cell r="AV428"/>
          <cell r="AW428"/>
          <cell r="AX428"/>
          <cell r="AY428"/>
          <cell r="AZ428"/>
          <cell r="BA428"/>
          <cell r="BB428"/>
          <cell r="BC428"/>
          <cell r="BD428"/>
          <cell r="BE428"/>
          <cell r="BF428"/>
          <cell r="BG428"/>
          <cell r="BH428"/>
          <cell r="BI428"/>
          <cell r="BJ428"/>
          <cell r="BK428"/>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79028</v>
          </cell>
          <cell r="BX428">
            <v>89028</v>
          </cell>
          <cell r="BY428">
            <v>99028</v>
          </cell>
          <cell r="BZ428">
            <v>109028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92209</v>
          </cell>
          <cell r="CM428">
            <v>102209</v>
          </cell>
          <cell r="CN428">
            <v>112209</v>
          </cell>
          <cell r="CO428">
            <v>122209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C428"/>
          <cell r="DD428">
            <v>1</v>
          </cell>
          <cell r="DE428"/>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J429"/>
          <cell r="K429">
            <v>0.85</v>
          </cell>
          <cell r="L429"/>
          <cell r="M429"/>
          <cell r="N429"/>
          <cell r="O429"/>
          <cell r="P429"/>
          <cell r="Q429">
            <v>1</v>
          </cell>
          <cell r="R429" t="str">
            <v>Under</v>
          </cell>
          <cell r="S429" t="str">
            <v>Revenue</v>
          </cell>
          <cell r="T429" t="str">
            <v>In-period</v>
          </cell>
          <cell r="U429" t="str">
            <v>Environmental</v>
          </cell>
          <cell r="V429" t="str">
            <v>nr</v>
          </cell>
          <cell r="W429" t="str">
            <v>Number</v>
          </cell>
          <cell r="X429">
            <v>0</v>
          </cell>
          <cell r="Y429" t="str">
            <v>Up</v>
          </cell>
          <cell r="Z429"/>
          <cell r="AA429"/>
          <cell r="AB429"/>
          <cell r="AC429"/>
          <cell r="AD429"/>
          <cell r="AE429"/>
          <cell r="AF429"/>
          <cell r="AG429"/>
          <cell r="AH429"/>
          <cell r="AI429"/>
          <cell r="AJ429"/>
          <cell r="AK429"/>
          <cell r="AL429"/>
          <cell r="AM429"/>
          <cell r="AN429"/>
          <cell r="AO429"/>
          <cell r="AP429"/>
          <cell r="AQ429">
            <v>3</v>
          </cell>
          <cell r="AR429">
            <v>3</v>
          </cell>
          <cell r="AS429">
            <v>3</v>
          </cell>
          <cell r="AT429">
            <v>4</v>
          </cell>
          <cell r="AU429">
            <v>4</v>
          </cell>
          <cell r="AV429"/>
          <cell r="AW429"/>
          <cell r="AX429"/>
          <cell r="AY429"/>
          <cell r="AZ429"/>
          <cell r="BA429"/>
          <cell r="BB429"/>
          <cell r="BC429"/>
          <cell r="BD429"/>
          <cell r="BE429"/>
          <cell r="BF429"/>
          <cell r="BG429"/>
          <cell r="BH429"/>
          <cell r="BI429"/>
          <cell r="BJ429"/>
          <cell r="BK429"/>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cell r="DC429"/>
          <cell r="DD429"/>
          <cell r="DE429"/>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I430"/>
          <cell r="J430"/>
          <cell r="K430">
            <v>1</v>
          </cell>
          <cell r="L430"/>
          <cell r="M430"/>
          <cell r="N430"/>
          <cell r="O430"/>
          <cell r="P430"/>
          <cell r="Q430">
            <v>1</v>
          </cell>
          <cell r="R430" t="str">
            <v>Out &amp; under</v>
          </cell>
          <cell r="S430" t="str">
            <v>RCV</v>
          </cell>
          <cell r="T430" t="str">
            <v>End of period</v>
          </cell>
          <cell r="U430" t="str">
            <v>Environmental</v>
          </cell>
          <cell r="V430" t="str">
            <v>nr</v>
          </cell>
          <cell r="W430" t="str">
            <v>Number</v>
          </cell>
          <cell r="X430">
            <v>0</v>
          </cell>
          <cell r="Y430" t="str">
            <v>Up</v>
          </cell>
          <cell r="Z430"/>
          <cell r="AA430"/>
          <cell r="AB430"/>
          <cell r="AC430"/>
          <cell r="AD430"/>
          <cell r="AE430"/>
          <cell r="AF430"/>
          <cell r="AG430"/>
          <cell r="AH430"/>
          <cell r="AI430"/>
          <cell r="AJ430"/>
          <cell r="AK430"/>
          <cell r="AL430"/>
          <cell r="AM430"/>
          <cell r="AN430"/>
          <cell r="AO430"/>
          <cell r="AP430"/>
          <cell r="AQ430">
            <v>-8</v>
          </cell>
          <cell r="AR430">
            <v>-6</v>
          </cell>
          <cell r="AS430">
            <v>-4</v>
          </cell>
          <cell r="AT430">
            <v>-2</v>
          </cell>
          <cell r="AU430">
            <v>0</v>
          </cell>
          <cell r="AV430"/>
          <cell r="AW430"/>
          <cell r="AX430"/>
          <cell r="AY430"/>
          <cell r="AZ430"/>
          <cell r="BA430"/>
          <cell r="BB430"/>
          <cell r="BC430"/>
          <cell r="BD430"/>
          <cell r="BE430"/>
          <cell r="BF430"/>
          <cell r="BG430"/>
          <cell r="BH430"/>
          <cell r="BI430"/>
          <cell r="BJ430"/>
          <cell r="BK430"/>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C430"/>
          <cell r="DD430">
            <v>1</v>
          </cell>
          <cell r="DE430"/>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J431"/>
          <cell r="K431"/>
          <cell r="L431"/>
          <cell r="M431"/>
          <cell r="N431"/>
          <cell r="O431"/>
          <cell r="P431"/>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Z431"/>
          <cell r="AA431"/>
          <cell r="AB431"/>
          <cell r="AC431"/>
          <cell r="AD431"/>
          <cell r="AE431"/>
          <cell r="AF431"/>
          <cell r="AG431"/>
          <cell r="AH431"/>
          <cell r="AI431"/>
          <cell r="AJ431"/>
          <cell r="AK431"/>
          <cell r="AL431"/>
          <cell r="AM431"/>
          <cell r="AN431"/>
          <cell r="AO431"/>
          <cell r="AP431"/>
          <cell r="AQ431">
            <v>365</v>
          </cell>
          <cell r="AR431">
            <v>365</v>
          </cell>
          <cell r="AS431">
            <v>365</v>
          </cell>
          <cell r="AT431">
            <v>365</v>
          </cell>
          <cell r="AU431">
            <v>365</v>
          </cell>
          <cell r="AV431"/>
          <cell r="AW431"/>
          <cell r="AX431"/>
          <cell r="AY431"/>
          <cell r="AZ431"/>
          <cell r="BA431"/>
          <cell r="BB431"/>
          <cell r="BC431"/>
          <cell r="BD431"/>
          <cell r="BE431"/>
          <cell r="BF431"/>
          <cell r="BG431"/>
          <cell r="BH431"/>
          <cell r="BI431"/>
          <cell r="BJ431"/>
          <cell r="BK431"/>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cell r="DE431"/>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I432"/>
          <cell r="J432"/>
          <cell r="K432"/>
          <cell r="L432"/>
          <cell r="M432">
            <v>1</v>
          </cell>
          <cell r="N432"/>
          <cell r="O432"/>
          <cell r="P432"/>
          <cell r="Q432">
            <v>1</v>
          </cell>
          <cell r="R432" t="str">
            <v>NFI</v>
          </cell>
          <cell r="S432"/>
          <cell r="T432"/>
          <cell r="U432" t="str">
            <v>Metering</v>
          </cell>
          <cell r="V432" t="str">
            <v>nr</v>
          </cell>
          <cell r="W432" t="str">
            <v>Number</v>
          </cell>
          <cell r="X432">
            <v>0</v>
          </cell>
          <cell r="Y432" t="str">
            <v>Up</v>
          </cell>
          <cell r="Z432"/>
          <cell r="AA432"/>
          <cell r="AB432"/>
          <cell r="AC432"/>
          <cell r="AD432"/>
          <cell r="AE432"/>
          <cell r="AF432"/>
          <cell r="AG432"/>
          <cell r="AH432"/>
          <cell r="AI432"/>
          <cell r="AJ432"/>
          <cell r="AK432"/>
          <cell r="AL432"/>
          <cell r="AM432"/>
          <cell r="AN432"/>
          <cell r="AO432"/>
          <cell r="AP432"/>
          <cell r="AQ432">
            <v>161332</v>
          </cell>
          <cell r="AR432">
            <v>183364</v>
          </cell>
          <cell r="AS432">
            <v>204655</v>
          </cell>
          <cell r="AT432">
            <v>225705</v>
          </cell>
          <cell r="AU432">
            <v>245964</v>
          </cell>
          <cell r="AV432"/>
          <cell r="AW432"/>
          <cell r="AX432"/>
          <cell r="AY432"/>
          <cell r="AZ432"/>
          <cell r="BA432"/>
          <cell r="BB432"/>
          <cell r="BC432"/>
          <cell r="BD432"/>
          <cell r="BE432"/>
          <cell r="BF432"/>
          <cell r="BG432"/>
          <cell r="BH432"/>
          <cell r="BI432"/>
          <cell r="BJ432"/>
          <cell r="BK432"/>
          <cell r="BL432"/>
          <cell r="BM432"/>
          <cell r="BN432"/>
          <cell r="BO432"/>
          <cell r="BP432"/>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cell r="DD432">
            <v>1</v>
          </cell>
          <cell r="DE432"/>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I433"/>
          <cell r="J433"/>
          <cell r="K433"/>
          <cell r="L433"/>
          <cell r="M433">
            <v>1</v>
          </cell>
          <cell r="N433"/>
          <cell r="O433"/>
          <cell r="P433"/>
          <cell r="Q433">
            <v>1</v>
          </cell>
          <cell r="R433" t="str">
            <v>NFI</v>
          </cell>
          <cell r="S433"/>
          <cell r="T433"/>
          <cell r="U433" t="str">
            <v>Billing, debt, vfm, affordability, vulnerability</v>
          </cell>
          <cell r="V433" t="str">
            <v>nr</v>
          </cell>
          <cell r="W433" t="str">
            <v>Number</v>
          </cell>
          <cell r="X433">
            <v>0</v>
          </cell>
          <cell r="Y433" t="str">
            <v>Up</v>
          </cell>
          <cell r="Z433"/>
          <cell r="AA433"/>
          <cell r="AB433"/>
          <cell r="AC433"/>
          <cell r="AD433"/>
          <cell r="AE433"/>
          <cell r="AF433"/>
          <cell r="AG433"/>
          <cell r="AH433"/>
          <cell r="AI433"/>
          <cell r="AJ433"/>
          <cell r="AK433"/>
          <cell r="AL433"/>
          <cell r="AM433"/>
          <cell r="AN433"/>
          <cell r="AO433"/>
          <cell r="AP433"/>
          <cell r="AQ433">
            <v>27000</v>
          </cell>
          <cell r="AR433">
            <v>30000</v>
          </cell>
          <cell r="AS433">
            <v>33000</v>
          </cell>
          <cell r="AT433">
            <v>40000</v>
          </cell>
          <cell r="AU433">
            <v>50000</v>
          </cell>
          <cell r="AV433"/>
          <cell r="AW433"/>
          <cell r="AX433"/>
          <cell r="AY433"/>
          <cell r="AZ433"/>
          <cell r="BA433"/>
          <cell r="BB433"/>
          <cell r="BC433"/>
          <cell r="BD433"/>
          <cell r="BE433"/>
          <cell r="BF433"/>
          <cell r="BG433"/>
          <cell r="BH433"/>
          <cell r="BI433"/>
          <cell r="BJ433"/>
          <cell r="BK433"/>
          <cell r="BL433"/>
          <cell r="BM433"/>
          <cell r="BN433"/>
          <cell r="BO433"/>
          <cell r="BP433"/>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cell r="DD433">
            <v>1</v>
          </cell>
          <cell r="DE433"/>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I434"/>
          <cell r="J434"/>
          <cell r="K434"/>
          <cell r="L434"/>
          <cell r="M434">
            <v>1</v>
          </cell>
          <cell r="N434"/>
          <cell r="O434"/>
          <cell r="P434"/>
          <cell r="Q434">
            <v>1</v>
          </cell>
          <cell r="R434" t="str">
            <v>NFI</v>
          </cell>
          <cell r="S434"/>
          <cell r="T434"/>
          <cell r="U434" t="str">
            <v>Billing, debt, vfm, affordability, vulnerability</v>
          </cell>
          <cell r="V434" t="str">
            <v>%</v>
          </cell>
          <cell r="W434" t="str">
            <v>Percentage</v>
          </cell>
          <cell r="X434">
            <v>2</v>
          </cell>
          <cell r="Y434" t="str">
            <v>Down</v>
          </cell>
          <cell r="Z434"/>
          <cell r="AA434"/>
          <cell r="AB434"/>
          <cell r="AC434"/>
          <cell r="AD434"/>
          <cell r="AE434"/>
          <cell r="AF434"/>
          <cell r="AG434"/>
          <cell r="AH434"/>
          <cell r="AI434"/>
          <cell r="AJ434"/>
          <cell r="AK434"/>
          <cell r="AL434"/>
          <cell r="AM434"/>
          <cell r="AN434"/>
          <cell r="AO434"/>
          <cell r="AP434"/>
          <cell r="AQ434">
            <v>0.91</v>
          </cell>
          <cell r="AR434">
            <v>0.89</v>
          </cell>
          <cell r="AS434">
            <v>0.87</v>
          </cell>
          <cell r="AT434">
            <v>0.85</v>
          </cell>
          <cell r="AU434">
            <v>0.84</v>
          </cell>
          <cell r="AV434"/>
          <cell r="AW434"/>
          <cell r="AX434"/>
          <cell r="AY434"/>
          <cell r="AZ434"/>
          <cell r="BA434"/>
          <cell r="BB434"/>
          <cell r="BC434"/>
          <cell r="BD434"/>
          <cell r="BE434"/>
          <cell r="BF434"/>
          <cell r="BG434"/>
          <cell r="BH434"/>
          <cell r="BI434"/>
          <cell r="BJ434"/>
          <cell r="BK434"/>
          <cell r="BL434"/>
          <cell r="BM434"/>
          <cell r="BN434"/>
          <cell r="BO434"/>
          <cell r="BP434"/>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cell r="DD434">
            <v>1</v>
          </cell>
          <cell r="DE434"/>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I435"/>
          <cell r="J435"/>
          <cell r="K435"/>
          <cell r="L435"/>
          <cell r="M435">
            <v>1</v>
          </cell>
          <cell r="N435"/>
          <cell r="O435"/>
          <cell r="P435"/>
          <cell r="Q435">
            <v>1</v>
          </cell>
          <cell r="R435" t="str">
            <v>NFI</v>
          </cell>
          <cell r="S435"/>
          <cell r="T435"/>
          <cell r="U435" t="str">
            <v>Billing, debt, vfm, affordability, vulnerability</v>
          </cell>
          <cell r="V435" t="str">
            <v>%</v>
          </cell>
          <cell r="W435" t="str">
            <v>Percentage</v>
          </cell>
          <cell r="X435">
            <v>1</v>
          </cell>
          <cell r="Y435" t="str">
            <v>Up</v>
          </cell>
          <cell r="Z435"/>
          <cell r="AA435"/>
          <cell r="AB435"/>
          <cell r="AC435"/>
          <cell r="AD435"/>
          <cell r="AE435"/>
          <cell r="AF435"/>
          <cell r="AG435"/>
          <cell r="AH435"/>
          <cell r="AI435"/>
          <cell r="AJ435"/>
          <cell r="AK435"/>
          <cell r="AL435"/>
          <cell r="AM435"/>
          <cell r="AN435"/>
          <cell r="AO435"/>
          <cell r="AP435"/>
          <cell r="AQ435">
            <v>89</v>
          </cell>
          <cell r="AR435">
            <v>92.8</v>
          </cell>
          <cell r="AS435">
            <v>95.2</v>
          </cell>
          <cell r="AT435">
            <v>97.6</v>
          </cell>
          <cell r="AU435">
            <v>100</v>
          </cell>
          <cell r="AV435"/>
          <cell r="AW435"/>
          <cell r="AX435"/>
          <cell r="AY435"/>
          <cell r="AZ435"/>
          <cell r="BA435"/>
          <cell r="BB435"/>
          <cell r="BC435"/>
          <cell r="BD435"/>
          <cell r="BE435"/>
          <cell r="BF435"/>
          <cell r="BG435"/>
          <cell r="BH435"/>
          <cell r="BI435"/>
          <cell r="BJ435"/>
          <cell r="BK435"/>
          <cell r="BL435"/>
          <cell r="BM435"/>
          <cell r="BN435"/>
          <cell r="BO435"/>
          <cell r="BP435"/>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cell r="DD435">
            <v>1</v>
          </cell>
          <cell r="DE435"/>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I436"/>
          <cell r="J436">
            <v>1</v>
          </cell>
          <cell r="K436"/>
          <cell r="L436"/>
          <cell r="M436"/>
          <cell r="N436"/>
          <cell r="O436"/>
          <cell r="P436"/>
          <cell r="Q436">
            <v>1</v>
          </cell>
          <cell r="R436" t="str">
            <v>Under</v>
          </cell>
          <cell r="S436" t="str">
            <v xml:space="preserve">Revenue </v>
          </cell>
          <cell r="T436" t="str">
            <v>End of period</v>
          </cell>
          <cell r="U436" t="str">
            <v>Water quality compliance</v>
          </cell>
          <cell r="V436" t="str">
            <v>text</v>
          </cell>
          <cell r="W436" t="str">
            <v>Completion of the Knapp Mill WTW scheme</v>
          </cell>
          <cell r="X436">
            <v>0</v>
          </cell>
          <cell r="Y436" t="str">
            <v>Down</v>
          </cell>
          <cell r="Z436"/>
          <cell r="AA436"/>
          <cell r="AB436"/>
          <cell r="AC436"/>
          <cell r="AD436"/>
          <cell r="AE436"/>
          <cell r="AF436"/>
          <cell r="AG436"/>
          <cell r="AH436"/>
          <cell r="AI436"/>
          <cell r="AJ436"/>
          <cell r="AK436"/>
          <cell r="AL436"/>
          <cell r="AM436"/>
          <cell r="AN436"/>
          <cell r="AO436"/>
          <cell r="AP436"/>
          <cell r="AQ436" t="str">
            <v>NA</v>
          </cell>
          <cell r="AR436" t="str">
            <v>NA</v>
          </cell>
          <cell r="AS436">
            <v>0</v>
          </cell>
          <cell r="AT436">
            <v>0</v>
          </cell>
          <cell r="AU436">
            <v>0</v>
          </cell>
          <cell r="AV436"/>
          <cell r="AW436"/>
          <cell r="AX436"/>
          <cell r="AY436"/>
          <cell r="AZ436"/>
          <cell r="BA436"/>
          <cell r="BB436"/>
          <cell r="BC436"/>
          <cell r="BD436"/>
          <cell r="BE436"/>
          <cell r="BF436"/>
          <cell r="BG436"/>
          <cell r="BH436"/>
          <cell r="BI436"/>
          <cell r="BJ436"/>
          <cell r="BK436"/>
          <cell r="BL436"/>
          <cell r="BM436"/>
          <cell r="BN436"/>
          <cell r="BO436"/>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cell r="DE436"/>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I437"/>
          <cell r="J437">
            <v>1</v>
          </cell>
          <cell r="K437"/>
          <cell r="L437"/>
          <cell r="M437"/>
          <cell r="N437"/>
          <cell r="O437"/>
          <cell r="P437"/>
          <cell r="Q437">
            <v>1</v>
          </cell>
          <cell r="R437" t="str">
            <v>Under</v>
          </cell>
          <cell r="S437" t="str">
            <v xml:space="preserve">Revenue </v>
          </cell>
          <cell r="T437" t="str">
            <v>End of period</v>
          </cell>
          <cell r="U437" t="str">
            <v>Water quality compliance</v>
          </cell>
          <cell r="V437" t="str">
            <v>text</v>
          </cell>
          <cell r="W437" t="str">
            <v xml:space="preserve">On track delivery of the Alderney Scheme </v>
          </cell>
          <cell r="X437">
            <v>0</v>
          </cell>
          <cell r="Y437" t="str">
            <v>Down</v>
          </cell>
          <cell r="Z437"/>
          <cell r="AA437"/>
          <cell r="AB437"/>
          <cell r="AC437"/>
          <cell r="AD437"/>
          <cell r="AE437"/>
          <cell r="AF437"/>
          <cell r="AG437"/>
          <cell r="AH437"/>
          <cell r="AI437"/>
          <cell r="AJ437"/>
          <cell r="AK437"/>
          <cell r="AL437"/>
          <cell r="AM437"/>
          <cell r="AN437"/>
          <cell r="AO437"/>
          <cell r="AP437"/>
          <cell r="AQ437">
            <v>0</v>
          </cell>
          <cell r="AR437">
            <v>0</v>
          </cell>
          <cell r="AS437">
            <v>0</v>
          </cell>
          <cell r="AT437">
            <v>0</v>
          </cell>
          <cell r="AU437">
            <v>0</v>
          </cell>
          <cell r="AV437"/>
          <cell r="AW437"/>
          <cell r="AX437"/>
          <cell r="AY437"/>
          <cell r="AZ437"/>
          <cell r="BA437"/>
          <cell r="BB437"/>
          <cell r="BC437"/>
          <cell r="BD437"/>
          <cell r="BE437"/>
          <cell r="BF437"/>
          <cell r="BG437"/>
          <cell r="BH437"/>
          <cell r="BI437"/>
          <cell r="BJ437"/>
          <cell r="BK437"/>
          <cell r="BL437"/>
          <cell r="BM437"/>
          <cell r="BN437"/>
          <cell r="BO437"/>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cell r="DE437"/>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I438"/>
          <cell r="J438">
            <v>0.7</v>
          </cell>
          <cell r="K438">
            <v>0.3</v>
          </cell>
          <cell r="L438"/>
          <cell r="M438"/>
          <cell r="N438"/>
          <cell r="O438"/>
          <cell r="P438"/>
          <cell r="Q438">
            <v>1</v>
          </cell>
          <cell r="R438" t="str">
            <v>Under</v>
          </cell>
          <cell r="S438" t="str">
            <v xml:space="preserve">Revenue </v>
          </cell>
          <cell r="T438" t="str">
            <v>In-period</v>
          </cell>
          <cell r="U438" t="str">
            <v>Resilience</v>
          </cell>
          <cell r="V438" t="str">
            <v>text</v>
          </cell>
          <cell r="W438" t="str">
            <v>Appointed and operating on the Isles of Scilly</v>
          </cell>
          <cell r="X438">
            <v>0</v>
          </cell>
          <cell r="Y438" t="str">
            <v>Down</v>
          </cell>
          <cell r="Z438"/>
          <cell r="AA438"/>
          <cell r="AB438"/>
          <cell r="AC438"/>
          <cell r="AD438"/>
          <cell r="AE438"/>
          <cell r="AF438"/>
          <cell r="AG438"/>
          <cell r="AH438"/>
          <cell r="AI438"/>
          <cell r="AJ438"/>
          <cell r="AK438"/>
          <cell r="AL438"/>
          <cell r="AM438"/>
          <cell r="AN438"/>
          <cell r="AO438"/>
          <cell r="AP438"/>
          <cell r="AQ438" t="str">
            <v>Appointed</v>
          </cell>
          <cell r="AR438" t="str">
            <v>Appointed</v>
          </cell>
          <cell r="AS438" t="str">
            <v>Appointed</v>
          </cell>
          <cell r="AT438" t="str">
            <v>Appointed</v>
          </cell>
          <cell r="AU438" t="str">
            <v>Appointed</v>
          </cell>
          <cell r="AV438"/>
          <cell r="AW438"/>
          <cell r="AX438"/>
          <cell r="AY438"/>
          <cell r="AZ438"/>
          <cell r="BA438"/>
          <cell r="BB438"/>
          <cell r="BC438"/>
          <cell r="BD438"/>
          <cell r="BE438"/>
          <cell r="BF438"/>
          <cell r="BG438"/>
          <cell r="BH438"/>
          <cell r="BI438"/>
          <cell r="BJ438"/>
          <cell r="BK438"/>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cell r="DE438"/>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I439"/>
          <cell r="J439"/>
          <cell r="K439"/>
          <cell r="L439"/>
          <cell r="M439">
            <v>1</v>
          </cell>
          <cell r="N439"/>
          <cell r="O439"/>
          <cell r="P439"/>
          <cell r="Q439">
            <v>1</v>
          </cell>
          <cell r="R439" t="str">
            <v>Out &amp; under</v>
          </cell>
          <cell r="S439" t="str">
            <v xml:space="preserve">Revenue </v>
          </cell>
          <cell r="T439" t="str">
            <v>In-period</v>
          </cell>
          <cell r="U439" t="str">
            <v>Customer measure of experience (C-MeX)</v>
          </cell>
          <cell r="V439" t="str">
            <v>score</v>
          </cell>
          <cell r="W439" t="str">
            <v>CMEX Score</v>
          </cell>
          <cell r="X439">
            <v>2</v>
          </cell>
          <cell r="Y439" t="str">
            <v>Up</v>
          </cell>
          <cell r="Z439" t="str">
            <v>C-MeX: Customer measure of experience</v>
          </cell>
          <cell r="AA439"/>
          <cell r="AB439"/>
          <cell r="AC439"/>
          <cell r="AD439"/>
          <cell r="AE439"/>
          <cell r="AF439"/>
          <cell r="AG439"/>
          <cell r="AH439"/>
          <cell r="AI439"/>
          <cell r="AJ439"/>
          <cell r="AK439"/>
          <cell r="AL439"/>
          <cell r="AM439"/>
          <cell r="AN439"/>
          <cell r="AO439"/>
          <cell r="AP439"/>
          <cell r="AQ439" t="str">
            <v/>
          </cell>
          <cell r="AR439" t="str">
            <v/>
          </cell>
          <cell r="AS439" t="str">
            <v/>
          </cell>
          <cell r="AT439" t="str">
            <v/>
          </cell>
          <cell r="AU439" t="str">
            <v/>
          </cell>
          <cell r="AV439"/>
          <cell r="AW439"/>
          <cell r="AX439"/>
          <cell r="AY439"/>
          <cell r="AZ439"/>
          <cell r="BA439"/>
          <cell r="BB439"/>
          <cell r="BC439"/>
          <cell r="BD439"/>
          <cell r="BE439"/>
          <cell r="BF439"/>
          <cell r="BG439"/>
          <cell r="BH439"/>
          <cell r="BI439"/>
          <cell r="BJ439"/>
          <cell r="BK439"/>
          <cell r="BL439" t="str">
            <v>Yes</v>
          </cell>
          <cell r="BM439" t="str">
            <v>Yes</v>
          </cell>
          <cell r="BN439" t="str">
            <v>Yes</v>
          </cell>
          <cell r="BO439" t="str">
            <v>Yes</v>
          </cell>
          <cell r="BP439" t="str">
            <v>Yes</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No</v>
          </cell>
          <cell r="DD439">
            <v>1</v>
          </cell>
          <cell r="DE439"/>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I440"/>
          <cell r="J440"/>
          <cell r="K440"/>
          <cell r="L440"/>
          <cell r="M440"/>
          <cell r="N440"/>
          <cell r="O440"/>
          <cell r="P440"/>
          <cell r="Q440">
            <v>0</v>
          </cell>
          <cell r="R440" t="str">
            <v>NFI</v>
          </cell>
          <cell r="S440"/>
          <cell r="T440"/>
          <cell r="U440"/>
          <cell r="V440" t="str">
            <v>%</v>
          </cell>
          <cell r="W440"/>
          <cell r="X440">
            <v>0</v>
          </cell>
          <cell r="Y440" t="str">
            <v>Up</v>
          </cell>
          <cell r="Z440"/>
          <cell r="AA440"/>
          <cell r="AB440"/>
          <cell r="AC440"/>
          <cell r="AD440"/>
          <cell r="AE440"/>
          <cell r="AF440"/>
          <cell r="AG440"/>
          <cell r="AH440"/>
          <cell r="AI440"/>
          <cell r="AJ440"/>
          <cell r="AK440"/>
          <cell r="AL440"/>
          <cell r="AM440"/>
          <cell r="AN440"/>
          <cell r="AO440"/>
          <cell r="AP440"/>
          <cell r="AQ440">
            <v>91</v>
          </cell>
          <cell r="AR440">
            <v>91</v>
          </cell>
          <cell r="AS440">
            <v>91</v>
          </cell>
          <cell r="AT440">
            <v>91</v>
          </cell>
          <cell r="AU440">
            <v>91</v>
          </cell>
          <cell r="AV440"/>
          <cell r="AW440"/>
          <cell r="AX440"/>
          <cell r="AY440"/>
          <cell r="AZ440"/>
          <cell r="BA440"/>
          <cell r="BB440"/>
          <cell r="BC440"/>
          <cell r="BD440"/>
          <cell r="BE440"/>
          <cell r="BF440"/>
          <cell r="BG440"/>
          <cell r="BH440"/>
          <cell r="BI440"/>
          <cell r="BJ440"/>
          <cell r="BK440"/>
          <cell r="BL440"/>
          <cell r="BM440"/>
          <cell r="BN440"/>
          <cell r="BO440"/>
          <cell r="BP440"/>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cell r="DD440"/>
          <cell r="DE440"/>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I441"/>
          <cell r="J441">
            <v>0.56000000000000005</v>
          </cell>
          <cell r="K441">
            <v>0.44</v>
          </cell>
          <cell r="L441"/>
          <cell r="M441"/>
          <cell r="N441"/>
          <cell r="O441"/>
          <cell r="P441"/>
          <cell r="Q441">
            <v>1</v>
          </cell>
          <cell r="R441" t="str">
            <v>Out &amp; under</v>
          </cell>
          <cell r="S441" t="str">
            <v xml:space="preserve">Revenue </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cell r="AA441"/>
          <cell r="AB441"/>
          <cell r="AC441"/>
          <cell r="AD441"/>
          <cell r="AE441"/>
          <cell r="AF441"/>
          <cell r="AG441"/>
          <cell r="AH441"/>
          <cell r="AI441"/>
          <cell r="AJ441"/>
          <cell r="AK441"/>
          <cell r="AL441"/>
          <cell r="AM441"/>
          <cell r="AN441"/>
          <cell r="AO441"/>
          <cell r="AP441"/>
          <cell r="AQ441" t="str">
            <v/>
          </cell>
          <cell r="AR441" t="str">
            <v/>
          </cell>
          <cell r="AS441" t="str">
            <v/>
          </cell>
          <cell r="AT441" t="str">
            <v/>
          </cell>
          <cell r="AU441" t="str">
            <v/>
          </cell>
          <cell r="AV441"/>
          <cell r="AW441"/>
          <cell r="AX441"/>
          <cell r="AY441"/>
          <cell r="AZ441"/>
          <cell r="BA441"/>
          <cell r="BB441"/>
          <cell r="BC441"/>
          <cell r="BD441"/>
          <cell r="BE441"/>
          <cell r="BF441"/>
          <cell r="BG441"/>
          <cell r="BH441"/>
          <cell r="BI441"/>
          <cell r="BJ441"/>
          <cell r="BK441"/>
          <cell r="BL441" t="str">
            <v>Yes</v>
          </cell>
          <cell r="BM441" t="str">
            <v>Yes</v>
          </cell>
          <cell r="BN441" t="str">
            <v>Yes</v>
          </cell>
          <cell r="BO441" t="str">
            <v>Yes</v>
          </cell>
          <cell r="BP441" t="str">
            <v>Yes</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No</v>
          </cell>
          <cell r="DD441">
            <v>1</v>
          </cell>
          <cell r="DE441"/>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K442"/>
          <cell r="L442"/>
          <cell r="M442"/>
          <cell r="N442"/>
          <cell r="O442"/>
          <cell r="P442"/>
          <cell r="Q442">
            <v>1</v>
          </cell>
          <cell r="R442" t="str">
            <v>NFI</v>
          </cell>
          <cell r="S442"/>
          <cell r="T442"/>
          <cell r="U442" t="str">
            <v>Customer education/awareness</v>
          </cell>
          <cell r="V442" t="str">
            <v>nr</v>
          </cell>
          <cell r="W442" t="str">
            <v>Number of contacts</v>
          </cell>
          <cell r="X442">
            <v>0</v>
          </cell>
          <cell r="Y442" t="str">
            <v>Up</v>
          </cell>
          <cell r="Z442"/>
          <cell r="AA442"/>
          <cell r="AB442"/>
          <cell r="AC442"/>
          <cell r="AD442"/>
          <cell r="AE442"/>
          <cell r="AF442"/>
          <cell r="AG442"/>
          <cell r="AH442"/>
          <cell r="AI442"/>
          <cell r="AJ442"/>
          <cell r="AK442"/>
          <cell r="AL442"/>
          <cell r="AM442"/>
          <cell r="AN442"/>
          <cell r="AO442"/>
          <cell r="AP442"/>
          <cell r="AQ442">
            <v>80000</v>
          </cell>
          <cell r="AR442">
            <v>160000</v>
          </cell>
          <cell r="AS442">
            <v>240000</v>
          </cell>
          <cell r="AT442">
            <v>320000</v>
          </cell>
          <cell r="AU442">
            <v>400000</v>
          </cell>
          <cell r="AV442"/>
          <cell r="AW442"/>
          <cell r="AX442"/>
          <cell r="AY442"/>
          <cell r="AZ442"/>
          <cell r="BA442"/>
          <cell r="BB442"/>
          <cell r="BC442"/>
          <cell r="BD442"/>
          <cell r="BE442"/>
          <cell r="BF442"/>
          <cell r="BG442"/>
          <cell r="BH442"/>
          <cell r="BI442"/>
          <cell r="BJ442"/>
          <cell r="BK442"/>
          <cell r="BL442"/>
          <cell r="BM442"/>
          <cell r="BN442"/>
          <cell r="BO442"/>
          <cell r="BP442"/>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cell r="DD442">
            <v>1</v>
          </cell>
          <cell r="DE442"/>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I443"/>
          <cell r="J443">
            <v>1</v>
          </cell>
          <cell r="K443"/>
          <cell r="L443"/>
          <cell r="M443"/>
          <cell r="N443"/>
          <cell r="O443"/>
          <cell r="P443"/>
          <cell r="Q443">
            <v>1</v>
          </cell>
          <cell r="R443" t="str">
            <v>Out &amp; under</v>
          </cell>
          <cell r="S443" t="str">
            <v xml:space="preserve">Revenue </v>
          </cell>
          <cell r="T443" t="str">
            <v>In-period</v>
          </cell>
          <cell r="U443" t="str">
            <v>Water mains bursts</v>
          </cell>
          <cell r="V443" t="str">
            <v>nr</v>
          </cell>
          <cell r="W443" t="str">
            <v>Number per 1000km</v>
          </cell>
          <cell r="X443">
            <v>1</v>
          </cell>
          <cell r="Y443" t="str">
            <v>Down</v>
          </cell>
          <cell r="Z443" t="str">
            <v>Mains repairs</v>
          </cell>
          <cell r="AA443"/>
          <cell r="AB443"/>
          <cell r="AC443"/>
          <cell r="AD443"/>
          <cell r="AE443"/>
          <cell r="AF443"/>
          <cell r="AG443"/>
          <cell r="AH443"/>
          <cell r="AI443"/>
          <cell r="AJ443"/>
          <cell r="AK443"/>
          <cell r="AL443"/>
          <cell r="AM443"/>
          <cell r="AN443"/>
          <cell r="AO443"/>
          <cell r="AP443"/>
          <cell r="AQ443">
            <v>265.89999999999998</v>
          </cell>
          <cell r="AR443">
            <v>262.2</v>
          </cell>
          <cell r="AS443">
            <v>258.5</v>
          </cell>
          <cell r="AT443">
            <v>254.8</v>
          </cell>
          <cell r="AU443">
            <v>251.1</v>
          </cell>
          <cell r="AV443"/>
          <cell r="AW443"/>
          <cell r="AX443"/>
          <cell r="AY443"/>
          <cell r="AZ443"/>
          <cell r="BA443"/>
          <cell r="BB443"/>
          <cell r="BC443"/>
          <cell r="BD443"/>
          <cell r="BE443"/>
          <cell r="BF443"/>
          <cell r="BG443"/>
          <cell r="BH443"/>
          <cell r="BI443"/>
          <cell r="BJ443"/>
          <cell r="BK443"/>
          <cell r="BL443" t="str">
            <v>Yes</v>
          </cell>
          <cell r="BM443" t="str">
            <v>Yes</v>
          </cell>
          <cell r="BN443" t="str">
            <v>Yes</v>
          </cell>
          <cell r="BO443" t="str">
            <v>Yes</v>
          </cell>
          <cell r="BP443" t="str">
            <v>Yes</v>
          </cell>
          <cell r="BQ443" t="str">
            <v/>
          </cell>
          <cell r="BR443" t="str">
            <v/>
          </cell>
          <cell r="BS443" t="str">
            <v/>
          </cell>
          <cell r="BT443" t="str">
            <v/>
          </cell>
          <cell r="BU443" t="str">
            <v/>
          </cell>
          <cell r="BV443">
            <v>372.3</v>
          </cell>
          <cell r="BW443">
            <v>372.3</v>
          </cell>
          <cell r="BX443">
            <v>372.3</v>
          </cell>
          <cell r="BY443">
            <v>372.3</v>
          </cell>
          <cell r="BZ443">
            <v>372.3</v>
          </cell>
          <cell r="CA443" t="str">
            <v/>
          </cell>
          <cell r="CB443" t="str">
            <v/>
          </cell>
          <cell r="CC443" t="str">
            <v/>
          </cell>
          <cell r="CD443" t="str">
            <v/>
          </cell>
          <cell r="CE443" t="str">
            <v/>
          </cell>
          <cell r="CF443" t="str">
            <v/>
          </cell>
          <cell r="CG443" t="str">
            <v/>
          </cell>
          <cell r="CH443" t="str">
            <v/>
          </cell>
          <cell r="CI443" t="str">
            <v/>
          </cell>
          <cell r="CJ443" t="str">
            <v/>
          </cell>
          <cell r="CK443">
            <v>212.9</v>
          </cell>
          <cell r="CL443">
            <v>209.2</v>
          </cell>
          <cell r="CM443">
            <v>205.5</v>
          </cell>
          <cell r="CN443">
            <v>201.8</v>
          </cell>
          <cell r="CO443">
            <v>198.1</v>
          </cell>
          <cell r="CP443" t="str">
            <v/>
          </cell>
          <cell r="CQ443" t="str">
            <v/>
          </cell>
          <cell r="CR443" t="str">
            <v/>
          </cell>
          <cell r="CS443" t="str">
            <v/>
          </cell>
          <cell r="CT443" t="str">
            <v/>
          </cell>
          <cell r="CU443">
            <v>-0.28599999999999998</v>
          </cell>
          <cell r="CV443" t="str">
            <v/>
          </cell>
          <cell r="CW443" t="str">
            <v/>
          </cell>
          <cell r="CX443" t="str">
            <v/>
          </cell>
          <cell r="CY443">
            <v>0.224</v>
          </cell>
          <cell r="CZ443" t="str">
            <v/>
          </cell>
          <cell r="DA443" t="str">
            <v/>
          </cell>
          <cell r="DB443" t="str">
            <v/>
          </cell>
          <cell r="DC443"/>
          <cell r="DD443">
            <v>1</v>
          </cell>
          <cell r="DE443"/>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K444"/>
          <cell r="L444"/>
          <cell r="M444"/>
          <cell r="N444"/>
          <cell r="O444"/>
          <cell r="P444"/>
          <cell r="Q444">
            <v>1</v>
          </cell>
          <cell r="R444" t="str">
            <v>Under</v>
          </cell>
          <cell r="S444" t="str">
            <v xml:space="preserve">Revenue </v>
          </cell>
          <cell r="T444" t="str">
            <v>In-period</v>
          </cell>
          <cell r="U444" t="str">
            <v>Water outage</v>
          </cell>
          <cell r="V444" t="str">
            <v>%</v>
          </cell>
          <cell r="W444" t="str">
            <v>Percentage</v>
          </cell>
          <cell r="X444">
            <v>2</v>
          </cell>
          <cell r="Y444" t="str">
            <v>Down</v>
          </cell>
          <cell r="Z444" t="str">
            <v>Unplanned outage</v>
          </cell>
          <cell r="AA444"/>
          <cell r="AB444"/>
          <cell r="AC444"/>
          <cell r="AD444"/>
          <cell r="AE444"/>
          <cell r="AF444"/>
          <cell r="AG444"/>
          <cell r="AH444"/>
          <cell r="AI444"/>
          <cell r="AJ444"/>
          <cell r="AK444"/>
          <cell r="AL444"/>
          <cell r="AM444"/>
          <cell r="AN444"/>
          <cell r="AO444"/>
          <cell r="AP444"/>
          <cell r="AQ444">
            <v>6</v>
          </cell>
          <cell r="AR444">
            <v>5.09</v>
          </cell>
          <cell r="AS444">
            <v>4.17</v>
          </cell>
          <cell r="AT444">
            <v>3.26</v>
          </cell>
          <cell r="AU444">
            <v>2.34</v>
          </cell>
          <cell r="AV444"/>
          <cell r="AW444"/>
          <cell r="AX444"/>
          <cell r="AY444"/>
          <cell r="AZ444"/>
          <cell r="BA444"/>
          <cell r="BB444"/>
          <cell r="BC444"/>
          <cell r="BD444"/>
          <cell r="BE444"/>
          <cell r="BF444"/>
          <cell r="BG444"/>
          <cell r="BH444"/>
          <cell r="BI444"/>
          <cell r="BJ444"/>
          <cell r="BK444"/>
          <cell r="BL444" t="str">
            <v>Yes</v>
          </cell>
          <cell r="BM444" t="str">
            <v>Yes</v>
          </cell>
          <cell r="BN444" t="str">
            <v>Yes</v>
          </cell>
          <cell r="BO444" t="str">
            <v>Yes</v>
          </cell>
          <cell r="BP444" t="str">
            <v>Yes</v>
          </cell>
          <cell r="BQ444" t="str">
            <v/>
          </cell>
          <cell r="BR444" t="str">
            <v/>
          </cell>
          <cell r="BS444" t="str">
            <v/>
          </cell>
          <cell r="BT444" t="str">
            <v/>
          </cell>
          <cell r="BU444" t="str">
            <v/>
          </cell>
          <cell r="BV444">
            <v>24</v>
          </cell>
          <cell r="BW444">
            <v>24</v>
          </cell>
          <cell r="BX444">
            <v>24</v>
          </cell>
          <cell r="BY444">
            <v>24</v>
          </cell>
          <cell r="BZ444">
            <v>24</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v>-3.08</v>
          </cell>
          <cell r="CV444">
            <v>-2.7189999999999999</v>
          </cell>
          <cell r="CW444" t="str">
            <v/>
          </cell>
          <cell r="CX444" t="str">
            <v/>
          </cell>
          <cell r="CY444">
            <v>0</v>
          </cell>
          <cell r="CZ444" t="str">
            <v/>
          </cell>
          <cell r="DA444" t="str">
            <v/>
          </cell>
          <cell r="DB444" t="str">
            <v/>
          </cell>
          <cell r="DC444"/>
          <cell r="DD444">
            <v>1</v>
          </cell>
          <cell r="DE444"/>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I445"/>
          <cell r="J445">
            <v>1</v>
          </cell>
          <cell r="K445"/>
          <cell r="L445"/>
          <cell r="M445"/>
          <cell r="N445"/>
          <cell r="O445"/>
          <cell r="P445"/>
          <cell r="Q445">
            <v>1</v>
          </cell>
          <cell r="R445" t="str">
            <v>Out &amp; under</v>
          </cell>
          <cell r="S445" t="str">
            <v xml:space="preserve">Revenue </v>
          </cell>
          <cell r="T445" t="str">
            <v>In-period</v>
          </cell>
          <cell r="U445" t="str">
            <v>Supply interruptions</v>
          </cell>
          <cell r="V445" t="str">
            <v>time</v>
          </cell>
          <cell r="W445" t="str">
            <v>Hours, minutes and seconds per property</v>
          </cell>
          <cell r="X445">
            <v>0</v>
          </cell>
          <cell r="Y445" t="str">
            <v>Down</v>
          </cell>
          <cell r="Z445" t="str">
            <v>Water supply interruptions</v>
          </cell>
          <cell r="AA445"/>
          <cell r="AB445"/>
          <cell r="AC445"/>
          <cell r="AD445"/>
          <cell r="AE445"/>
          <cell r="AF445"/>
          <cell r="AG445"/>
          <cell r="AH445"/>
          <cell r="AI445"/>
          <cell r="AJ445"/>
          <cell r="AK445"/>
          <cell r="AL445"/>
          <cell r="AM445"/>
          <cell r="AN445"/>
          <cell r="AO445"/>
          <cell r="AP445"/>
          <cell r="AQ445">
            <v>4.5138888888888893E-3</v>
          </cell>
          <cell r="AR445">
            <v>4.2592592592592595E-3</v>
          </cell>
          <cell r="AS445">
            <v>3.9930555555555561E-3</v>
          </cell>
          <cell r="AT445">
            <v>3.7384259259259263E-3</v>
          </cell>
          <cell r="AU445">
            <v>3.472222222222222E-3</v>
          </cell>
          <cell r="AV445"/>
          <cell r="AW445"/>
          <cell r="AX445"/>
          <cell r="AY445"/>
          <cell r="AZ445"/>
          <cell r="BA445"/>
          <cell r="BB445"/>
          <cell r="BC445"/>
          <cell r="BD445"/>
          <cell r="BE445"/>
          <cell r="BF445"/>
          <cell r="BG445"/>
          <cell r="BH445"/>
          <cell r="BI445"/>
          <cell r="BJ445"/>
          <cell r="BK445"/>
          <cell r="BL445" t="str">
            <v>Yes</v>
          </cell>
          <cell r="BM445" t="str">
            <v>Yes</v>
          </cell>
          <cell r="BN445" t="str">
            <v>Yes</v>
          </cell>
          <cell r="BO445" t="str">
            <v>Yes</v>
          </cell>
          <cell r="BP445" t="str">
            <v>Yes</v>
          </cell>
          <cell r="BQ445">
            <v>0</v>
          </cell>
          <cell r="BR445">
            <v>0</v>
          </cell>
          <cell r="BS445">
            <v>0</v>
          </cell>
          <cell r="BT445">
            <v>0</v>
          </cell>
          <cell r="BU445">
            <v>0</v>
          </cell>
          <cell r="BV445">
            <v>1.5798611111111114E-2</v>
          </cell>
          <cell r="BW445">
            <v>1.5798611111111114E-2</v>
          </cell>
          <cell r="BX445">
            <v>1.5798611111111114E-2</v>
          </cell>
          <cell r="BY445">
            <v>1.5798611111111114E-2</v>
          </cell>
          <cell r="BZ445">
            <v>1.5798611111111114E-2</v>
          </cell>
          <cell r="CA445">
            <v>0</v>
          </cell>
          <cell r="CB445">
            <v>0</v>
          </cell>
          <cell r="CC445">
            <v>0</v>
          </cell>
          <cell r="CD445">
            <v>0</v>
          </cell>
          <cell r="CE445">
            <v>0</v>
          </cell>
          <cell r="CF445">
            <v>0</v>
          </cell>
          <cell r="CG445">
            <v>0</v>
          </cell>
          <cell r="CH445">
            <v>0</v>
          </cell>
          <cell r="CI445">
            <v>0</v>
          </cell>
          <cell r="CJ445">
            <v>0</v>
          </cell>
          <cell r="CK445">
            <v>2.6736111111111118E-3</v>
          </cell>
          <cell r="CL445">
            <v>2.4768518518518525E-3</v>
          </cell>
          <cell r="CM445">
            <v>2.2685185185185195E-3</v>
          </cell>
          <cell r="CN445">
            <v>2.0717592592592593E-3</v>
          </cell>
          <cell r="CO445">
            <v>1.8634259259259255E-3</v>
          </cell>
          <cell r="CP445">
            <v>0</v>
          </cell>
          <cell r="CQ445">
            <v>0</v>
          </cell>
          <cell r="CR445">
            <v>0</v>
          </cell>
          <cell r="CS445">
            <v>0</v>
          </cell>
          <cell r="CT445">
            <v>0</v>
          </cell>
          <cell r="CU445">
            <v>-1.415</v>
          </cell>
          <cell r="CV445" t="str">
            <v/>
          </cell>
          <cell r="CW445" t="str">
            <v/>
          </cell>
          <cell r="CX445" t="str">
            <v/>
          </cell>
          <cell r="CY445">
            <v>1.415</v>
          </cell>
          <cell r="CZ445" t="str">
            <v/>
          </cell>
          <cell r="DA445" t="str">
            <v/>
          </cell>
          <cell r="DB445" t="str">
            <v/>
          </cell>
          <cell r="DC445"/>
          <cell r="DD445">
            <v>1</v>
          </cell>
          <cell r="DE445"/>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I446"/>
          <cell r="J446">
            <v>1</v>
          </cell>
          <cell r="K446"/>
          <cell r="L446"/>
          <cell r="M446"/>
          <cell r="N446"/>
          <cell r="O446"/>
          <cell r="P446"/>
          <cell r="Q446">
            <v>1</v>
          </cell>
          <cell r="R446" t="str">
            <v>Out &amp; under</v>
          </cell>
          <cell r="S446" t="str">
            <v xml:space="preserve">Revenue </v>
          </cell>
          <cell r="T446" t="str">
            <v>In-period</v>
          </cell>
          <cell r="U446" t="str">
            <v>Leakage</v>
          </cell>
          <cell r="V446" t="str">
            <v>nr</v>
          </cell>
          <cell r="W446" t="str">
            <v>Mld</v>
          </cell>
          <cell r="X446">
            <v>1</v>
          </cell>
          <cell r="Y446" t="str">
            <v>Down</v>
          </cell>
          <cell r="Z446" t="str">
            <v>Leakage</v>
          </cell>
          <cell r="AA446"/>
          <cell r="AB446"/>
          <cell r="AC446"/>
          <cell r="AD446"/>
          <cell r="AE446"/>
          <cell r="AF446"/>
          <cell r="AG446"/>
          <cell r="AH446"/>
          <cell r="AI446"/>
          <cell r="AJ446"/>
          <cell r="AK446"/>
          <cell r="AL446"/>
          <cell r="AM446"/>
          <cell r="AN446"/>
          <cell r="AO446"/>
          <cell r="AP446"/>
          <cell r="AQ446">
            <v>675.8</v>
          </cell>
          <cell r="AR446">
            <v>632.79999999999995</v>
          </cell>
          <cell r="AS446">
            <v>605.4</v>
          </cell>
          <cell r="AT446">
            <v>582.1</v>
          </cell>
          <cell r="AU446">
            <v>561</v>
          </cell>
          <cell r="AV446"/>
          <cell r="AW446"/>
          <cell r="AX446"/>
          <cell r="AY446"/>
          <cell r="AZ446"/>
          <cell r="BA446"/>
          <cell r="BB446"/>
          <cell r="BC446"/>
          <cell r="BD446"/>
          <cell r="BE446"/>
          <cell r="BF446"/>
          <cell r="BG446"/>
          <cell r="BH446"/>
          <cell r="BI446"/>
          <cell r="BJ446"/>
          <cell r="BK446"/>
          <cell r="BL446" t="str">
            <v>Yes</v>
          </cell>
          <cell r="BM446" t="str">
            <v>Yes</v>
          </cell>
          <cell r="BN446" t="str">
            <v>Yes</v>
          </cell>
          <cell r="BO446" t="str">
            <v>Yes</v>
          </cell>
          <cell r="BP446" t="str">
            <v>Yes</v>
          </cell>
          <cell r="BQ446" t="str">
            <v/>
          </cell>
          <cell r="BR446" t="str">
            <v/>
          </cell>
          <cell r="BS446" t="str">
            <v/>
          </cell>
          <cell r="BT446" t="str">
            <v/>
          </cell>
          <cell r="BU446" t="str">
            <v/>
          </cell>
          <cell r="BV446">
            <v>775.2</v>
          </cell>
          <cell r="BW446">
            <v>775.2</v>
          </cell>
          <cell r="BX446">
            <v>775.2</v>
          </cell>
          <cell r="BY446">
            <v>775.2</v>
          </cell>
          <cell r="BZ446">
            <v>775.2</v>
          </cell>
          <cell r="CA446" t="str">
            <v/>
          </cell>
          <cell r="CB446" t="str">
            <v/>
          </cell>
          <cell r="CC446" t="str">
            <v/>
          </cell>
          <cell r="CD446" t="str">
            <v/>
          </cell>
          <cell r="CE446" t="str">
            <v/>
          </cell>
          <cell r="CF446" t="str">
            <v/>
          </cell>
          <cell r="CG446" t="str">
            <v/>
          </cell>
          <cell r="CH446" t="str">
            <v/>
          </cell>
          <cell r="CI446" t="str">
            <v/>
          </cell>
          <cell r="CJ446" t="str">
            <v/>
          </cell>
          <cell r="CK446">
            <v>652.79999999999995</v>
          </cell>
          <cell r="CL446">
            <v>599.79999999999995</v>
          </cell>
          <cell r="CM446">
            <v>572.4</v>
          </cell>
          <cell r="CN446">
            <v>549.1</v>
          </cell>
          <cell r="CO446">
            <v>528</v>
          </cell>
          <cell r="CP446" t="str">
            <v/>
          </cell>
          <cell r="CQ446" t="str">
            <v/>
          </cell>
          <cell r="CR446" t="str">
            <v/>
          </cell>
          <cell r="CS446" t="str">
            <v/>
          </cell>
          <cell r="CT446" t="str">
            <v/>
          </cell>
          <cell r="CU446">
            <v>-0.38900000000000001</v>
          </cell>
          <cell r="CV446" t="str">
            <v/>
          </cell>
          <cell r="CW446" t="str">
            <v/>
          </cell>
          <cell r="CX446" t="str">
            <v/>
          </cell>
          <cell r="CY446">
            <v>0.307</v>
          </cell>
          <cell r="CZ446" t="str">
            <v/>
          </cell>
          <cell r="DA446" t="str">
            <v/>
          </cell>
          <cell r="DB446" t="str">
            <v/>
          </cell>
          <cell r="DC446"/>
          <cell r="DD446">
            <v>1</v>
          </cell>
          <cell r="DE446"/>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I447"/>
          <cell r="J447">
            <v>1</v>
          </cell>
          <cell r="K447"/>
          <cell r="L447"/>
          <cell r="M447"/>
          <cell r="N447"/>
          <cell r="O447"/>
          <cell r="P447"/>
          <cell r="Q447">
            <v>1</v>
          </cell>
          <cell r="R447" t="str">
            <v>Out &amp; under</v>
          </cell>
          <cell r="S447" t="str">
            <v xml:space="preserve">Revenue </v>
          </cell>
          <cell r="T447" t="str">
            <v>End of period</v>
          </cell>
          <cell r="U447" t="str">
            <v>Water consumption</v>
          </cell>
          <cell r="V447" t="str">
            <v>nr</v>
          </cell>
          <cell r="W447" t="str">
            <v>Litres per head per day l/head/day</v>
          </cell>
          <cell r="X447">
            <v>1</v>
          </cell>
          <cell r="Y447" t="str">
            <v>Down</v>
          </cell>
          <cell r="Z447" t="str">
            <v>Per capita consumption</v>
          </cell>
          <cell r="AA447"/>
          <cell r="AB447"/>
          <cell r="AC447"/>
          <cell r="AD447"/>
          <cell r="AE447"/>
          <cell r="AF447"/>
          <cell r="AG447"/>
          <cell r="AH447"/>
          <cell r="AI447"/>
          <cell r="AJ447"/>
          <cell r="AK447"/>
          <cell r="AL447"/>
          <cell r="AM447"/>
          <cell r="AN447"/>
          <cell r="AO447"/>
          <cell r="AP447"/>
          <cell r="AQ447">
            <v>140.4</v>
          </cell>
          <cell r="AR447">
            <v>138.69999999999999</v>
          </cell>
          <cell r="AS447">
            <v>137.19999999999999</v>
          </cell>
          <cell r="AT447">
            <v>135.80000000000001</v>
          </cell>
          <cell r="AU447">
            <v>133.1</v>
          </cell>
          <cell r="AV447"/>
          <cell r="AW447"/>
          <cell r="AX447"/>
          <cell r="AY447"/>
          <cell r="AZ447"/>
          <cell r="BA447"/>
          <cell r="BB447"/>
          <cell r="BC447"/>
          <cell r="BD447"/>
          <cell r="BE447"/>
          <cell r="BF447"/>
          <cell r="BG447"/>
          <cell r="BH447"/>
          <cell r="BI447"/>
          <cell r="BJ447"/>
          <cell r="BK447"/>
          <cell r="BL447" t="str">
            <v>Yes</v>
          </cell>
          <cell r="BM447" t="str">
            <v>Yes</v>
          </cell>
          <cell r="BN447" t="str">
            <v>Yes</v>
          </cell>
          <cell r="BO447" t="str">
            <v>Yes</v>
          </cell>
          <cell r="BP447" t="str">
            <v>Yes</v>
          </cell>
          <cell r="BQ447" t="str">
            <v/>
          </cell>
          <cell r="BR447" t="str">
            <v/>
          </cell>
          <cell r="BS447" t="str">
            <v/>
          </cell>
          <cell r="BT447" t="str">
            <v/>
          </cell>
          <cell r="BU447" t="str">
            <v/>
          </cell>
          <cell r="BV447">
            <v>154.5</v>
          </cell>
          <cell r="BW447">
            <v>154.5</v>
          </cell>
          <cell r="BX447">
            <v>154.5</v>
          </cell>
          <cell r="BY447">
            <v>154.5</v>
          </cell>
          <cell r="BZ447">
            <v>154.5</v>
          </cell>
          <cell r="CA447" t="str">
            <v/>
          </cell>
          <cell r="CB447" t="str">
            <v/>
          </cell>
          <cell r="CC447" t="str">
            <v/>
          </cell>
          <cell r="CD447" t="str">
            <v/>
          </cell>
          <cell r="CE447" t="str">
            <v/>
          </cell>
          <cell r="CF447" t="str">
            <v/>
          </cell>
          <cell r="CG447" t="str">
            <v/>
          </cell>
          <cell r="CH447" t="str">
            <v/>
          </cell>
          <cell r="CI447" t="str">
            <v/>
          </cell>
          <cell r="CJ447" t="str">
            <v/>
          </cell>
          <cell r="CK447">
            <v>135.4</v>
          </cell>
          <cell r="CL447">
            <v>133.69999999999999</v>
          </cell>
          <cell r="CM447">
            <v>132.19999999999999</v>
          </cell>
          <cell r="CN447">
            <v>130.80000000000001</v>
          </cell>
          <cell r="CO447">
            <v>128.1</v>
          </cell>
          <cell r="CP447" t="str">
            <v/>
          </cell>
          <cell r="CQ447" t="str">
            <v/>
          </cell>
          <cell r="CR447" t="str">
            <v/>
          </cell>
          <cell r="CS447" t="str">
            <v/>
          </cell>
          <cell r="CT447" t="str">
            <v/>
          </cell>
          <cell r="CU447">
            <v>-0.69599999999999995</v>
          </cell>
          <cell r="CV447" t="str">
            <v/>
          </cell>
          <cell r="CW447" t="str">
            <v/>
          </cell>
          <cell r="CX447" t="str">
            <v/>
          </cell>
          <cell r="CY447">
            <v>0.76</v>
          </cell>
          <cell r="CZ447" t="str">
            <v/>
          </cell>
          <cell r="DA447" t="str">
            <v/>
          </cell>
          <cell r="DB447" t="str">
            <v/>
          </cell>
          <cell r="DC447" t="str">
            <v>No</v>
          </cell>
          <cell r="DD447">
            <v>1</v>
          </cell>
          <cell r="DE447"/>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K448"/>
          <cell r="L448"/>
          <cell r="M448"/>
          <cell r="N448"/>
          <cell r="O448"/>
          <cell r="P448"/>
          <cell r="Q448">
            <v>1</v>
          </cell>
          <cell r="R448" t="str">
            <v>Under</v>
          </cell>
          <cell r="S448" t="str">
            <v xml:space="preserve">Revenue </v>
          </cell>
          <cell r="T448" t="str">
            <v>In-period</v>
          </cell>
          <cell r="U448" t="str">
            <v>Water quality compliance</v>
          </cell>
          <cell r="V448" t="str">
            <v>score</v>
          </cell>
          <cell r="W448" t="str">
            <v>Score</v>
          </cell>
          <cell r="X448">
            <v>2</v>
          </cell>
          <cell r="Y448" t="str">
            <v>Down</v>
          </cell>
          <cell r="Z448" t="str">
            <v>Water quality compliance (CRI)</v>
          </cell>
          <cell r="AA448"/>
          <cell r="AB448"/>
          <cell r="AC448"/>
          <cell r="AD448"/>
          <cell r="AE448"/>
          <cell r="AF448"/>
          <cell r="AG448"/>
          <cell r="AH448"/>
          <cell r="AI448"/>
          <cell r="AJ448"/>
          <cell r="AK448"/>
          <cell r="AL448"/>
          <cell r="AM448"/>
          <cell r="AN448"/>
          <cell r="AO448"/>
          <cell r="AP448"/>
          <cell r="AQ448">
            <v>0</v>
          </cell>
          <cell r="AR448">
            <v>0</v>
          </cell>
          <cell r="AS448">
            <v>0</v>
          </cell>
          <cell r="AT448">
            <v>0</v>
          </cell>
          <cell r="AU448">
            <v>0</v>
          </cell>
          <cell r="AV448"/>
          <cell r="AW448"/>
          <cell r="AX448"/>
          <cell r="AY448"/>
          <cell r="AZ448"/>
          <cell r="BA448"/>
          <cell r="BB448"/>
          <cell r="BC448"/>
          <cell r="BD448"/>
          <cell r="BE448"/>
          <cell r="BF448"/>
          <cell r="BG448"/>
          <cell r="BH448"/>
          <cell r="BI448"/>
          <cell r="BJ448"/>
          <cell r="BK448"/>
          <cell r="BL448" t="str">
            <v>Yes</v>
          </cell>
          <cell r="BM448" t="str">
            <v>Yes</v>
          </cell>
          <cell r="BN448" t="str">
            <v>Yes</v>
          </cell>
          <cell r="BO448" t="str">
            <v>Yes</v>
          </cell>
          <cell r="BP448" t="str">
            <v>Yes</v>
          </cell>
          <cell r="BQ448" t="str">
            <v/>
          </cell>
          <cell r="BR448" t="str">
            <v/>
          </cell>
          <cell r="BS448" t="str">
            <v/>
          </cell>
          <cell r="BT448" t="str">
            <v/>
          </cell>
          <cell r="BU448" t="str">
            <v/>
          </cell>
          <cell r="BV448">
            <v>9.5</v>
          </cell>
          <cell r="BW448">
            <v>9.5</v>
          </cell>
          <cell r="BX448">
            <v>9.5</v>
          </cell>
          <cell r="BY448">
            <v>9.5</v>
          </cell>
          <cell r="BZ448">
            <v>9.5</v>
          </cell>
          <cell r="CA448">
            <v>2</v>
          </cell>
          <cell r="CB448">
            <v>2</v>
          </cell>
          <cell r="CC448">
            <v>2</v>
          </cell>
          <cell r="CD448">
            <v>2</v>
          </cell>
          <cell r="CE448">
            <v>2</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v>-2.1389999999999998</v>
          </cell>
          <cell r="CV448" t="str">
            <v/>
          </cell>
          <cell r="CW448" t="str">
            <v/>
          </cell>
          <cell r="CX448" t="str">
            <v/>
          </cell>
          <cell r="CY448">
            <v>0</v>
          </cell>
          <cell r="CZ448" t="str">
            <v/>
          </cell>
          <cell r="DA448" t="str">
            <v/>
          </cell>
          <cell r="DB448" t="str">
            <v/>
          </cell>
          <cell r="DC448" t="str">
            <v>No</v>
          </cell>
          <cell r="DD448">
            <v>1</v>
          </cell>
          <cell r="DE448"/>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K449"/>
          <cell r="L449"/>
          <cell r="M449"/>
          <cell r="N449"/>
          <cell r="O449"/>
          <cell r="P449"/>
          <cell r="Q449">
            <v>1</v>
          </cell>
          <cell r="R449" t="str">
            <v>Under</v>
          </cell>
          <cell r="S449" t="str">
            <v xml:space="preserve">Revenue </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A449"/>
          <cell r="AB449"/>
          <cell r="AC449"/>
          <cell r="AD449"/>
          <cell r="AE449"/>
          <cell r="AF449"/>
          <cell r="AG449"/>
          <cell r="AH449"/>
          <cell r="AI449"/>
          <cell r="AJ449"/>
          <cell r="AK449"/>
          <cell r="AL449"/>
          <cell r="AM449"/>
          <cell r="AN449"/>
          <cell r="AO449"/>
          <cell r="AP449"/>
          <cell r="AQ449">
            <v>34</v>
          </cell>
          <cell r="AR449">
            <v>34</v>
          </cell>
          <cell r="AS449">
            <v>34</v>
          </cell>
          <cell r="AT449">
            <v>34</v>
          </cell>
          <cell r="AU449">
            <v>34</v>
          </cell>
          <cell r="AV449"/>
          <cell r="AW449"/>
          <cell r="AX449"/>
          <cell r="AY449"/>
          <cell r="AZ449"/>
          <cell r="BA449"/>
          <cell r="BB449"/>
          <cell r="BC449"/>
          <cell r="BD449"/>
          <cell r="BE449"/>
          <cell r="BF449"/>
          <cell r="BG449"/>
          <cell r="BH449"/>
          <cell r="BI449"/>
          <cell r="BJ449"/>
          <cell r="BK449"/>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cell r="DE449"/>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K450"/>
          <cell r="L450"/>
          <cell r="M450"/>
          <cell r="N450"/>
          <cell r="O450"/>
          <cell r="P450"/>
          <cell r="Q450">
            <v>1</v>
          </cell>
          <cell r="R450" t="str">
            <v>Under</v>
          </cell>
          <cell r="S450" t="str">
            <v xml:space="preserve">Revenue </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A450"/>
          <cell r="AB450"/>
          <cell r="AC450"/>
          <cell r="AD450"/>
          <cell r="AE450"/>
          <cell r="AF450"/>
          <cell r="AG450"/>
          <cell r="AH450"/>
          <cell r="AI450"/>
          <cell r="AJ450"/>
          <cell r="AK450"/>
          <cell r="AL450"/>
          <cell r="AM450"/>
          <cell r="AN450"/>
          <cell r="AO450"/>
          <cell r="AP450"/>
          <cell r="AQ450">
            <v>0.6</v>
          </cell>
          <cell r="AR450">
            <v>0.6</v>
          </cell>
          <cell r="AS450">
            <v>0.6</v>
          </cell>
          <cell r="AT450">
            <v>0.6</v>
          </cell>
          <cell r="AU450">
            <v>0.6</v>
          </cell>
          <cell r="AV450"/>
          <cell r="AW450"/>
          <cell r="AX450"/>
          <cell r="AY450"/>
          <cell r="AZ450"/>
          <cell r="BA450"/>
          <cell r="BB450"/>
          <cell r="BC450"/>
          <cell r="BD450"/>
          <cell r="BE450"/>
          <cell r="BF450"/>
          <cell r="BG450"/>
          <cell r="BH450"/>
          <cell r="BI450"/>
          <cell r="BJ450"/>
          <cell r="BK450"/>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cell r="DE450"/>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I451"/>
          <cell r="J451">
            <v>1</v>
          </cell>
          <cell r="K451"/>
          <cell r="L451"/>
          <cell r="M451"/>
          <cell r="N451"/>
          <cell r="O451"/>
          <cell r="P451"/>
          <cell r="Q451">
            <v>1</v>
          </cell>
          <cell r="R451" t="str">
            <v>Under</v>
          </cell>
          <cell r="S451" t="str">
            <v xml:space="preserve">Revenue </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Z451"/>
          <cell r="AA451"/>
          <cell r="AB451"/>
          <cell r="AC451"/>
          <cell r="AD451"/>
          <cell r="AE451"/>
          <cell r="AF451"/>
          <cell r="AG451"/>
          <cell r="AH451"/>
          <cell r="AI451"/>
          <cell r="AJ451"/>
          <cell r="AK451"/>
          <cell r="AL451"/>
          <cell r="AM451"/>
          <cell r="AN451"/>
          <cell r="AO451"/>
          <cell r="AP451"/>
          <cell r="AQ451">
            <v>10</v>
          </cell>
          <cell r="AR451">
            <v>9</v>
          </cell>
          <cell r="AS451">
            <v>8</v>
          </cell>
          <cell r="AT451">
            <v>8</v>
          </cell>
          <cell r="AU451">
            <v>8</v>
          </cell>
          <cell r="AV451"/>
          <cell r="AW451"/>
          <cell r="AX451"/>
          <cell r="AY451"/>
          <cell r="AZ451"/>
          <cell r="BA451"/>
          <cell r="BB451"/>
          <cell r="BC451"/>
          <cell r="BD451"/>
          <cell r="BE451"/>
          <cell r="BF451"/>
          <cell r="BG451"/>
          <cell r="BH451"/>
          <cell r="BI451"/>
          <cell r="BJ451"/>
          <cell r="BK451"/>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C451"/>
          <cell r="DD451">
            <v>1</v>
          </cell>
          <cell r="DE451"/>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I452"/>
          <cell r="J452">
            <v>1</v>
          </cell>
          <cell r="K452"/>
          <cell r="L452"/>
          <cell r="M452"/>
          <cell r="N452"/>
          <cell r="O452"/>
          <cell r="P452"/>
          <cell r="Q452">
            <v>1</v>
          </cell>
          <cell r="R452" t="str">
            <v>Out &amp; under</v>
          </cell>
          <cell r="S452" t="str">
            <v xml:space="preserve">Revenue </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Z452"/>
          <cell r="AA452"/>
          <cell r="AB452"/>
          <cell r="AC452"/>
          <cell r="AD452"/>
          <cell r="AE452"/>
          <cell r="AF452"/>
          <cell r="AG452"/>
          <cell r="AH452"/>
          <cell r="AI452"/>
          <cell r="AJ452"/>
          <cell r="AK452"/>
          <cell r="AL452"/>
          <cell r="AM452"/>
          <cell r="AN452"/>
          <cell r="AO452"/>
          <cell r="AP452"/>
          <cell r="AQ452">
            <v>10767</v>
          </cell>
          <cell r="AR452">
            <v>21534</v>
          </cell>
          <cell r="AS452">
            <v>32301</v>
          </cell>
          <cell r="AT452">
            <v>43069</v>
          </cell>
          <cell r="AU452">
            <v>53837</v>
          </cell>
          <cell r="AV452"/>
          <cell r="AW452"/>
          <cell r="AX452"/>
          <cell r="AY452"/>
          <cell r="AZ452"/>
          <cell r="BA452"/>
          <cell r="BB452"/>
          <cell r="BC452"/>
          <cell r="BD452"/>
          <cell r="BE452"/>
          <cell r="BF452"/>
          <cell r="BG452"/>
          <cell r="BH452"/>
          <cell r="BI452"/>
          <cell r="BJ452"/>
          <cell r="BK452"/>
          <cell r="BL452"/>
          <cell r="BM452"/>
          <cell r="BN452"/>
          <cell r="BO452"/>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C452"/>
          <cell r="DD452">
            <v>1</v>
          </cell>
          <cell r="DE452"/>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I453"/>
          <cell r="J453">
            <v>1</v>
          </cell>
          <cell r="K453"/>
          <cell r="L453"/>
          <cell r="M453"/>
          <cell r="N453"/>
          <cell r="O453"/>
          <cell r="P453"/>
          <cell r="Q453">
            <v>1</v>
          </cell>
          <cell r="R453" t="str">
            <v>NFI</v>
          </cell>
          <cell r="S453"/>
          <cell r="T453"/>
          <cell r="U453" t="str">
            <v>Supply interruptions</v>
          </cell>
          <cell r="V453" t="str">
            <v>time</v>
          </cell>
          <cell r="W453" t="str">
            <v>The average number of minutes lost per customer</v>
          </cell>
          <cell r="X453">
            <v>0</v>
          </cell>
          <cell r="Y453" t="str">
            <v>Down</v>
          </cell>
          <cell r="Z453"/>
          <cell r="AA453"/>
          <cell r="AB453"/>
          <cell r="AC453"/>
          <cell r="AD453"/>
          <cell r="AE453"/>
          <cell r="AF453"/>
          <cell r="AG453"/>
          <cell r="AH453"/>
          <cell r="AI453"/>
          <cell r="AJ453"/>
          <cell r="AK453"/>
          <cell r="AL453"/>
          <cell r="AM453"/>
          <cell r="AN453"/>
          <cell r="AO453"/>
          <cell r="AP453"/>
          <cell r="AQ453" t="str">
            <v>00:01:43</v>
          </cell>
          <cell r="AR453" t="str">
            <v>00:01:39</v>
          </cell>
          <cell r="AS453" t="str">
            <v>00:01:35</v>
          </cell>
          <cell r="AT453" t="str">
            <v>00:01:30</v>
          </cell>
          <cell r="AU453" t="str">
            <v>00:01:26</v>
          </cell>
          <cell r="AV453"/>
          <cell r="AW453"/>
          <cell r="AX453"/>
          <cell r="AY453"/>
          <cell r="AZ453"/>
          <cell r="BA453"/>
          <cell r="BB453"/>
          <cell r="BC453"/>
          <cell r="BD453"/>
          <cell r="BE453"/>
          <cell r="BF453"/>
          <cell r="BG453"/>
          <cell r="BH453"/>
          <cell r="BI453"/>
          <cell r="BJ453"/>
          <cell r="BK453"/>
          <cell r="BL453"/>
          <cell r="BM453"/>
          <cell r="BN453"/>
          <cell r="BO453"/>
          <cell r="BP453"/>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cell r="DC453"/>
          <cell r="DD453"/>
          <cell r="DE453"/>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I454"/>
          <cell r="J454"/>
          <cell r="K454">
            <v>1</v>
          </cell>
          <cell r="L454"/>
          <cell r="M454"/>
          <cell r="N454"/>
          <cell r="O454"/>
          <cell r="P454"/>
          <cell r="Q454">
            <v>1</v>
          </cell>
          <cell r="R454" t="str">
            <v>Under</v>
          </cell>
          <cell r="S454" t="str">
            <v xml:space="preserve">Revenue </v>
          </cell>
          <cell r="T454" t="str">
            <v>In-period</v>
          </cell>
          <cell r="U454" t="str">
            <v>Treatment works</v>
          </cell>
          <cell r="V454" t="str">
            <v>%</v>
          </cell>
          <cell r="W454" t="str">
            <v>Percentage of compliant sites</v>
          </cell>
          <cell r="X454">
            <v>2</v>
          </cell>
          <cell r="Y454" t="str">
            <v>Up</v>
          </cell>
          <cell r="Z454" t="str">
            <v>Treatment works compliance</v>
          </cell>
          <cell r="AA454"/>
          <cell r="AB454"/>
          <cell r="AC454"/>
          <cell r="AD454"/>
          <cell r="AE454"/>
          <cell r="AF454"/>
          <cell r="AG454"/>
          <cell r="AH454"/>
          <cell r="AI454"/>
          <cell r="AJ454"/>
          <cell r="AK454"/>
          <cell r="AL454"/>
          <cell r="AM454"/>
          <cell r="AN454"/>
          <cell r="AO454"/>
          <cell r="AP454"/>
          <cell r="AQ454" t="str">
            <v>100.0</v>
          </cell>
          <cell r="AR454" t="str">
            <v>100.0</v>
          </cell>
          <cell r="AS454" t="str">
            <v>100.0</v>
          </cell>
          <cell r="AT454" t="str">
            <v>100.0</v>
          </cell>
          <cell r="AU454" t="str">
            <v>100.0</v>
          </cell>
          <cell r="AV454"/>
          <cell r="AW454"/>
          <cell r="AX454"/>
          <cell r="AY454"/>
          <cell r="AZ454"/>
          <cell r="BA454"/>
          <cell r="BB454"/>
          <cell r="BC454"/>
          <cell r="BD454"/>
          <cell r="BE454"/>
          <cell r="BF454"/>
          <cell r="BG454"/>
          <cell r="BH454"/>
          <cell r="BI454"/>
          <cell r="BJ454"/>
          <cell r="BK454"/>
          <cell r="BL454" t="str">
            <v>Yes</v>
          </cell>
          <cell r="BM454" t="str">
            <v>Yes</v>
          </cell>
          <cell r="BN454" t="str">
            <v>Yes</v>
          </cell>
          <cell r="BO454" t="str">
            <v>Yes</v>
          </cell>
          <cell r="BP454" t="str">
            <v>Yes</v>
          </cell>
          <cell r="BQ454" t="str">
            <v/>
          </cell>
          <cell r="BR454" t="str">
            <v/>
          </cell>
          <cell r="BS454" t="str">
            <v/>
          </cell>
          <cell r="BT454" t="str">
            <v/>
          </cell>
          <cell r="BU454" t="str">
            <v/>
          </cell>
          <cell r="BV454" t="str">
            <v/>
          </cell>
          <cell r="BW454" t="str">
            <v/>
          </cell>
          <cell r="BX454" t="str">
            <v/>
          </cell>
          <cell r="BY454" t="str">
            <v/>
          </cell>
          <cell r="BZ454" t="str">
            <v/>
          </cell>
          <cell r="CA454">
            <v>99</v>
          </cell>
          <cell r="CB454">
            <v>99</v>
          </cell>
          <cell r="CC454">
            <v>99</v>
          </cell>
          <cell r="CD454">
            <v>99</v>
          </cell>
          <cell r="CE454">
            <v>99</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v>-3.0630000000000002</v>
          </cell>
          <cell r="CV454" t="str">
            <v/>
          </cell>
          <cell r="CW454" t="str">
            <v/>
          </cell>
          <cell r="CX454" t="str">
            <v/>
          </cell>
          <cell r="CY454" t="str">
            <v/>
          </cell>
          <cell r="CZ454" t="str">
            <v/>
          </cell>
          <cell r="DA454" t="str">
            <v/>
          </cell>
          <cell r="DB454" t="str">
            <v/>
          </cell>
          <cell r="DC454"/>
          <cell r="DD454">
            <v>1</v>
          </cell>
          <cell r="DE454"/>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I455"/>
          <cell r="J455"/>
          <cell r="K455">
            <v>1</v>
          </cell>
          <cell r="L455"/>
          <cell r="M455"/>
          <cell r="N455"/>
          <cell r="O455"/>
          <cell r="P455"/>
          <cell r="Q455">
            <v>1</v>
          </cell>
          <cell r="R455" t="str">
            <v>Out &amp; under</v>
          </cell>
          <cell r="S455" t="str">
            <v xml:space="preserve">Revenue </v>
          </cell>
          <cell r="T455" t="str">
            <v>In-period</v>
          </cell>
          <cell r="U455" t="str">
            <v>Asset/equipment failure</v>
          </cell>
          <cell r="V455" t="str">
            <v>nr</v>
          </cell>
          <cell r="W455" t="str">
            <v>Number per 1000km</v>
          </cell>
          <cell r="X455">
            <v>2</v>
          </cell>
          <cell r="Y455" t="str">
            <v>Down</v>
          </cell>
          <cell r="Z455" t="str">
            <v>Sewer collapses</v>
          </cell>
          <cell r="AA455"/>
          <cell r="AB455"/>
          <cell r="AC455"/>
          <cell r="AD455"/>
          <cell r="AE455"/>
          <cell r="AF455"/>
          <cell r="AG455"/>
          <cell r="AH455"/>
          <cell r="AI455"/>
          <cell r="AJ455"/>
          <cell r="AK455"/>
          <cell r="AL455"/>
          <cell r="AM455"/>
          <cell r="AN455"/>
          <cell r="AO455"/>
          <cell r="AP455"/>
          <cell r="AQ455">
            <v>4</v>
          </cell>
          <cell r="AR455">
            <v>4</v>
          </cell>
          <cell r="AS455">
            <v>4</v>
          </cell>
          <cell r="AT455">
            <v>4</v>
          </cell>
          <cell r="AU455">
            <v>4</v>
          </cell>
          <cell r="AV455"/>
          <cell r="AW455"/>
          <cell r="AX455"/>
          <cell r="AY455"/>
          <cell r="AZ455"/>
          <cell r="BA455"/>
          <cell r="BB455"/>
          <cell r="BC455"/>
          <cell r="BD455"/>
          <cell r="BE455"/>
          <cell r="BF455"/>
          <cell r="BG455"/>
          <cell r="BH455"/>
          <cell r="BI455"/>
          <cell r="BJ455"/>
          <cell r="BK455"/>
          <cell r="BL455" t="str">
            <v>Yes</v>
          </cell>
          <cell r="BM455" t="str">
            <v>Yes</v>
          </cell>
          <cell r="BN455" t="str">
            <v>Yes</v>
          </cell>
          <cell r="BO455" t="str">
            <v>Yes</v>
          </cell>
          <cell r="BP455" t="str">
            <v>Yes</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v>-0.96699999999999997</v>
          </cell>
          <cell r="CV455" t="str">
            <v/>
          </cell>
          <cell r="CW455" t="str">
            <v/>
          </cell>
          <cell r="CX455" t="str">
            <v/>
          </cell>
          <cell r="CY455">
            <v>0.755</v>
          </cell>
          <cell r="CZ455" t="str">
            <v/>
          </cell>
          <cell r="DA455" t="str">
            <v/>
          </cell>
          <cell r="DB455" t="str">
            <v/>
          </cell>
          <cell r="DC455"/>
          <cell r="DD455">
            <v>1</v>
          </cell>
          <cell r="DE455"/>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I456"/>
          <cell r="J456"/>
          <cell r="K456">
            <v>1</v>
          </cell>
          <cell r="L456"/>
          <cell r="M456"/>
          <cell r="N456"/>
          <cell r="O456"/>
          <cell r="P456"/>
          <cell r="Q456">
            <v>1</v>
          </cell>
          <cell r="R456" t="str">
            <v>Out &amp; under</v>
          </cell>
          <cell r="S456" t="str">
            <v xml:space="preserve">Revenue </v>
          </cell>
          <cell r="T456" t="str">
            <v>In-period</v>
          </cell>
          <cell r="U456" t="str">
            <v>Sewer flooding</v>
          </cell>
          <cell r="V456" t="str">
            <v>nr</v>
          </cell>
          <cell r="W456" t="str">
            <v>Number of incidents</v>
          </cell>
          <cell r="X456">
            <v>2</v>
          </cell>
          <cell r="Y456" t="str">
            <v>Down</v>
          </cell>
          <cell r="Z456" t="str">
            <v>Internal sewer flooding</v>
          </cell>
          <cell r="AA456"/>
          <cell r="AB456"/>
          <cell r="AC456"/>
          <cell r="AD456"/>
          <cell r="AE456"/>
          <cell r="AF456"/>
          <cell r="AG456"/>
          <cell r="AH456"/>
          <cell r="AI456"/>
          <cell r="AJ456"/>
          <cell r="AK456"/>
          <cell r="AL456"/>
          <cell r="AM456"/>
          <cell r="AN456"/>
          <cell r="AO456"/>
          <cell r="AP456"/>
          <cell r="AQ456">
            <v>1015.63</v>
          </cell>
          <cell r="AR456">
            <v>997.81</v>
          </cell>
          <cell r="AS456">
            <v>975.04</v>
          </cell>
          <cell r="AT456">
            <v>901.53</v>
          </cell>
          <cell r="AU456">
            <v>849.24</v>
          </cell>
          <cell r="AV456"/>
          <cell r="AW456"/>
          <cell r="AX456"/>
          <cell r="AY456"/>
          <cell r="AZ456"/>
          <cell r="BA456"/>
          <cell r="BB456"/>
          <cell r="BC456"/>
          <cell r="BD456"/>
          <cell r="BE456"/>
          <cell r="BF456"/>
          <cell r="BG456"/>
          <cell r="BH456"/>
          <cell r="BI456"/>
          <cell r="BJ456"/>
          <cell r="BK456"/>
          <cell r="BL456" t="str">
            <v>Yes</v>
          </cell>
          <cell r="BM456" t="str">
            <v>Yes</v>
          </cell>
          <cell r="BN456" t="str">
            <v>Yes</v>
          </cell>
          <cell r="BO456" t="str">
            <v>Yes</v>
          </cell>
          <cell r="BP456" t="str">
            <v>Yes</v>
          </cell>
          <cell r="BQ456" t="str">
            <v/>
          </cell>
          <cell r="BR456" t="str">
            <v/>
          </cell>
          <cell r="BS456" t="str">
            <v/>
          </cell>
          <cell r="BT456" t="str">
            <v/>
          </cell>
          <cell r="BU456" t="str">
            <v/>
          </cell>
          <cell r="BV456">
            <v>2031.27</v>
          </cell>
          <cell r="BW456">
            <v>2031.27</v>
          </cell>
          <cell r="BX456">
            <v>2031.27</v>
          </cell>
          <cell r="BY456">
            <v>2031.27</v>
          </cell>
          <cell r="BZ456">
            <v>2031.27</v>
          </cell>
          <cell r="CA456" t="str">
            <v/>
          </cell>
          <cell r="CB456" t="str">
            <v/>
          </cell>
          <cell r="CC456" t="str">
            <v/>
          </cell>
          <cell r="CD456" t="str">
            <v/>
          </cell>
          <cell r="CE456" t="str">
            <v/>
          </cell>
          <cell r="CF456" t="str">
            <v/>
          </cell>
          <cell r="CG456" t="str">
            <v/>
          </cell>
          <cell r="CH456" t="str">
            <v/>
          </cell>
          <cell r="CI456" t="str">
            <v/>
          </cell>
          <cell r="CJ456" t="str">
            <v/>
          </cell>
          <cell r="CK456">
            <v>736.63</v>
          </cell>
          <cell r="CL456">
            <v>718.81</v>
          </cell>
          <cell r="CM456">
            <v>696.04</v>
          </cell>
          <cell r="CN456">
            <v>622.53</v>
          </cell>
          <cell r="CO456">
            <v>570.24</v>
          </cell>
          <cell r="CP456" t="str">
            <v/>
          </cell>
          <cell r="CQ456" t="str">
            <v/>
          </cell>
          <cell r="CR456" t="str">
            <v/>
          </cell>
          <cell r="CS456" t="str">
            <v/>
          </cell>
          <cell r="CT456" t="str">
            <v/>
          </cell>
          <cell r="CU456">
            <v>-0.03</v>
          </cell>
          <cell r="CV456" t="str">
            <v/>
          </cell>
          <cell r="CW456" t="str">
            <v/>
          </cell>
          <cell r="CX456" t="str">
            <v/>
          </cell>
          <cell r="CY456">
            <v>0.03</v>
          </cell>
          <cell r="CZ456" t="str">
            <v/>
          </cell>
          <cell r="DA456" t="str">
            <v/>
          </cell>
          <cell r="DB456" t="str">
            <v/>
          </cell>
          <cell r="DC456"/>
          <cell r="DD456">
            <v>1</v>
          </cell>
          <cell r="DE456"/>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I457"/>
          <cell r="J457"/>
          <cell r="K457">
            <v>1</v>
          </cell>
          <cell r="L457"/>
          <cell r="M457"/>
          <cell r="N457"/>
          <cell r="O457"/>
          <cell r="P457"/>
          <cell r="Q457">
            <v>1</v>
          </cell>
          <cell r="R457" t="str">
            <v>Out &amp; under</v>
          </cell>
          <cell r="S457" t="str">
            <v xml:space="preserve">Revenue </v>
          </cell>
          <cell r="T457" t="str">
            <v>In-period</v>
          </cell>
          <cell r="U457" t="str">
            <v>Sewer flooding</v>
          </cell>
          <cell r="V457" t="str">
            <v>nr</v>
          </cell>
          <cell r="W457" t="str">
            <v>Number</v>
          </cell>
          <cell r="X457">
            <v>0</v>
          </cell>
          <cell r="Y457" t="str">
            <v>Down</v>
          </cell>
          <cell r="Z457" t="str">
            <v>Sewer blockages</v>
          </cell>
          <cell r="AA457"/>
          <cell r="AB457"/>
          <cell r="AC457"/>
          <cell r="AD457"/>
          <cell r="AE457"/>
          <cell r="AF457"/>
          <cell r="AG457"/>
          <cell r="AH457"/>
          <cell r="AI457"/>
          <cell r="AJ457"/>
          <cell r="AK457"/>
          <cell r="AL457"/>
          <cell r="AM457"/>
          <cell r="AN457"/>
          <cell r="AO457"/>
          <cell r="AP457"/>
          <cell r="AQ457">
            <v>72500</v>
          </cell>
          <cell r="AR457">
            <v>70000</v>
          </cell>
          <cell r="AS457">
            <v>67500</v>
          </cell>
          <cell r="AT457">
            <v>65000</v>
          </cell>
          <cell r="AU457">
            <v>62500</v>
          </cell>
          <cell r="AV457"/>
          <cell r="AW457"/>
          <cell r="AX457"/>
          <cell r="AY457"/>
          <cell r="AZ457"/>
          <cell r="BA457"/>
          <cell r="BB457"/>
          <cell r="BC457"/>
          <cell r="BD457"/>
          <cell r="BE457"/>
          <cell r="BF457"/>
          <cell r="BG457"/>
          <cell r="BH457"/>
          <cell r="BI457"/>
          <cell r="BJ457"/>
          <cell r="BK457"/>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C457"/>
          <cell r="DD457">
            <v>1</v>
          </cell>
          <cell r="DE457"/>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I458"/>
          <cell r="J458"/>
          <cell r="K458">
            <v>1</v>
          </cell>
          <cell r="L458"/>
          <cell r="M458"/>
          <cell r="N458"/>
          <cell r="O458"/>
          <cell r="P458"/>
          <cell r="Q458">
            <v>1</v>
          </cell>
          <cell r="R458" t="str">
            <v>Under</v>
          </cell>
          <cell r="S458" t="str">
            <v xml:space="preserve">Revenue </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Z458"/>
          <cell r="AA458"/>
          <cell r="AB458"/>
          <cell r="AC458"/>
          <cell r="AD458"/>
          <cell r="AE458"/>
          <cell r="AF458"/>
          <cell r="AG458"/>
          <cell r="AH458"/>
          <cell r="AI458"/>
          <cell r="AJ458"/>
          <cell r="AK458"/>
          <cell r="AL458"/>
          <cell r="AM458"/>
          <cell r="AN458"/>
          <cell r="AO458"/>
          <cell r="AP458"/>
          <cell r="AQ458">
            <v>96</v>
          </cell>
          <cell r="AR458">
            <v>96.6</v>
          </cell>
          <cell r="AS458">
            <v>97.2</v>
          </cell>
          <cell r="AT458">
            <v>97.8</v>
          </cell>
          <cell r="AU458">
            <v>98.5</v>
          </cell>
          <cell r="AV458"/>
          <cell r="AW458"/>
          <cell r="AX458"/>
          <cell r="AY458"/>
          <cell r="AZ458"/>
          <cell r="BA458"/>
          <cell r="BB458"/>
          <cell r="BC458"/>
          <cell r="BD458"/>
          <cell r="BE458"/>
          <cell r="BF458"/>
          <cell r="BG458"/>
          <cell r="BH458"/>
          <cell r="BI458"/>
          <cell r="BJ458"/>
          <cell r="BK458"/>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C458"/>
          <cell r="DD458">
            <v>1</v>
          </cell>
          <cell r="DE458"/>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I459"/>
          <cell r="J459"/>
          <cell r="K459">
            <v>1</v>
          </cell>
          <cell r="L459"/>
          <cell r="M459"/>
          <cell r="N459"/>
          <cell r="O459"/>
          <cell r="P459"/>
          <cell r="Q459">
            <v>1</v>
          </cell>
          <cell r="R459" t="str">
            <v>NFI</v>
          </cell>
          <cell r="S459"/>
          <cell r="T459"/>
          <cell r="U459" t="str">
            <v>Sewer flooding</v>
          </cell>
          <cell r="V459" t="str">
            <v>%</v>
          </cell>
          <cell r="W459" t="str">
            <v>Percentage</v>
          </cell>
          <cell r="X459">
            <v>2</v>
          </cell>
          <cell r="Y459" t="str">
            <v>Down</v>
          </cell>
          <cell r="Z459" t="str">
            <v>Risk of sewer flooding in a storm</v>
          </cell>
          <cell r="AA459"/>
          <cell r="AB459"/>
          <cell r="AC459"/>
          <cell r="AD459"/>
          <cell r="AE459"/>
          <cell r="AF459"/>
          <cell r="AG459"/>
          <cell r="AH459"/>
          <cell r="AI459"/>
          <cell r="AJ459"/>
          <cell r="AK459"/>
          <cell r="AL459"/>
          <cell r="AM459"/>
          <cell r="AN459"/>
          <cell r="AO459"/>
          <cell r="AP459"/>
          <cell r="AQ459">
            <v>10.25</v>
          </cell>
          <cell r="AR459">
            <v>10.25</v>
          </cell>
          <cell r="AS459">
            <v>10.25</v>
          </cell>
          <cell r="AT459">
            <v>10.25</v>
          </cell>
          <cell r="AU459">
            <v>9.9</v>
          </cell>
          <cell r="AV459"/>
          <cell r="AW459"/>
          <cell r="AX459"/>
          <cell r="AY459"/>
          <cell r="AZ459"/>
          <cell r="BA459"/>
          <cell r="BB459"/>
          <cell r="BC459"/>
          <cell r="BD459"/>
          <cell r="BE459"/>
          <cell r="BF459"/>
          <cell r="BG459"/>
          <cell r="BH459"/>
          <cell r="BI459"/>
          <cell r="BJ459"/>
          <cell r="BK459"/>
          <cell r="BL459"/>
          <cell r="BM459"/>
          <cell r="BN459"/>
          <cell r="BO459"/>
          <cell r="BP459"/>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cell r="DD459">
            <v>1</v>
          </cell>
          <cell r="DE459"/>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I460"/>
          <cell r="J460"/>
          <cell r="K460">
            <v>1</v>
          </cell>
          <cell r="L460"/>
          <cell r="M460"/>
          <cell r="N460"/>
          <cell r="O460"/>
          <cell r="P460"/>
          <cell r="Q460">
            <v>1</v>
          </cell>
          <cell r="R460" t="str">
            <v>Out &amp; under</v>
          </cell>
          <cell r="S460" t="str">
            <v xml:space="preserve">Revenue </v>
          </cell>
          <cell r="T460" t="str">
            <v>End of period</v>
          </cell>
          <cell r="U460" t="str">
            <v>Resilience</v>
          </cell>
          <cell r="V460" t="str">
            <v>number</v>
          </cell>
          <cell r="W460" t="str">
            <v>number of hectares</v>
          </cell>
          <cell r="X460">
            <v>2</v>
          </cell>
          <cell r="Y460" t="str">
            <v>Up</v>
          </cell>
          <cell r="Z460"/>
          <cell r="AA460"/>
          <cell r="AB460"/>
          <cell r="AC460"/>
          <cell r="AD460"/>
          <cell r="AE460"/>
          <cell r="AF460"/>
          <cell r="AG460"/>
          <cell r="AH460"/>
          <cell r="AI460"/>
          <cell r="AJ460"/>
          <cell r="AK460"/>
          <cell r="AL460"/>
          <cell r="AM460"/>
          <cell r="AN460"/>
          <cell r="AO460"/>
          <cell r="AP460"/>
          <cell r="AQ460">
            <v>5</v>
          </cell>
          <cell r="AR460">
            <v>10</v>
          </cell>
          <cell r="AS460">
            <v>20</v>
          </cell>
          <cell r="AT460">
            <v>40</v>
          </cell>
          <cell r="AU460">
            <v>65</v>
          </cell>
          <cell r="AV460"/>
          <cell r="AW460"/>
          <cell r="AX460"/>
          <cell r="AY460"/>
          <cell r="AZ460"/>
          <cell r="BA460"/>
          <cell r="BB460"/>
          <cell r="BC460"/>
          <cell r="BD460"/>
          <cell r="BE460"/>
          <cell r="BF460"/>
          <cell r="BG460"/>
          <cell r="BH460"/>
          <cell r="BI460"/>
          <cell r="BJ460"/>
          <cell r="BK460"/>
          <cell r="BL460"/>
          <cell r="BM460"/>
          <cell r="BN460"/>
          <cell r="BO460"/>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C460"/>
          <cell r="DD460">
            <v>1</v>
          </cell>
          <cell r="DE460"/>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K461"/>
          <cell r="L461"/>
          <cell r="M461"/>
          <cell r="N461"/>
          <cell r="O461"/>
          <cell r="P461"/>
          <cell r="Q461">
            <v>1</v>
          </cell>
          <cell r="R461" t="str">
            <v>NFI</v>
          </cell>
          <cell r="S461"/>
          <cell r="T461"/>
          <cell r="U461" t="str">
            <v>Resilience</v>
          </cell>
          <cell r="V461" t="str">
            <v>%</v>
          </cell>
          <cell r="W461" t="str">
            <v>Percentage</v>
          </cell>
          <cell r="X461">
            <v>1</v>
          </cell>
          <cell r="Y461" t="str">
            <v>Down</v>
          </cell>
          <cell r="Z461" t="str">
            <v>Risk of severe restrictions in a drought</v>
          </cell>
          <cell r="AA461"/>
          <cell r="AB461"/>
          <cell r="AC461"/>
          <cell r="AD461"/>
          <cell r="AE461"/>
          <cell r="AF461"/>
          <cell r="AG461"/>
          <cell r="AH461"/>
          <cell r="AI461"/>
          <cell r="AJ461"/>
          <cell r="AK461"/>
          <cell r="AL461"/>
          <cell r="AM461"/>
          <cell r="AN461"/>
          <cell r="AO461"/>
          <cell r="AP461"/>
          <cell r="AQ461" t="str">
            <v>77.00</v>
          </cell>
          <cell r="AR461" t="str">
            <v>77.00</v>
          </cell>
          <cell r="AS461" t="str">
            <v>77.00</v>
          </cell>
          <cell r="AT461" t="str">
            <v>76.90</v>
          </cell>
          <cell r="AU461" t="str">
            <v>76.90</v>
          </cell>
          <cell r="AV461"/>
          <cell r="AW461"/>
          <cell r="AX461"/>
          <cell r="AY461"/>
          <cell r="AZ461"/>
          <cell r="BA461"/>
          <cell r="BB461"/>
          <cell r="BC461"/>
          <cell r="BD461"/>
          <cell r="BE461"/>
          <cell r="BF461"/>
          <cell r="BG461"/>
          <cell r="BH461"/>
          <cell r="BI461"/>
          <cell r="BJ461"/>
          <cell r="BK461"/>
          <cell r="BL461"/>
          <cell r="BM461"/>
          <cell r="BN461"/>
          <cell r="BO461"/>
          <cell r="BP461"/>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cell r="DD461">
            <v>1</v>
          </cell>
          <cell r="DE461"/>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K462"/>
          <cell r="L462"/>
          <cell r="M462"/>
          <cell r="N462"/>
          <cell r="O462"/>
          <cell r="P462"/>
          <cell r="Q462">
            <v>1</v>
          </cell>
          <cell r="R462" t="str">
            <v>Under</v>
          </cell>
          <cell r="S462" t="str">
            <v xml:space="preserve">Revenue </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Z462"/>
          <cell r="AA462"/>
          <cell r="AB462"/>
          <cell r="AC462"/>
          <cell r="AD462"/>
          <cell r="AE462"/>
          <cell r="AF462"/>
          <cell r="AG462"/>
          <cell r="AH462"/>
          <cell r="AI462"/>
          <cell r="AJ462"/>
          <cell r="AK462"/>
          <cell r="AL462"/>
          <cell r="AM462"/>
          <cell r="AN462"/>
          <cell r="AO462"/>
          <cell r="AP462"/>
          <cell r="AQ462">
            <v>100</v>
          </cell>
          <cell r="AR462">
            <v>100</v>
          </cell>
          <cell r="AS462">
            <v>100</v>
          </cell>
          <cell r="AT462">
            <v>100</v>
          </cell>
          <cell r="AU462">
            <v>100</v>
          </cell>
          <cell r="AV462"/>
          <cell r="AW462"/>
          <cell r="AX462"/>
          <cell r="AY462"/>
          <cell r="AZ462"/>
          <cell r="BA462"/>
          <cell r="BB462"/>
          <cell r="BC462"/>
          <cell r="BD462"/>
          <cell r="BE462"/>
          <cell r="BF462"/>
          <cell r="BG462"/>
          <cell r="BH462"/>
          <cell r="BI462"/>
          <cell r="BJ462"/>
          <cell r="BK462"/>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C462"/>
          <cell r="DD462">
            <v>1</v>
          </cell>
          <cell r="DE462"/>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I463"/>
          <cell r="J463">
            <v>0.67</v>
          </cell>
          <cell r="K463">
            <v>0.33</v>
          </cell>
          <cell r="L463"/>
          <cell r="M463"/>
          <cell r="N463"/>
          <cell r="O463"/>
          <cell r="P463"/>
          <cell r="Q463">
            <v>1</v>
          </cell>
          <cell r="R463" t="str">
            <v>Under</v>
          </cell>
          <cell r="S463" t="str">
            <v xml:space="preserve">Revenue </v>
          </cell>
          <cell r="T463" t="str">
            <v>End of period</v>
          </cell>
          <cell r="U463" t="str">
            <v>Resilience</v>
          </cell>
          <cell r="V463" t="str">
            <v>nr</v>
          </cell>
          <cell r="W463" t="str">
            <v>Number of sites</v>
          </cell>
          <cell r="X463">
            <v>0</v>
          </cell>
          <cell r="Y463" t="str">
            <v>Up</v>
          </cell>
          <cell r="Z463"/>
          <cell r="AA463"/>
          <cell r="AB463"/>
          <cell r="AC463"/>
          <cell r="AD463"/>
          <cell r="AE463"/>
          <cell r="AF463"/>
          <cell r="AG463"/>
          <cell r="AH463"/>
          <cell r="AI463"/>
          <cell r="AJ463"/>
          <cell r="AK463"/>
          <cell r="AL463"/>
          <cell r="AM463"/>
          <cell r="AN463"/>
          <cell r="AO463"/>
          <cell r="AP463"/>
          <cell r="AQ463">
            <v>9</v>
          </cell>
          <cell r="AR463">
            <v>18</v>
          </cell>
          <cell r="AS463">
            <v>27</v>
          </cell>
          <cell r="AT463">
            <v>36</v>
          </cell>
          <cell r="AU463">
            <v>47</v>
          </cell>
          <cell r="AV463"/>
          <cell r="AW463"/>
          <cell r="AX463"/>
          <cell r="AY463"/>
          <cell r="AZ463"/>
          <cell r="BA463"/>
          <cell r="BB463"/>
          <cell r="BC463"/>
          <cell r="BD463"/>
          <cell r="BE463"/>
          <cell r="BF463"/>
          <cell r="BG463"/>
          <cell r="BH463"/>
          <cell r="BI463"/>
          <cell r="BJ463"/>
          <cell r="BK463"/>
          <cell r="BL463"/>
          <cell r="BM463"/>
          <cell r="BN463"/>
          <cell r="BO463"/>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C463"/>
          <cell r="DD463">
            <v>1</v>
          </cell>
          <cell r="DE463"/>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I464"/>
          <cell r="J464">
            <v>0.72</v>
          </cell>
          <cell r="K464">
            <v>0.28000000000000003</v>
          </cell>
          <cell r="L464"/>
          <cell r="M464"/>
          <cell r="N464"/>
          <cell r="O464"/>
          <cell r="P464"/>
          <cell r="Q464">
            <v>1</v>
          </cell>
          <cell r="R464" t="str">
            <v>Under</v>
          </cell>
          <cell r="S464" t="str">
            <v xml:space="preserve">Revenue </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Z464"/>
          <cell r="AA464"/>
          <cell r="AB464"/>
          <cell r="AC464"/>
          <cell r="AD464"/>
          <cell r="AE464"/>
          <cell r="AF464"/>
          <cell r="AG464"/>
          <cell r="AH464"/>
          <cell r="AI464"/>
          <cell r="AJ464"/>
          <cell r="AK464"/>
          <cell r="AL464"/>
          <cell r="AM464"/>
          <cell r="AN464"/>
          <cell r="AO464"/>
          <cell r="AP464"/>
          <cell r="AQ464">
            <v>0</v>
          </cell>
          <cell r="AR464">
            <v>25</v>
          </cell>
          <cell r="AS464">
            <v>50</v>
          </cell>
          <cell r="AT464">
            <v>75</v>
          </cell>
          <cell r="AU464">
            <v>100</v>
          </cell>
          <cell r="AV464"/>
          <cell r="AW464"/>
          <cell r="AX464"/>
          <cell r="AY464"/>
          <cell r="AZ464"/>
          <cell r="BA464"/>
          <cell r="BB464"/>
          <cell r="BC464"/>
          <cell r="BD464"/>
          <cell r="BE464"/>
          <cell r="BF464"/>
          <cell r="BG464"/>
          <cell r="BH464"/>
          <cell r="BI464"/>
          <cell r="BJ464"/>
          <cell r="BK464"/>
          <cell r="BL464"/>
          <cell r="BM464"/>
          <cell r="BN464"/>
          <cell r="BO464"/>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cell r="DE464"/>
        </row>
        <row r="465">
          <cell r="C465" t="str">
            <v>PR19TMS_DWS03</v>
          </cell>
          <cell r="D465"/>
          <cell r="E465"/>
          <cell r="F465" t="str">
            <v>DWS03</v>
          </cell>
          <cell r="G465" t="str">
            <v>SEMD - Securing our sites (legacy projects)</v>
          </cell>
          <cell r="H465"/>
          <cell r="I465"/>
          <cell r="J465">
            <v>0.754</v>
          </cell>
          <cell r="K465">
            <v>0.246</v>
          </cell>
          <cell r="L465"/>
          <cell r="M465"/>
          <cell r="N465"/>
          <cell r="O465"/>
          <cell r="P465"/>
          <cell r="Q465">
            <v>1</v>
          </cell>
          <cell r="R465" t="str">
            <v>Under</v>
          </cell>
          <cell r="S465" t="str">
            <v>Revenue</v>
          </cell>
          <cell r="T465" t="str">
            <v>End of period</v>
          </cell>
          <cell r="U465" t="str">
            <v>SEMD</v>
          </cell>
          <cell r="V465" t="str">
            <v xml:space="preserve">% </v>
          </cell>
          <cell r="W465"/>
          <cell r="X465">
            <v>1</v>
          </cell>
          <cell r="Y465" t="str">
            <v>Up</v>
          </cell>
          <cell r="Z465"/>
          <cell r="AA465"/>
          <cell r="AB465"/>
          <cell r="AC465"/>
          <cell r="AD465"/>
          <cell r="AE465"/>
          <cell r="AF465"/>
          <cell r="AG465"/>
          <cell r="AH465"/>
          <cell r="AI465"/>
          <cell r="AJ465"/>
          <cell r="AK465"/>
          <cell r="AL465"/>
          <cell r="AM465"/>
          <cell r="AN465"/>
          <cell r="AO465"/>
          <cell r="AP465"/>
          <cell r="AQ465">
            <v>7</v>
          </cell>
          <cell r="AR465">
            <v>27</v>
          </cell>
          <cell r="AS465">
            <v>52</v>
          </cell>
          <cell r="AT465">
            <v>77</v>
          </cell>
          <cell r="AU465">
            <v>100</v>
          </cell>
          <cell r="AV465"/>
          <cell r="AW465"/>
          <cell r="AX465"/>
          <cell r="AY465"/>
          <cell r="AZ465"/>
          <cell r="BA465"/>
          <cell r="BB465"/>
          <cell r="BC465"/>
          <cell r="BD465"/>
          <cell r="BE465"/>
          <cell r="BF465"/>
          <cell r="BG465"/>
          <cell r="BH465"/>
          <cell r="BI465"/>
          <cell r="BJ465"/>
          <cell r="BK465"/>
          <cell r="BL465"/>
          <cell r="BM465"/>
          <cell r="BN465"/>
          <cell r="BO465"/>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cell r="DC465"/>
          <cell r="DD465"/>
          <cell r="DE465"/>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I466"/>
          <cell r="J466"/>
          <cell r="K466"/>
          <cell r="L466"/>
          <cell r="M466">
            <v>1</v>
          </cell>
          <cell r="N466"/>
          <cell r="O466"/>
          <cell r="P466"/>
          <cell r="Q466">
            <v>1</v>
          </cell>
          <cell r="R466" t="str">
            <v>Under</v>
          </cell>
          <cell r="S466" t="str">
            <v xml:space="preserve">Revenue </v>
          </cell>
          <cell r="T466" t="str">
            <v>In-period</v>
          </cell>
          <cell r="U466" t="str">
            <v>Voids and gap sites</v>
          </cell>
          <cell r="V466" t="str">
            <v>text</v>
          </cell>
          <cell r="W466" t="str">
            <v>Process completion</v>
          </cell>
          <cell r="X466">
            <v>0</v>
          </cell>
          <cell r="Y466" t="str">
            <v>Down</v>
          </cell>
          <cell r="Z466"/>
          <cell r="AA466"/>
          <cell r="AB466"/>
          <cell r="AC466"/>
          <cell r="AD466"/>
          <cell r="AE466"/>
          <cell r="AF466"/>
          <cell r="AG466"/>
          <cell r="AH466"/>
          <cell r="AI466"/>
          <cell r="AJ466"/>
          <cell r="AK466"/>
          <cell r="AL466"/>
          <cell r="AM466"/>
          <cell r="AN466"/>
          <cell r="AO466"/>
          <cell r="AP466"/>
          <cell r="AQ466" t="str">
            <v>Process completion</v>
          </cell>
          <cell r="AR466" t="str">
            <v>Process completion</v>
          </cell>
          <cell r="AS466" t="str">
            <v>Process completion</v>
          </cell>
          <cell r="AT466" t="str">
            <v>Process completion</v>
          </cell>
          <cell r="AU466" t="str">
            <v>Process completion</v>
          </cell>
          <cell r="AV466"/>
          <cell r="AW466"/>
          <cell r="AX466"/>
          <cell r="AY466"/>
          <cell r="AZ466"/>
          <cell r="BA466"/>
          <cell r="BB466"/>
          <cell r="BC466"/>
          <cell r="BD466"/>
          <cell r="BE466"/>
          <cell r="BF466"/>
          <cell r="BG466"/>
          <cell r="BH466"/>
          <cell r="BI466"/>
          <cell r="BJ466"/>
          <cell r="BK466"/>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cell r="DE466"/>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I467"/>
          <cell r="J467"/>
          <cell r="K467"/>
          <cell r="L467"/>
          <cell r="M467">
            <v>1</v>
          </cell>
          <cell r="N467"/>
          <cell r="O467"/>
          <cell r="P467"/>
          <cell r="Q467">
            <v>1</v>
          </cell>
          <cell r="R467" t="str">
            <v>Out &amp; Under</v>
          </cell>
          <cell r="S467" t="str">
            <v xml:space="preserve">Revenue </v>
          </cell>
          <cell r="T467" t="str">
            <v>In-period</v>
          </cell>
          <cell r="U467" t="str">
            <v>Voids and gap sites</v>
          </cell>
          <cell r="V467" t="str">
            <v>%</v>
          </cell>
          <cell r="W467" t="str">
            <v xml:space="preserve">Empty household properties as a percentage of household properties </v>
          </cell>
          <cell r="X467">
            <v>2</v>
          </cell>
          <cell r="Y467" t="str">
            <v>Down</v>
          </cell>
          <cell r="Z467"/>
          <cell r="AA467"/>
          <cell r="AB467"/>
          <cell r="AC467"/>
          <cell r="AD467"/>
          <cell r="AE467"/>
          <cell r="AF467"/>
          <cell r="AG467"/>
          <cell r="AH467"/>
          <cell r="AI467"/>
          <cell r="AJ467"/>
          <cell r="AK467"/>
          <cell r="AL467"/>
          <cell r="AM467"/>
          <cell r="AN467"/>
          <cell r="AO467"/>
          <cell r="AP467"/>
          <cell r="AQ467">
            <v>3.66</v>
          </cell>
          <cell r="AR467">
            <v>3.5</v>
          </cell>
          <cell r="AS467">
            <v>3.33</v>
          </cell>
          <cell r="AT467">
            <v>3.17</v>
          </cell>
          <cell r="AU467">
            <v>3</v>
          </cell>
          <cell r="AV467"/>
          <cell r="AW467"/>
          <cell r="AX467"/>
          <cell r="AY467"/>
          <cell r="AZ467"/>
          <cell r="BA467"/>
          <cell r="BB467"/>
          <cell r="BC467"/>
          <cell r="BD467"/>
          <cell r="BE467"/>
          <cell r="BF467"/>
          <cell r="BG467"/>
          <cell r="BH467"/>
          <cell r="BI467"/>
          <cell r="BJ467"/>
          <cell r="BK467"/>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cell r="DE467"/>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I468"/>
          <cell r="J468"/>
          <cell r="K468"/>
          <cell r="L468"/>
          <cell r="M468">
            <v>1</v>
          </cell>
          <cell r="N468"/>
          <cell r="O468"/>
          <cell r="P468"/>
          <cell r="Q468">
            <v>1</v>
          </cell>
          <cell r="R468" t="str">
            <v>NFI</v>
          </cell>
          <cell r="S468"/>
          <cell r="T468"/>
          <cell r="U468" t="str">
            <v>Affordability/vulnerability</v>
          </cell>
          <cell r="V468" t="str">
            <v>nr</v>
          </cell>
          <cell r="W468" t="str">
            <v>Number of households on our Thames Water social tariff at the end of the financial year, billed directly and indirectly</v>
          </cell>
          <cell r="X468">
            <v>0</v>
          </cell>
          <cell r="Y468" t="str">
            <v>Up</v>
          </cell>
          <cell r="Z468"/>
          <cell r="AA468"/>
          <cell r="AB468"/>
          <cell r="AC468"/>
          <cell r="AD468"/>
          <cell r="AE468"/>
          <cell r="AF468"/>
          <cell r="AG468"/>
          <cell r="AH468"/>
          <cell r="AI468"/>
          <cell r="AJ468"/>
          <cell r="AK468"/>
          <cell r="AL468"/>
          <cell r="AM468"/>
          <cell r="AN468"/>
          <cell r="AO468"/>
          <cell r="AP468"/>
          <cell r="AQ468">
            <v>108000</v>
          </cell>
          <cell r="AR468">
            <v>137000</v>
          </cell>
          <cell r="AS468">
            <v>165000</v>
          </cell>
          <cell r="AT468">
            <v>184000</v>
          </cell>
          <cell r="AU468">
            <v>200000</v>
          </cell>
          <cell r="AV468"/>
          <cell r="AW468"/>
          <cell r="AX468"/>
          <cell r="AY468"/>
          <cell r="AZ468"/>
          <cell r="BA468"/>
          <cell r="BB468"/>
          <cell r="BC468"/>
          <cell r="BD468"/>
          <cell r="BE468"/>
          <cell r="BF468"/>
          <cell r="BG468"/>
          <cell r="BH468"/>
          <cell r="BI468"/>
          <cell r="BJ468"/>
          <cell r="BK468"/>
          <cell r="BL468"/>
          <cell r="BM468"/>
          <cell r="BN468"/>
          <cell r="BO468"/>
          <cell r="BP468"/>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cell r="DD468">
            <v>1</v>
          </cell>
          <cell r="DE468"/>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I469"/>
          <cell r="J469"/>
          <cell r="K469">
            <v>1</v>
          </cell>
          <cell r="L469"/>
          <cell r="M469"/>
          <cell r="N469"/>
          <cell r="O469"/>
          <cell r="P469"/>
          <cell r="Q469">
            <v>1</v>
          </cell>
          <cell r="R469" t="str">
            <v>Under</v>
          </cell>
          <cell r="S469" t="str">
            <v xml:space="preserve">Revenue </v>
          </cell>
          <cell r="T469" t="str">
            <v>In-period</v>
          </cell>
          <cell r="U469" t="str">
            <v>Pollution incidents</v>
          </cell>
          <cell r="V469" t="str">
            <v>nr</v>
          </cell>
          <cell r="W469" t="str">
            <v>Number per 10,000km</v>
          </cell>
          <cell r="X469">
            <v>2</v>
          </cell>
          <cell r="Y469" t="str">
            <v>Down</v>
          </cell>
          <cell r="Z469" t="str">
            <v>Pollution incidents</v>
          </cell>
          <cell r="AA469"/>
          <cell r="AB469"/>
          <cell r="AC469"/>
          <cell r="AD469"/>
          <cell r="AE469"/>
          <cell r="AF469"/>
          <cell r="AG469"/>
          <cell r="AH469"/>
          <cell r="AI469"/>
          <cell r="AJ469"/>
          <cell r="AK469"/>
          <cell r="AL469"/>
          <cell r="AM469"/>
          <cell r="AN469"/>
          <cell r="AO469"/>
          <cell r="AP469"/>
          <cell r="AQ469">
            <v>24.51</v>
          </cell>
          <cell r="AR469">
            <v>23.74</v>
          </cell>
          <cell r="AS469">
            <v>23</v>
          </cell>
          <cell r="AT469">
            <v>22.4</v>
          </cell>
          <cell r="AU469">
            <v>19.5</v>
          </cell>
          <cell r="AV469"/>
          <cell r="AW469"/>
          <cell r="AX469"/>
          <cell r="AY469"/>
          <cell r="AZ469"/>
          <cell r="BA469"/>
          <cell r="BB469"/>
          <cell r="BC469"/>
          <cell r="BD469"/>
          <cell r="BE469"/>
          <cell r="BF469"/>
          <cell r="BG469"/>
          <cell r="BH469"/>
          <cell r="BI469"/>
          <cell r="BJ469"/>
          <cell r="BK469"/>
          <cell r="BL469" t="str">
            <v>Yes</v>
          </cell>
          <cell r="BM469" t="str">
            <v>Yes</v>
          </cell>
          <cell r="BN469" t="str">
            <v>Yes</v>
          </cell>
          <cell r="BO469" t="str">
            <v>Yes</v>
          </cell>
          <cell r="BP469" t="str">
            <v>Yes</v>
          </cell>
          <cell r="BQ469" t="str">
            <v/>
          </cell>
          <cell r="BR469" t="str">
            <v/>
          </cell>
          <cell r="BS469" t="str">
            <v/>
          </cell>
          <cell r="BT469" t="str">
            <v/>
          </cell>
          <cell r="BU469" t="str">
            <v/>
          </cell>
          <cell r="BV469">
            <v>36.76</v>
          </cell>
          <cell r="BW469">
            <v>36.76</v>
          </cell>
          <cell r="BX469">
            <v>36.76</v>
          </cell>
          <cell r="BY469">
            <v>36.76</v>
          </cell>
          <cell r="BZ469">
            <v>36.76</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v>-1.268</v>
          </cell>
          <cell r="CV469" t="str">
            <v/>
          </cell>
          <cell r="CW469" t="str">
            <v/>
          </cell>
          <cell r="CX469" t="str">
            <v/>
          </cell>
          <cell r="CY469" t="str">
            <v/>
          </cell>
          <cell r="CZ469" t="str">
            <v/>
          </cell>
          <cell r="DA469" t="str">
            <v/>
          </cell>
          <cell r="DB469" t="str">
            <v/>
          </cell>
          <cell r="DC469"/>
          <cell r="DD469">
            <v>1</v>
          </cell>
          <cell r="DE469"/>
        </row>
        <row r="470">
          <cell r="C470" t="str">
            <v>PR19TMS_ES02</v>
          </cell>
          <cell r="D470" t="str">
            <v>E - Be a responsible company</v>
          </cell>
          <cell r="E470"/>
          <cell r="F470" t="str">
            <v>ES02</v>
          </cell>
          <cell r="G470" t="str">
            <v>Environmental measures delivered</v>
          </cell>
          <cell r="H470" t="str">
            <v>Number of green WINEP schemes delivered</v>
          </cell>
          <cell r="I470">
            <v>0.10639999999999999</v>
          </cell>
          <cell r="J470">
            <v>2.4400000000000002E-2</v>
          </cell>
          <cell r="K470">
            <v>0.86919999999999997</v>
          </cell>
          <cell r="L470"/>
          <cell r="M470"/>
          <cell r="N470"/>
          <cell r="O470"/>
          <cell r="P470"/>
          <cell r="Q470">
            <v>1</v>
          </cell>
          <cell r="R470" t="str">
            <v>Under</v>
          </cell>
          <cell r="S470" t="str">
            <v>Revenue</v>
          </cell>
          <cell r="T470" t="str">
            <v>In-period</v>
          </cell>
          <cell r="U470"/>
          <cell r="V470" t="str">
            <v>nr</v>
          </cell>
          <cell r="W470"/>
          <cell r="X470">
            <v>0</v>
          </cell>
          <cell r="Y470" t="str">
            <v>Up</v>
          </cell>
          <cell r="Z470"/>
          <cell r="AA470"/>
          <cell r="AB470"/>
          <cell r="AC470"/>
          <cell r="AD470"/>
          <cell r="AE470"/>
          <cell r="AF470"/>
          <cell r="AG470"/>
          <cell r="AH470"/>
          <cell r="AI470"/>
          <cell r="AJ470"/>
          <cell r="AK470"/>
          <cell r="AL470"/>
          <cell r="AM470"/>
          <cell r="AN470"/>
          <cell r="AO470"/>
          <cell r="AP470"/>
          <cell r="AQ470">
            <v>180</v>
          </cell>
          <cell r="AR470">
            <v>446</v>
          </cell>
          <cell r="AS470">
            <v>534</v>
          </cell>
          <cell r="AT470">
            <v>595</v>
          </cell>
          <cell r="AU470">
            <v>757</v>
          </cell>
          <cell r="AV470"/>
          <cell r="AW470"/>
          <cell r="AX470"/>
          <cell r="AY470"/>
          <cell r="AZ470"/>
          <cell r="BA470"/>
          <cell r="BB470"/>
          <cell r="BC470"/>
          <cell r="BD470"/>
          <cell r="BE470"/>
          <cell r="BF470"/>
          <cell r="BG470"/>
          <cell r="BH470"/>
          <cell r="BI470"/>
          <cell r="BJ470"/>
          <cell r="BK470"/>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cell r="DC470"/>
          <cell r="DD470"/>
          <cell r="DE470"/>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I471"/>
          <cell r="J471"/>
          <cell r="K471"/>
          <cell r="L471">
            <v>1</v>
          </cell>
          <cell r="M471"/>
          <cell r="N471"/>
          <cell r="O471"/>
          <cell r="P471"/>
          <cell r="Q471">
            <v>1</v>
          </cell>
          <cell r="R471" t="str">
            <v>Under</v>
          </cell>
          <cell r="S471" t="str">
            <v xml:space="preserve">Revenue </v>
          </cell>
          <cell r="T471" t="str">
            <v>In-period</v>
          </cell>
          <cell r="U471" t="str">
            <v>Bioresources (sludge)</v>
          </cell>
          <cell r="V471" t="str">
            <v>%</v>
          </cell>
          <cell r="W471" t="str">
            <v>Percentage</v>
          </cell>
          <cell r="X471">
            <v>1</v>
          </cell>
          <cell r="Y471" t="str">
            <v>Up</v>
          </cell>
          <cell r="Z471"/>
          <cell r="AA471"/>
          <cell r="AB471"/>
          <cell r="AC471"/>
          <cell r="AD471"/>
          <cell r="AE471"/>
          <cell r="AF471"/>
          <cell r="AG471"/>
          <cell r="AH471"/>
          <cell r="AI471"/>
          <cell r="AJ471"/>
          <cell r="AK471"/>
          <cell r="AL471"/>
          <cell r="AM471"/>
          <cell r="AN471"/>
          <cell r="AO471"/>
          <cell r="AP471"/>
          <cell r="AQ471">
            <v>96.6</v>
          </cell>
          <cell r="AR471">
            <v>97.2</v>
          </cell>
          <cell r="AS471">
            <v>97.8</v>
          </cell>
          <cell r="AT471">
            <v>98.4</v>
          </cell>
          <cell r="AU471">
            <v>99</v>
          </cell>
          <cell r="AV471"/>
          <cell r="AW471"/>
          <cell r="AX471"/>
          <cell r="AY471"/>
          <cell r="AZ471"/>
          <cell r="BA471"/>
          <cell r="BB471"/>
          <cell r="BC471"/>
          <cell r="BD471"/>
          <cell r="BE471"/>
          <cell r="BF471"/>
          <cell r="BG471"/>
          <cell r="BH471"/>
          <cell r="BI471"/>
          <cell r="BJ471"/>
          <cell r="BK471"/>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C471"/>
          <cell r="DD471">
            <v>1</v>
          </cell>
          <cell r="DE471"/>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I472"/>
          <cell r="J472"/>
          <cell r="K472"/>
          <cell r="L472"/>
          <cell r="M472"/>
          <cell r="N472"/>
          <cell r="O472"/>
          <cell r="P472">
            <v>1</v>
          </cell>
          <cell r="Q472">
            <v>1</v>
          </cell>
          <cell r="R472" t="str">
            <v>Under</v>
          </cell>
          <cell r="S472" t="str">
            <v xml:space="preserve">Revenue </v>
          </cell>
          <cell r="T472" t="str">
            <v>In-period</v>
          </cell>
          <cell r="U472" t="str">
            <v>Resilience</v>
          </cell>
          <cell r="V472" t="str">
            <v>nr</v>
          </cell>
          <cell r="W472" t="str">
            <v>Number of months of delays</v>
          </cell>
          <cell r="X472">
            <v>0</v>
          </cell>
          <cell r="Y472" t="str">
            <v>Down</v>
          </cell>
          <cell r="Z472"/>
          <cell r="AA472"/>
          <cell r="AB472"/>
          <cell r="AC472"/>
          <cell r="AD472"/>
          <cell r="AE472"/>
          <cell r="AF472"/>
          <cell r="AG472"/>
          <cell r="AH472"/>
          <cell r="AI472"/>
          <cell r="AJ472"/>
          <cell r="AK472"/>
          <cell r="AL472"/>
          <cell r="AM472"/>
          <cell r="AN472"/>
          <cell r="AO472"/>
          <cell r="AP472"/>
          <cell r="AQ472" t="str">
            <v>NA</v>
          </cell>
          <cell r="AR472" t="str">
            <v>NA</v>
          </cell>
          <cell r="AS472">
            <v>0</v>
          </cell>
          <cell r="AT472">
            <v>0</v>
          </cell>
          <cell r="AU472">
            <v>0</v>
          </cell>
          <cell r="AV472"/>
          <cell r="AW472"/>
          <cell r="AX472"/>
          <cell r="AY472"/>
          <cell r="AZ472"/>
          <cell r="BA472"/>
          <cell r="BB472"/>
          <cell r="BC472"/>
          <cell r="BD472"/>
          <cell r="BE472"/>
          <cell r="BF472"/>
          <cell r="BG472"/>
          <cell r="BH472"/>
          <cell r="BI472"/>
          <cell r="BJ472"/>
          <cell r="BK472"/>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cell r="DE472"/>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I473"/>
          <cell r="J473"/>
          <cell r="K473"/>
          <cell r="L473"/>
          <cell r="M473"/>
          <cell r="N473"/>
          <cell r="O473"/>
          <cell r="P473">
            <v>1</v>
          </cell>
          <cell r="Q473">
            <v>1</v>
          </cell>
          <cell r="R473" t="str">
            <v>NFI</v>
          </cell>
          <cell r="S473"/>
          <cell r="T473"/>
          <cell r="U473" t="str">
            <v>Customer education/awareness</v>
          </cell>
          <cell r="V473" t="str">
            <v>score</v>
          </cell>
          <cell r="W473" t="str">
            <v>Average stakeholder score</v>
          </cell>
          <cell r="X473">
            <v>1</v>
          </cell>
          <cell r="Y473" t="str">
            <v>Up</v>
          </cell>
          <cell r="Z473"/>
          <cell r="AA473"/>
          <cell r="AB473"/>
          <cell r="AC473"/>
          <cell r="AD473"/>
          <cell r="AE473"/>
          <cell r="AF473"/>
          <cell r="AG473"/>
          <cell r="AH473"/>
          <cell r="AI473"/>
          <cell r="AJ473"/>
          <cell r="AK473"/>
          <cell r="AL473"/>
          <cell r="AM473"/>
          <cell r="AN473"/>
          <cell r="AO473"/>
          <cell r="AP473"/>
          <cell r="AQ473">
            <v>5</v>
          </cell>
          <cell r="AR473">
            <v>5</v>
          </cell>
          <cell r="AS473">
            <v>5</v>
          </cell>
          <cell r="AT473">
            <v>5</v>
          </cell>
          <cell r="AU473">
            <v>5</v>
          </cell>
          <cell r="AV473"/>
          <cell r="AW473"/>
          <cell r="AX473"/>
          <cell r="AY473"/>
          <cell r="AZ473"/>
          <cell r="BA473"/>
          <cell r="BB473"/>
          <cell r="BC473"/>
          <cell r="BD473"/>
          <cell r="BE473"/>
          <cell r="BF473"/>
          <cell r="BG473"/>
          <cell r="BH473"/>
          <cell r="BI473"/>
          <cell r="BJ473"/>
          <cell r="BK473"/>
          <cell r="BL473"/>
          <cell r="BM473"/>
          <cell r="BN473"/>
          <cell r="BO473"/>
          <cell r="BP473"/>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cell r="DD473">
            <v>1</v>
          </cell>
          <cell r="DE473"/>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I474"/>
          <cell r="J474"/>
          <cell r="K474">
            <v>0.5</v>
          </cell>
          <cell r="L474"/>
          <cell r="M474"/>
          <cell r="N474"/>
          <cell r="O474"/>
          <cell r="P474">
            <v>0.5</v>
          </cell>
          <cell r="Q474">
            <v>1</v>
          </cell>
          <cell r="R474" t="str">
            <v>Under</v>
          </cell>
          <cell r="S474" t="str">
            <v xml:space="preserve">Revenue </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Z474"/>
          <cell r="AA474"/>
          <cell r="AB474"/>
          <cell r="AC474"/>
          <cell r="AD474"/>
          <cell r="AE474"/>
          <cell r="AF474"/>
          <cell r="AG474"/>
          <cell r="AH474"/>
          <cell r="AI474"/>
          <cell r="AJ474"/>
          <cell r="AK474"/>
          <cell r="AL474"/>
          <cell r="AM474"/>
          <cell r="AN474"/>
          <cell r="AO474"/>
          <cell r="AP474"/>
          <cell r="AQ474" t="str">
            <v>NA</v>
          </cell>
          <cell r="AR474" t="str">
            <v>NA</v>
          </cell>
          <cell r="AS474">
            <v>0</v>
          </cell>
          <cell r="AT474">
            <v>0</v>
          </cell>
          <cell r="AU474">
            <v>0</v>
          </cell>
          <cell r="AV474"/>
          <cell r="AW474"/>
          <cell r="AX474"/>
          <cell r="AY474"/>
          <cell r="AZ474"/>
          <cell r="BA474"/>
          <cell r="BB474"/>
          <cell r="BC474"/>
          <cell r="BD474"/>
          <cell r="BE474"/>
          <cell r="BF474"/>
          <cell r="BG474"/>
          <cell r="BH474"/>
          <cell r="BI474"/>
          <cell r="BJ474"/>
          <cell r="BK474"/>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cell r="DE474"/>
        </row>
        <row r="475">
          <cell r="C475" t="str">
            <v>PR19TMS_ET05</v>
          </cell>
          <cell r="D475" t="str">
            <v>E - Be a responsible company</v>
          </cell>
          <cell r="E475" t="str">
            <v>PR19 new</v>
          </cell>
          <cell r="F475" t="str">
            <v>ET05</v>
          </cell>
          <cell r="G475" t="str">
            <v>Establish an effective system operator for the London Tideway Tunnels</v>
          </cell>
          <cell r="H475"/>
          <cell r="I475"/>
          <cell r="J475"/>
          <cell r="K475"/>
          <cell r="L475"/>
          <cell r="M475"/>
          <cell r="N475"/>
          <cell r="O475"/>
          <cell r="P475"/>
          <cell r="Q475">
            <v>0</v>
          </cell>
          <cell r="R475" t="str">
            <v>NFI</v>
          </cell>
          <cell r="S475"/>
          <cell r="T475"/>
          <cell r="U475"/>
          <cell r="V475" t="str">
            <v>%</v>
          </cell>
          <cell r="W475" t="str">
            <v>Percentage completion</v>
          </cell>
          <cell r="X475">
            <v>0</v>
          </cell>
          <cell r="Y475"/>
          <cell r="Z475"/>
          <cell r="AA475"/>
          <cell r="AB475"/>
          <cell r="AC475"/>
          <cell r="AD475"/>
          <cell r="AE475"/>
          <cell r="AF475"/>
          <cell r="AG475"/>
          <cell r="AH475"/>
          <cell r="AI475"/>
          <cell r="AJ475"/>
          <cell r="AK475"/>
          <cell r="AL475"/>
          <cell r="AM475"/>
          <cell r="AN475"/>
          <cell r="AO475"/>
          <cell r="AP475"/>
          <cell r="AQ475">
            <v>0</v>
          </cell>
          <cell r="AR475">
            <v>100</v>
          </cell>
          <cell r="AS475">
            <v>100</v>
          </cell>
          <cell r="AT475">
            <v>100</v>
          </cell>
          <cell r="AU475">
            <v>100</v>
          </cell>
          <cell r="AV475"/>
          <cell r="AW475"/>
          <cell r="AX475"/>
          <cell r="AY475"/>
          <cell r="AZ475"/>
          <cell r="BA475"/>
          <cell r="BB475"/>
          <cell r="BC475"/>
          <cell r="BD475"/>
          <cell r="BE475"/>
          <cell r="BF475"/>
          <cell r="BG475"/>
          <cell r="BH475"/>
          <cell r="BI475"/>
          <cell r="BJ475"/>
          <cell r="BK475"/>
          <cell r="BL475"/>
          <cell r="BM475"/>
          <cell r="BN475"/>
          <cell r="BO475"/>
          <cell r="BP475"/>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cell r="DD475"/>
          <cell r="DE475"/>
        </row>
        <row r="476">
          <cell r="C476" t="str">
            <v>PR19TMS_ET06</v>
          </cell>
          <cell r="D476" t="str">
            <v>E - Be a responsible company</v>
          </cell>
          <cell r="E476" t="str">
            <v>PR19 new</v>
          </cell>
          <cell r="F476" t="str">
            <v>ET06</v>
          </cell>
          <cell r="G476" t="str">
            <v>Maximising the value of Tideway project land sales</v>
          </cell>
          <cell r="H476"/>
          <cell r="I476"/>
          <cell r="J476"/>
          <cell r="K476"/>
          <cell r="L476"/>
          <cell r="M476"/>
          <cell r="N476"/>
          <cell r="O476"/>
          <cell r="P476">
            <v>1</v>
          </cell>
          <cell r="Q476">
            <v>1</v>
          </cell>
          <cell r="R476" t="str">
            <v>NFI</v>
          </cell>
          <cell r="S476"/>
          <cell r="T476"/>
          <cell r="U476"/>
          <cell r="V476" t="str">
            <v>£m</v>
          </cell>
          <cell r="W476"/>
          <cell r="X476">
            <v>1</v>
          </cell>
          <cell r="Y476" t="str">
            <v>Up</v>
          </cell>
          <cell r="Z476"/>
          <cell r="AA476"/>
          <cell r="AB476"/>
          <cell r="AC476"/>
          <cell r="AD476"/>
          <cell r="AE476"/>
          <cell r="AF476"/>
          <cell r="AG476"/>
          <cell r="AH476"/>
          <cell r="AI476"/>
          <cell r="AJ476"/>
          <cell r="AK476"/>
          <cell r="AL476"/>
          <cell r="AM476"/>
          <cell r="AN476"/>
          <cell r="AO476"/>
          <cell r="AP476"/>
          <cell r="AQ476">
            <v>0</v>
          </cell>
          <cell r="AR476">
            <v>0</v>
          </cell>
          <cell r="AS476">
            <v>0</v>
          </cell>
          <cell r="AT476">
            <v>0</v>
          </cell>
          <cell r="AU476">
            <v>0</v>
          </cell>
          <cell r="AV476"/>
          <cell r="AW476"/>
          <cell r="AX476"/>
          <cell r="AY476"/>
          <cell r="AZ476"/>
          <cell r="BA476"/>
          <cell r="BB476"/>
          <cell r="BC476"/>
          <cell r="BD476"/>
          <cell r="BE476"/>
          <cell r="BF476"/>
          <cell r="BG476"/>
          <cell r="BH476"/>
          <cell r="BI476"/>
          <cell r="BJ476"/>
          <cell r="BK476"/>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cell r="DC476"/>
          <cell r="DD476"/>
          <cell r="DE476"/>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J477"/>
          <cell r="K477"/>
          <cell r="L477"/>
          <cell r="M477"/>
          <cell r="N477"/>
          <cell r="O477"/>
          <cell r="P477"/>
          <cell r="Q477">
            <v>1</v>
          </cell>
          <cell r="R477" t="str">
            <v>Out &amp; under</v>
          </cell>
          <cell r="S477" t="str">
            <v xml:space="preserve">Revenue </v>
          </cell>
          <cell r="T477" t="str">
            <v>In-period</v>
          </cell>
          <cell r="U477" t="str">
            <v>Water resources/ abstraction</v>
          </cell>
          <cell r="V477" t="str">
            <v>nr</v>
          </cell>
          <cell r="W477" t="str">
            <v>Megalitres (Ml)</v>
          </cell>
          <cell r="X477">
            <v>1</v>
          </cell>
          <cell r="Y477" t="str">
            <v>Down</v>
          </cell>
          <cell r="Z477"/>
          <cell r="AA477"/>
          <cell r="AB477"/>
          <cell r="AC477"/>
          <cell r="AD477"/>
          <cell r="AE477"/>
          <cell r="AF477"/>
          <cell r="AG477"/>
          <cell r="AH477"/>
          <cell r="AI477"/>
          <cell r="AJ477"/>
          <cell r="AK477"/>
          <cell r="AL477"/>
          <cell r="AM477"/>
          <cell r="AN477"/>
          <cell r="AO477"/>
          <cell r="AP477"/>
          <cell r="AQ477">
            <v>0</v>
          </cell>
          <cell r="AR477">
            <v>0</v>
          </cell>
          <cell r="AS477">
            <v>0</v>
          </cell>
          <cell r="AT477">
            <v>0</v>
          </cell>
          <cell r="AU477">
            <v>0</v>
          </cell>
          <cell r="AV477"/>
          <cell r="AW477"/>
          <cell r="AX477"/>
          <cell r="AY477"/>
          <cell r="AZ477"/>
          <cell r="BA477"/>
          <cell r="BB477"/>
          <cell r="BC477"/>
          <cell r="BD477"/>
          <cell r="BE477"/>
          <cell r="BF477"/>
          <cell r="BG477"/>
          <cell r="BH477"/>
          <cell r="BI477"/>
          <cell r="BJ477"/>
          <cell r="BK477"/>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C477"/>
          <cell r="DD477">
            <v>1</v>
          </cell>
          <cell r="DE477"/>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M478"/>
          <cell r="N478"/>
          <cell r="O478"/>
          <cell r="P478"/>
          <cell r="Q478">
            <v>1</v>
          </cell>
          <cell r="R478" t="str">
            <v>Out &amp; under</v>
          </cell>
          <cell r="S478" t="str">
            <v xml:space="preserve">Revenue </v>
          </cell>
          <cell r="T478" t="str">
            <v>End of period</v>
          </cell>
          <cell r="U478" t="str">
            <v>Biodiversity/SSSIs</v>
          </cell>
          <cell r="V478" t="str">
            <v>nr</v>
          </cell>
          <cell r="W478" t="str">
            <v>Net gain in biodiversity units</v>
          </cell>
          <cell r="X478">
            <v>0</v>
          </cell>
          <cell r="Y478" t="str">
            <v>Up</v>
          </cell>
          <cell r="Z478"/>
          <cell r="AA478"/>
          <cell r="AB478"/>
          <cell r="AC478"/>
          <cell r="AD478"/>
          <cell r="AE478"/>
          <cell r="AF478"/>
          <cell r="AG478"/>
          <cell r="AH478"/>
          <cell r="AI478"/>
          <cell r="AJ478"/>
          <cell r="AK478"/>
          <cell r="AL478"/>
          <cell r="AM478"/>
          <cell r="AN478"/>
          <cell r="AO478"/>
          <cell r="AP478"/>
          <cell r="AQ478">
            <v>491</v>
          </cell>
          <cell r="AR478">
            <v>982</v>
          </cell>
          <cell r="AS478">
            <v>1473</v>
          </cell>
          <cell r="AT478">
            <v>1964</v>
          </cell>
          <cell r="AU478">
            <v>2455</v>
          </cell>
          <cell r="AV478"/>
          <cell r="AW478"/>
          <cell r="AX478"/>
          <cell r="AY478"/>
          <cell r="AZ478"/>
          <cell r="BA478"/>
          <cell r="BB478"/>
          <cell r="BC478"/>
          <cell r="BD478"/>
          <cell r="BE478"/>
          <cell r="BF478"/>
          <cell r="BG478"/>
          <cell r="BH478"/>
          <cell r="BI478"/>
          <cell r="BJ478"/>
          <cell r="BK478"/>
          <cell r="BL478"/>
          <cell r="BM478"/>
          <cell r="BN478"/>
          <cell r="BO478"/>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C478"/>
          <cell r="DD478">
            <v>1</v>
          </cell>
          <cell r="DE478"/>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I479"/>
          <cell r="J479"/>
          <cell r="K479">
            <v>1</v>
          </cell>
          <cell r="L479"/>
          <cell r="M479"/>
          <cell r="N479"/>
          <cell r="O479"/>
          <cell r="P479"/>
          <cell r="Q479">
            <v>1</v>
          </cell>
          <cell r="R479" t="str">
            <v>Under</v>
          </cell>
          <cell r="S479" t="str">
            <v xml:space="preserve">Revenue </v>
          </cell>
          <cell r="T479" t="str">
            <v>In-period</v>
          </cell>
          <cell r="U479" t="str">
            <v>Catchment management</v>
          </cell>
          <cell r="V479" t="str">
            <v>nr</v>
          </cell>
          <cell r="W479" t="str">
            <v>Number of initiatives</v>
          </cell>
          <cell r="X479">
            <v>0</v>
          </cell>
          <cell r="Y479" t="str">
            <v>Up</v>
          </cell>
          <cell r="Z479"/>
          <cell r="AA479"/>
          <cell r="AB479"/>
          <cell r="AC479"/>
          <cell r="AD479"/>
          <cell r="AE479"/>
          <cell r="AF479"/>
          <cell r="AG479"/>
          <cell r="AH479"/>
          <cell r="AI479"/>
          <cell r="AJ479"/>
          <cell r="AK479"/>
          <cell r="AL479"/>
          <cell r="AM479"/>
          <cell r="AN479"/>
          <cell r="AO479"/>
          <cell r="AP479"/>
          <cell r="AQ479">
            <v>0</v>
          </cell>
          <cell r="AR479">
            <v>3</v>
          </cell>
          <cell r="AS479">
            <v>3</v>
          </cell>
          <cell r="AT479">
            <v>3</v>
          </cell>
          <cell r="AU479">
            <v>3</v>
          </cell>
          <cell r="AV479"/>
          <cell r="AW479"/>
          <cell r="AX479"/>
          <cell r="AY479"/>
          <cell r="AZ479"/>
          <cell r="BA479"/>
          <cell r="BB479"/>
          <cell r="BC479"/>
          <cell r="BD479"/>
          <cell r="BE479"/>
          <cell r="BF479"/>
          <cell r="BG479"/>
          <cell r="BH479"/>
          <cell r="BI479"/>
          <cell r="BJ479"/>
          <cell r="BK479"/>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C479"/>
          <cell r="DD479">
            <v>1</v>
          </cell>
          <cell r="DE479"/>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I480"/>
          <cell r="J480"/>
          <cell r="K480">
            <v>0.1</v>
          </cell>
          <cell r="L480">
            <v>0.9</v>
          </cell>
          <cell r="M480"/>
          <cell r="N480"/>
          <cell r="O480"/>
          <cell r="P480"/>
          <cell r="Q480">
            <v>1</v>
          </cell>
          <cell r="R480" t="str">
            <v>Out &amp; under</v>
          </cell>
          <cell r="S480" t="str">
            <v xml:space="preserve">Revenue </v>
          </cell>
          <cell r="T480" t="str">
            <v>In-period</v>
          </cell>
          <cell r="U480" t="str">
            <v>Energy/emissions</v>
          </cell>
          <cell r="V480" t="str">
            <v>nr</v>
          </cell>
          <cell r="W480" t="str">
            <v>Gigawatt hours</v>
          </cell>
          <cell r="X480">
            <v>0</v>
          </cell>
          <cell r="Y480" t="str">
            <v>Up</v>
          </cell>
          <cell r="Z480"/>
          <cell r="AA480"/>
          <cell r="AB480"/>
          <cell r="AC480"/>
          <cell r="AD480"/>
          <cell r="AE480"/>
          <cell r="AF480"/>
          <cell r="AG480"/>
          <cell r="AH480"/>
          <cell r="AI480"/>
          <cell r="AJ480"/>
          <cell r="AK480"/>
          <cell r="AL480"/>
          <cell r="AM480"/>
          <cell r="AN480"/>
          <cell r="AO480"/>
          <cell r="AP480"/>
          <cell r="AQ480">
            <v>493</v>
          </cell>
          <cell r="AR480">
            <v>501</v>
          </cell>
          <cell r="AS480">
            <v>510</v>
          </cell>
          <cell r="AT480">
            <v>512</v>
          </cell>
          <cell r="AU480">
            <v>517</v>
          </cell>
          <cell r="AV480"/>
          <cell r="AW480"/>
          <cell r="AX480"/>
          <cell r="AY480"/>
          <cell r="AZ480"/>
          <cell r="BA480"/>
          <cell r="BB480"/>
          <cell r="BC480"/>
          <cell r="BD480"/>
          <cell r="BE480"/>
          <cell r="BF480"/>
          <cell r="BG480"/>
          <cell r="BH480"/>
          <cell r="BI480"/>
          <cell r="BJ480"/>
          <cell r="BK480"/>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C480"/>
          <cell r="DD480">
            <v>1</v>
          </cell>
          <cell r="DE480"/>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M481"/>
          <cell r="N481"/>
          <cell r="O481"/>
          <cell r="P481"/>
          <cell r="Q481">
            <v>1</v>
          </cell>
          <cell r="R481" t="str">
            <v>NFI</v>
          </cell>
          <cell r="S481"/>
          <cell r="T481"/>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Y481"/>
          <cell r="Z481"/>
          <cell r="AA481"/>
          <cell r="AB481"/>
          <cell r="AC481"/>
          <cell r="AD481"/>
          <cell r="AE481"/>
          <cell r="AF481"/>
          <cell r="AG481"/>
          <cell r="AH481"/>
          <cell r="AI481"/>
          <cell r="AJ481"/>
          <cell r="AK481"/>
          <cell r="AL481"/>
          <cell r="AM481"/>
          <cell r="AN481"/>
          <cell r="AO481"/>
          <cell r="AP481"/>
          <cell r="AQ481">
            <v>20</v>
          </cell>
          <cell r="AR481">
            <v>40</v>
          </cell>
          <cell r="AS481">
            <v>60</v>
          </cell>
          <cell r="AT481">
            <v>80</v>
          </cell>
          <cell r="AU481">
            <v>100</v>
          </cell>
          <cell r="AV481"/>
          <cell r="AW481"/>
          <cell r="AX481"/>
          <cell r="AY481"/>
          <cell r="AZ481"/>
          <cell r="BA481"/>
          <cell r="BB481"/>
          <cell r="BC481"/>
          <cell r="BD481"/>
          <cell r="BE481"/>
          <cell r="BF481"/>
          <cell r="BG481"/>
          <cell r="BH481"/>
          <cell r="BI481"/>
          <cell r="BJ481"/>
          <cell r="BK481"/>
          <cell r="BL481"/>
          <cell r="BM481"/>
          <cell r="BN481"/>
          <cell r="BO481"/>
          <cell r="BP481"/>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cell r="DD481">
            <v>1</v>
          </cell>
          <cell r="DE481"/>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I482"/>
          <cell r="J482">
            <v>0.5</v>
          </cell>
          <cell r="K482">
            <v>0.5</v>
          </cell>
          <cell r="L482"/>
          <cell r="M482"/>
          <cell r="N482"/>
          <cell r="O482"/>
          <cell r="P482"/>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Z482"/>
          <cell r="AA482"/>
          <cell r="AB482"/>
          <cell r="AC482"/>
          <cell r="AD482"/>
          <cell r="AE482"/>
          <cell r="AF482"/>
          <cell r="AG482"/>
          <cell r="AH482"/>
          <cell r="AI482"/>
          <cell r="AJ482"/>
          <cell r="AK482"/>
          <cell r="AL482"/>
          <cell r="AM482"/>
          <cell r="AN482"/>
          <cell r="AO482"/>
          <cell r="AP482"/>
          <cell r="AQ482">
            <v>0</v>
          </cell>
          <cell r="AR482">
            <v>0</v>
          </cell>
          <cell r="AS482">
            <v>0</v>
          </cell>
          <cell r="AT482">
            <v>0</v>
          </cell>
          <cell r="AU482">
            <v>0</v>
          </cell>
          <cell r="AV482"/>
          <cell r="AW482"/>
          <cell r="AX482"/>
          <cell r="AY482"/>
          <cell r="AZ482"/>
          <cell r="BA482"/>
          <cell r="BB482"/>
          <cell r="BC482"/>
          <cell r="BD482"/>
          <cell r="BE482"/>
          <cell r="BF482"/>
          <cell r="BG482"/>
          <cell r="BH482"/>
          <cell r="BI482"/>
          <cell r="BJ482"/>
          <cell r="BK482"/>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cell r="DD482"/>
          <cell r="DE482"/>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I483"/>
          <cell r="J483"/>
          <cell r="K483"/>
          <cell r="L483"/>
          <cell r="M483">
            <v>1</v>
          </cell>
          <cell r="N483"/>
          <cell r="O483"/>
          <cell r="P483"/>
          <cell r="Q483">
            <v>1</v>
          </cell>
          <cell r="R483" t="str">
            <v>NFI</v>
          </cell>
          <cell r="S483"/>
          <cell r="T483"/>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cell r="AA483"/>
          <cell r="AB483"/>
          <cell r="AC483"/>
          <cell r="AD483"/>
          <cell r="AE483"/>
          <cell r="AF483"/>
          <cell r="AG483"/>
          <cell r="AH483"/>
          <cell r="AI483"/>
          <cell r="AJ483"/>
          <cell r="AK483"/>
          <cell r="AL483"/>
          <cell r="AM483"/>
          <cell r="AN483"/>
          <cell r="AO483"/>
          <cell r="AP483"/>
          <cell r="AQ483" t="str">
            <v>3 / 17.5 / 45</v>
          </cell>
          <cell r="AR483" t="str">
            <v>4 / 35 / 90</v>
          </cell>
          <cell r="AS483" t="str">
            <v>5 / 35 / 90</v>
          </cell>
          <cell r="AT483" t="str">
            <v>6 / 35 / 90</v>
          </cell>
          <cell r="AU483" t="str">
            <v>7 / 35 / 90</v>
          </cell>
          <cell r="AV483"/>
          <cell r="AW483"/>
          <cell r="AX483"/>
          <cell r="AY483"/>
          <cell r="AZ483"/>
          <cell r="BA483"/>
          <cell r="BB483"/>
          <cell r="BC483"/>
          <cell r="BD483"/>
          <cell r="BE483"/>
          <cell r="BF483"/>
          <cell r="BG483"/>
          <cell r="BH483"/>
          <cell r="BI483"/>
          <cell r="BJ483"/>
          <cell r="BK483"/>
          <cell r="BL483"/>
          <cell r="BM483"/>
          <cell r="BN483"/>
          <cell r="BO483"/>
          <cell r="BP483"/>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cell r="DD483">
            <v>1</v>
          </cell>
          <cell r="DE483"/>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I484"/>
          <cell r="J484"/>
          <cell r="K484"/>
          <cell r="L484"/>
          <cell r="M484">
            <v>1</v>
          </cell>
          <cell r="N484"/>
          <cell r="O484"/>
          <cell r="P484"/>
          <cell r="Q484">
            <v>1</v>
          </cell>
          <cell r="R484" t="str">
            <v>NFI</v>
          </cell>
          <cell r="S484"/>
          <cell r="T484"/>
          <cell r="U484" t="str">
            <v>Affordability/vulnerability</v>
          </cell>
          <cell r="V484" t="str">
            <v>text</v>
          </cell>
          <cell r="W484" t="str">
            <v>Achievement of BS18477</v>
          </cell>
          <cell r="X484">
            <v>0</v>
          </cell>
          <cell r="Y484"/>
          <cell r="Z484"/>
          <cell r="AA484"/>
          <cell r="AB484"/>
          <cell r="AC484"/>
          <cell r="AD484"/>
          <cell r="AE484"/>
          <cell r="AF484"/>
          <cell r="AG484"/>
          <cell r="AH484"/>
          <cell r="AI484"/>
          <cell r="AJ484"/>
          <cell r="AK484"/>
          <cell r="AL484"/>
          <cell r="AM484"/>
          <cell r="AN484"/>
          <cell r="AO484"/>
          <cell r="AP484"/>
          <cell r="AQ484" t="str">
            <v>Achieved</v>
          </cell>
          <cell r="AR484" t="str">
            <v>Maintained</v>
          </cell>
          <cell r="AS484" t="str">
            <v>Maintained</v>
          </cell>
          <cell r="AT484" t="str">
            <v>Maintained</v>
          </cell>
          <cell r="AU484" t="str">
            <v>Maintained</v>
          </cell>
          <cell r="AV484"/>
          <cell r="AW484"/>
          <cell r="AX484"/>
          <cell r="AY484"/>
          <cell r="AZ484"/>
          <cell r="BA484"/>
          <cell r="BB484"/>
          <cell r="BC484"/>
          <cell r="BD484"/>
          <cell r="BE484"/>
          <cell r="BF484"/>
          <cell r="BG484"/>
          <cell r="BH484"/>
          <cell r="BI484"/>
          <cell r="BJ484"/>
          <cell r="BK484"/>
          <cell r="BL484"/>
          <cell r="BM484"/>
          <cell r="BN484"/>
          <cell r="BO484"/>
          <cell r="BP484"/>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cell r="DD484">
            <v>1</v>
          </cell>
          <cell r="DE484"/>
        </row>
        <row r="485">
          <cell r="C485" t="str">
            <v>PR19TMS_M01</v>
          </cell>
          <cell r="D485"/>
          <cell r="E485"/>
          <cell r="F485" t="str">
            <v>M01</v>
          </cell>
          <cell r="G485" t="str">
            <v>Installing new smart meters in London</v>
          </cell>
          <cell r="H485"/>
          <cell r="I485"/>
          <cell r="J485">
            <v>1</v>
          </cell>
          <cell r="K485"/>
          <cell r="L485"/>
          <cell r="M485"/>
          <cell r="N485"/>
          <cell r="O485"/>
          <cell r="P485"/>
          <cell r="Q485">
            <v>1</v>
          </cell>
          <cell r="R485" t="str">
            <v>Under</v>
          </cell>
          <cell r="S485" t="str">
            <v xml:space="preserve">Revenue </v>
          </cell>
          <cell r="T485" t="str">
            <v>End of period</v>
          </cell>
          <cell r="U485"/>
          <cell r="V485" t="str">
            <v>nr</v>
          </cell>
          <cell r="W485"/>
          <cell r="X485">
            <v>0</v>
          </cell>
          <cell r="Y485" t="str">
            <v>Up</v>
          </cell>
          <cell r="Z485"/>
          <cell r="AA485"/>
          <cell r="AB485"/>
          <cell r="AC485"/>
          <cell r="AD485"/>
          <cell r="AE485"/>
          <cell r="AF485"/>
          <cell r="AG485"/>
          <cell r="AH485"/>
          <cell r="AI485"/>
          <cell r="AJ485"/>
          <cell r="AK485"/>
          <cell r="AL485"/>
          <cell r="AM485"/>
          <cell r="AN485"/>
          <cell r="AO485"/>
          <cell r="AP485"/>
          <cell r="AQ485">
            <v>80000</v>
          </cell>
          <cell r="AR485">
            <v>160000</v>
          </cell>
          <cell r="AS485">
            <v>240000</v>
          </cell>
          <cell r="AT485">
            <v>320000</v>
          </cell>
          <cell r="AU485">
            <v>399749</v>
          </cell>
          <cell r="AV485"/>
          <cell r="AW485"/>
          <cell r="AX485"/>
          <cell r="AY485"/>
          <cell r="AZ485"/>
          <cell r="BA485"/>
          <cell r="BB485"/>
          <cell r="BC485"/>
          <cell r="BD485"/>
          <cell r="BE485"/>
          <cell r="BF485"/>
          <cell r="BG485"/>
          <cell r="BH485"/>
          <cell r="BI485"/>
          <cell r="BJ485"/>
          <cell r="BK485"/>
          <cell r="BL485"/>
          <cell r="BM485"/>
          <cell r="BN485"/>
          <cell r="BO485"/>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cell r="DC485"/>
          <cell r="DD485"/>
          <cell r="DE485"/>
        </row>
        <row r="486">
          <cell r="C486" t="str">
            <v>PR19TMS_M02</v>
          </cell>
          <cell r="D486"/>
          <cell r="E486"/>
          <cell r="F486" t="str">
            <v>M02</v>
          </cell>
          <cell r="G486" t="str">
            <v>Replacing existing meters with smart meters in London</v>
          </cell>
          <cell r="H486"/>
          <cell r="I486"/>
          <cell r="J486">
            <v>1</v>
          </cell>
          <cell r="K486"/>
          <cell r="L486"/>
          <cell r="M486"/>
          <cell r="N486"/>
          <cell r="O486"/>
          <cell r="P486"/>
          <cell r="Q486">
            <v>1</v>
          </cell>
          <cell r="R486" t="str">
            <v>Under</v>
          </cell>
          <cell r="S486" t="str">
            <v xml:space="preserve">Revenue </v>
          </cell>
          <cell r="T486" t="str">
            <v>End of period</v>
          </cell>
          <cell r="U486"/>
          <cell r="V486" t="str">
            <v>nr</v>
          </cell>
          <cell r="W486"/>
          <cell r="X486">
            <v>0</v>
          </cell>
          <cell r="Y486" t="str">
            <v>Up</v>
          </cell>
          <cell r="Z486"/>
          <cell r="AA486"/>
          <cell r="AB486"/>
          <cell r="AC486"/>
          <cell r="AD486"/>
          <cell r="AE486"/>
          <cell r="AF486"/>
          <cell r="AG486"/>
          <cell r="AH486"/>
          <cell r="AI486"/>
          <cell r="AJ486"/>
          <cell r="AK486"/>
          <cell r="AL486"/>
          <cell r="AM486"/>
          <cell r="AN486"/>
          <cell r="AO486"/>
          <cell r="AP486"/>
          <cell r="AQ486">
            <v>26000</v>
          </cell>
          <cell r="AR486">
            <v>52000</v>
          </cell>
          <cell r="AS486">
            <v>78000</v>
          </cell>
          <cell r="AT486">
            <v>104000</v>
          </cell>
          <cell r="AU486">
            <v>130000</v>
          </cell>
          <cell r="AV486"/>
          <cell r="AW486"/>
          <cell r="AX486"/>
          <cell r="AY486"/>
          <cell r="AZ486"/>
          <cell r="BA486"/>
          <cell r="BB486"/>
          <cell r="BC486"/>
          <cell r="BD486"/>
          <cell r="BE486"/>
          <cell r="BF486"/>
          <cell r="BG486"/>
          <cell r="BH486"/>
          <cell r="BI486"/>
          <cell r="BJ486"/>
          <cell r="BK486"/>
          <cell r="BL486"/>
          <cell r="BM486"/>
          <cell r="BN486"/>
          <cell r="BO486"/>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cell r="DC486"/>
          <cell r="DD486"/>
          <cell r="DE486"/>
        </row>
        <row r="487">
          <cell r="C487" t="str">
            <v>PR19TMS_NEP01</v>
          </cell>
          <cell r="D487"/>
          <cell r="E487"/>
          <cell r="F487" t="str">
            <v>NEP01</v>
          </cell>
          <cell r="G487" t="str">
            <v>WINEP Delivery</v>
          </cell>
          <cell r="H487"/>
          <cell r="I487"/>
          <cell r="J487"/>
          <cell r="K487"/>
          <cell r="L487"/>
          <cell r="M487"/>
          <cell r="N487"/>
          <cell r="O487"/>
          <cell r="P487"/>
          <cell r="Q487">
            <v>0</v>
          </cell>
          <cell r="R487" t="str">
            <v>NFI</v>
          </cell>
          <cell r="S487"/>
          <cell r="T487"/>
          <cell r="U487"/>
          <cell r="V487"/>
          <cell r="W487" t="str">
            <v>WINEP requirements met or not met in each year</v>
          </cell>
          <cell r="X487">
            <v>0</v>
          </cell>
          <cell r="Y487"/>
          <cell r="Z487"/>
          <cell r="AA487"/>
          <cell r="AB487"/>
          <cell r="AC487"/>
          <cell r="AD487"/>
          <cell r="AE487"/>
          <cell r="AF487"/>
          <cell r="AG487"/>
          <cell r="AH487"/>
          <cell r="AI487"/>
          <cell r="AJ487"/>
          <cell r="AK487"/>
          <cell r="AL487"/>
          <cell r="AM487"/>
          <cell r="AN487"/>
          <cell r="AO487"/>
          <cell r="AP487"/>
          <cell r="AQ487" t="str">
            <v>Met</v>
          </cell>
          <cell r="AR487" t="str">
            <v>Met</v>
          </cell>
          <cell r="AS487" t="str">
            <v>Met</v>
          </cell>
          <cell r="AT487" t="str">
            <v>Met</v>
          </cell>
          <cell r="AU487" t="str">
            <v>Met</v>
          </cell>
          <cell r="AV487"/>
          <cell r="AW487"/>
          <cell r="AX487"/>
          <cell r="AY487"/>
          <cell r="AZ487"/>
          <cell r="BA487"/>
          <cell r="BB487"/>
          <cell r="BC487"/>
          <cell r="BD487"/>
          <cell r="BE487"/>
          <cell r="BF487"/>
          <cell r="BG487"/>
          <cell r="BH487"/>
          <cell r="BI487"/>
          <cell r="BJ487"/>
          <cell r="BK487"/>
          <cell r="BL487"/>
          <cell r="BM487"/>
          <cell r="BN487"/>
          <cell r="BO487"/>
          <cell r="BP487"/>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cell r="DD487"/>
          <cell r="DE487"/>
        </row>
        <row r="488">
          <cell r="C488" t="str">
            <v>PR19TMS_DWMP</v>
          </cell>
          <cell r="D488"/>
          <cell r="E488"/>
          <cell r="F488" t="str">
            <v>DWMP</v>
          </cell>
          <cell r="G488" t="str">
            <v>Delivery of DWMPs</v>
          </cell>
          <cell r="H488"/>
          <cell r="I488"/>
          <cell r="J488"/>
          <cell r="K488"/>
          <cell r="L488"/>
          <cell r="M488"/>
          <cell r="N488"/>
          <cell r="O488"/>
          <cell r="P488"/>
          <cell r="Q488">
            <v>0</v>
          </cell>
          <cell r="R488" t="str">
            <v>NFI</v>
          </cell>
          <cell r="S488"/>
          <cell r="T488"/>
          <cell r="U488"/>
          <cell r="V488" t="str">
            <v>%</v>
          </cell>
          <cell r="W488" t="str">
            <v>The cumulative percentage of catchments</v>
          </cell>
          <cell r="X488">
            <v>0</v>
          </cell>
          <cell r="Y488" t="str">
            <v>Up</v>
          </cell>
          <cell r="Z488"/>
          <cell r="AA488"/>
          <cell r="AB488"/>
          <cell r="AC488"/>
          <cell r="AD488"/>
          <cell r="AE488"/>
          <cell r="AF488"/>
          <cell r="AG488"/>
          <cell r="AH488"/>
          <cell r="AI488"/>
          <cell r="AJ488"/>
          <cell r="AK488"/>
          <cell r="AL488"/>
          <cell r="AM488"/>
          <cell r="AN488"/>
          <cell r="AO488"/>
          <cell r="AP488"/>
          <cell r="AQ488">
            <v>0</v>
          </cell>
          <cell r="AR488">
            <v>0</v>
          </cell>
          <cell r="AS488">
            <v>100</v>
          </cell>
          <cell r="AT488">
            <v>100</v>
          </cell>
          <cell r="AU488">
            <v>100</v>
          </cell>
          <cell r="AV488"/>
          <cell r="AW488"/>
          <cell r="AX488"/>
          <cell r="AY488"/>
          <cell r="AZ488"/>
          <cell r="BA488"/>
          <cell r="BB488"/>
          <cell r="BC488"/>
          <cell r="BD488"/>
          <cell r="BE488"/>
          <cell r="BF488"/>
          <cell r="BG488"/>
          <cell r="BH488"/>
          <cell r="BI488"/>
          <cell r="BJ488"/>
          <cell r="BK488"/>
          <cell r="BL488"/>
          <cell r="BM488"/>
          <cell r="BN488"/>
          <cell r="BO488"/>
          <cell r="BP488"/>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cell r="DD488"/>
          <cell r="DE488"/>
        </row>
        <row r="489">
          <cell r="C489" t="str">
            <v>PR19TMS_CC</v>
          </cell>
          <cell r="D489"/>
          <cell r="E489"/>
          <cell r="F489" t="str">
            <v>CC</v>
          </cell>
          <cell r="G489" t="str">
            <v>Understanding the risk of flooding in the Counters Creek catchment</v>
          </cell>
          <cell r="H489"/>
          <cell r="I489"/>
          <cell r="J489"/>
          <cell r="K489"/>
          <cell r="L489"/>
          <cell r="M489"/>
          <cell r="N489"/>
          <cell r="O489"/>
          <cell r="P489"/>
          <cell r="Q489">
            <v>0</v>
          </cell>
          <cell r="R489" t="str">
            <v>NFI</v>
          </cell>
          <cell r="S489"/>
          <cell r="T489"/>
          <cell r="U489"/>
          <cell r="V489" t="str">
            <v>text</v>
          </cell>
          <cell r="W489"/>
          <cell r="X489">
            <v>0</v>
          </cell>
          <cell r="Y489"/>
          <cell r="Z489"/>
          <cell r="AA489"/>
          <cell r="AB489"/>
          <cell r="AC489"/>
          <cell r="AD489"/>
          <cell r="AE489"/>
          <cell r="AF489"/>
          <cell r="AG489"/>
          <cell r="AH489"/>
          <cell r="AI489"/>
          <cell r="AJ489"/>
          <cell r="AK489"/>
          <cell r="AL489"/>
          <cell r="AM489"/>
          <cell r="AN489"/>
          <cell r="AO489"/>
          <cell r="AP489"/>
          <cell r="AQ489" t="str">
            <v/>
          </cell>
          <cell r="AR489" t="str">
            <v/>
          </cell>
          <cell r="AS489" t="str">
            <v/>
          </cell>
          <cell r="AT489" t="str">
            <v>met</v>
          </cell>
          <cell r="AU489" t="str">
            <v/>
          </cell>
          <cell r="AV489"/>
          <cell r="AW489"/>
          <cell r="AX489"/>
          <cell r="AY489"/>
          <cell r="AZ489"/>
          <cell r="BA489"/>
          <cell r="BB489"/>
          <cell r="BC489"/>
          <cell r="BD489"/>
          <cell r="BE489"/>
          <cell r="BF489"/>
          <cell r="BG489"/>
          <cell r="BH489"/>
          <cell r="BI489"/>
          <cell r="BJ489"/>
          <cell r="BK489"/>
          <cell r="BL489"/>
          <cell r="BM489"/>
          <cell r="BN489"/>
          <cell r="BO489"/>
          <cell r="BP489"/>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cell r="DD489"/>
          <cell r="DE489"/>
        </row>
        <row r="490">
          <cell r="C490" t="str">
            <v>PR19TMS_ET07</v>
          </cell>
          <cell r="D490"/>
          <cell r="E490"/>
          <cell r="F490" t="str">
            <v>ET07</v>
          </cell>
          <cell r="G490" t="str">
            <v>Managing early handback of Tideway project land</v>
          </cell>
          <cell r="H490"/>
          <cell r="I490"/>
          <cell r="J490"/>
          <cell r="K490"/>
          <cell r="L490"/>
          <cell r="M490"/>
          <cell r="N490"/>
          <cell r="O490"/>
          <cell r="P490">
            <v>1</v>
          </cell>
          <cell r="Q490">
            <v>1</v>
          </cell>
          <cell r="R490" t="str">
            <v>Out &amp; under</v>
          </cell>
          <cell r="S490" t="str">
            <v>Revenue</v>
          </cell>
          <cell r="T490" t="str">
            <v>End of period</v>
          </cell>
          <cell r="U490"/>
          <cell r="V490" t="str">
            <v>months</v>
          </cell>
          <cell r="W490"/>
          <cell r="X490">
            <v>0</v>
          </cell>
          <cell r="Y490" t="str">
            <v>Up</v>
          </cell>
          <cell r="Z490"/>
          <cell r="AA490"/>
          <cell r="AB490"/>
          <cell r="AC490"/>
          <cell r="AD490"/>
          <cell r="AE490"/>
          <cell r="AF490"/>
          <cell r="AG490"/>
          <cell r="AH490"/>
          <cell r="AI490"/>
          <cell r="AJ490"/>
          <cell r="AK490"/>
          <cell r="AL490"/>
          <cell r="AM490"/>
          <cell r="AN490"/>
          <cell r="AO490"/>
          <cell r="AP490"/>
          <cell r="AQ490">
            <v>0</v>
          </cell>
          <cell r="AR490">
            <v>0</v>
          </cell>
          <cell r="AS490">
            <v>0</v>
          </cell>
          <cell r="AT490">
            <v>0</v>
          </cell>
          <cell r="AU490">
            <v>0</v>
          </cell>
          <cell r="AV490"/>
          <cell r="AW490"/>
          <cell r="AX490"/>
          <cell r="AY490"/>
          <cell r="AZ490"/>
          <cell r="BA490"/>
          <cell r="BB490"/>
          <cell r="BC490"/>
          <cell r="BD490"/>
          <cell r="BE490"/>
          <cell r="BF490"/>
          <cell r="BG490"/>
          <cell r="BH490"/>
          <cell r="BI490"/>
          <cell r="BJ490"/>
          <cell r="BK490"/>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cell r="DC490"/>
          <cell r="DD490"/>
          <cell r="DE490"/>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K491"/>
          <cell r="L491"/>
          <cell r="M491"/>
          <cell r="N491"/>
          <cell r="O491"/>
          <cell r="P491"/>
          <cell r="Q491">
            <v>1</v>
          </cell>
          <cell r="R491" t="str">
            <v>Under</v>
          </cell>
          <cell r="S491" t="str">
            <v xml:space="preserve">Revenue </v>
          </cell>
          <cell r="T491" t="str">
            <v>In-period</v>
          </cell>
          <cell r="U491" t="str">
            <v>Water quality compliance</v>
          </cell>
          <cell r="V491" t="str">
            <v>score</v>
          </cell>
          <cell r="W491" t="str">
            <v>CRI Index score</v>
          </cell>
          <cell r="X491">
            <v>2</v>
          </cell>
          <cell r="Y491" t="str">
            <v>Down</v>
          </cell>
          <cell r="Z491" t="str">
            <v>Water quality compliance (CRI)</v>
          </cell>
          <cell r="AA491"/>
          <cell r="AB491"/>
          <cell r="AC491"/>
          <cell r="AD491"/>
          <cell r="AE491"/>
          <cell r="AF491"/>
          <cell r="AG491"/>
          <cell r="AH491"/>
          <cell r="AI491"/>
          <cell r="AJ491"/>
          <cell r="AK491"/>
          <cell r="AL491"/>
          <cell r="AM491"/>
          <cell r="AN491"/>
          <cell r="AO491"/>
          <cell r="AP491"/>
          <cell r="AQ491">
            <v>0</v>
          </cell>
          <cell r="AR491">
            <v>0</v>
          </cell>
          <cell r="AS491">
            <v>0</v>
          </cell>
          <cell r="AT491">
            <v>0</v>
          </cell>
          <cell r="AU491">
            <v>0</v>
          </cell>
          <cell r="AV491"/>
          <cell r="AW491"/>
          <cell r="AX491"/>
          <cell r="AY491"/>
          <cell r="AZ491"/>
          <cell r="BA491"/>
          <cell r="BB491"/>
          <cell r="BC491"/>
          <cell r="BD491"/>
          <cell r="BE491"/>
          <cell r="BF491"/>
          <cell r="BG491"/>
          <cell r="BH491"/>
          <cell r="BI491"/>
          <cell r="BJ491"/>
          <cell r="BK491"/>
          <cell r="BL491" t="str">
            <v>Yes</v>
          </cell>
          <cell r="BM491" t="str">
            <v>Yes</v>
          </cell>
          <cell r="BN491" t="str">
            <v>Yes</v>
          </cell>
          <cell r="BO491" t="str">
            <v>Yes</v>
          </cell>
          <cell r="BP491" t="str">
            <v>Yes</v>
          </cell>
          <cell r="BQ491" t="str">
            <v/>
          </cell>
          <cell r="BR491" t="str">
            <v/>
          </cell>
          <cell r="BS491" t="str">
            <v/>
          </cell>
          <cell r="BT491" t="str">
            <v/>
          </cell>
          <cell r="BU491" t="str">
            <v/>
          </cell>
          <cell r="BV491">
            <v>9.5</v>
          </cell>
          <cell r="BW491">
            <v>9.5</v>
          </cell>
          <cell r="BX491">
            <v>9.5</v>
          </cell>
          <cell r="BY491">
            <v>9.5</v>
          </cell>
          <cell r="BZ491">
            <v>9.5</v>
          </cell>
          <cell r="CA491">
            <v>2</v>
          </cell>
          <cell r="CB491">
            <v>2</v>
          </cell>
          <cell r="CC491">
            <v>2</v>
          </cell>
          <cell r="CD491">
            <v>2</v>
          </cell>
          <cell r="CE491">
            <v>2</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v>-1.125</v>
          </cell>
          <cell r="CV491" t="str">
            <v/>
          </cell>
          <cell r="CW491" t="str">
            <v/>
          </cell>
          <cell r="CX491" t="str">
            <v/>
          </cell>
          <cell r="CY491">
            <v>0</v>
          </cell>
          <cell r="CZ491" t="str">
            <v/>
          </cell>
          <cell r="DA491" t="str">
            <v/>
          </cell>
          <cell r="DB491" t="str">
            <v/>
          </cell>
          <cell r="DC491" t="str">
            <v/>
          </cell>
          <cell r="DD491">
            <v>1</v>
          </cell>
          <cell r="DE491" t="str">
            <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I492"/>
          <cell r="J492">
            <v>1</v>
          </cell>
          <cell r="K492"/>
          <cell r="L492"/>
          <cell r="M492"/>
          <cell r="N492"/>
          <cell r="O492"/>
          <cell r="P492"/>
          <cell r="Q492">
            <v>1</v>
          </cell>
          <cell r="R492" t="str">
            <v>Out &amp; under</v>
          </cell>
          <cell r="S492" t="str">
            <v xml:space="preserve">Revenue </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A492"/>
          <cell r="AB492"/>
          <cell r="AC492"/>
          <cell r="AD492"/>
          <cell r="AE492"/>
          <cell r="AF492"/>
          <cell r="AG492"/>
          <cell r="AH492"/>
          <cell r="AI492"/>
          <cell r="AJ492"/>
          <cell r="AK492"/>
          <cell r="AL492"/>
          <cell r="AM492"/>
          <cell r="AN492"/>
          <cell r="AO492"/>
          <cell r="AP492"/>
          <cell r="AQ492">
            <v>17.2</v>
          </cell>
          <cell r="AR492">
            <v>16</v>
          </cell>
          <cell r="AS492">
            <v>14.7</v>
          </cell>
          <cell r="AT492">
            <v>13.5</v>
          </cell>
          <cell r="AU492">
            <v>12.2</v>
          </cell>
          <cell r="AV492"/>
          <cell r="AW492"/>
          <cell r="AX492"/>
          <cell r="AY492"/>
          <cell r="AZ492"/>
          <cell r="BA492"/>
          <cell r="BB492"/>
          <cell r="BC492"/>
          <cell r="BD492"/>
          <cell r="BE492"/>
          <cell r="BF492"/>
          <cell r="BG492"/>
          <cell r="BH492"/>
          <cell r="BI492"/>
          <cell r="BJ492"/>
          <cell r="BK492"/>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I493"/>
          <cell r="J493">
            <v>1</v>
          </cell>
          <cell r="K493"/>
          <cell r="L493"/>
          <cell r="M493"/>
          <cell r="N493"/>
          <cell r="O493"/>
          <cell r="P493"/>
          <cell r="Q493">
            <v>1</v>
          </cell>
          <cell r="R493" t="str">
            <v>Out &amp; under</v>
          </cell>
          <cell r="S493" t="str">
            <v xml:space="preserve">Revenue </v>
          </cell>
          <cell r="T493" t="str">
            <v>In-period</v>
          </cell>
          <cell r="U493" t="str">
            <v>Water quality compliance</v>
          </cell>
          <cell r="V493" t="str">
            <v>nr</v>
          </cell>
          <cell r="W493" t="str">
            <v>Number of qualifying complete lead service pipe replacements completed per year</v>
          </cell>
          <cell r="X493">
            <v>0</v>
          </cell>
          <cell r="Y493" t="str">
            <v>Up</v>
          </cell>
          <cell r="Z493"/>
          <cell r="AA493"/>
          <cell r="AB493"/>
          <cell r="AC493"/>
          <cell r="AD493"/>
          <cell r="AE493"/>
          <cell r="AF493"/>
          <cell r="AG493"/>
          <cell r="AH493"/>
          <cell r="AI493"/>
          <cell r="AJ493"/>
          <cell r="AK493"/>
          <cell r="AL493"/>
          <cell r="AM493"/>
          <cell r="AN493"/>
          <cell r="AO493"/>
          <cell r="AP493"/>
          <cell r="AQ493">
            <v>0</v>
          </cell>
          <cell r="AR493">
            <v>500</v>
          </cell>
          <cell r="AS493">
            <v>800</v>
          </cell>
          <cell r="AT493">
            <v>750</v>
          </cell>
          <cell r="AU493">
            <v>750</v>
          </cell>
          <cell r="AV493"/>
          <cell r="AW493"/>
          <cell r="AX493"/>
          <cell r="AY493"/>
          <cell r="AZ493"/>
          <cell r="BA493"/>
          <cell r="BB493"/>
          <cell r="BC493"/>
          <cell r="BD493"/>
          <cell r="BE493"/>
          <cell r="BF493"/>
          <cell r="BG493"/>
          <cell r="BH493"/>
          <cell r="BI493"/>
          <cell r="BJ493"/>
          <cell r="BK493"/>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K493">
            <v>0</v>
          </cell>
          <cell r="CL493">
            <v>3600</v>
          </cell>
          <cell r="CM493">
            <v>3500</v>
          </cell>
          <cell r="CN493">
            <v>3500</v>
          </cell>
          <cell r="CO493">
            <v>3500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I494"/>
          <cell r="J494">
            <v>1</v>
          </cell>
          <cell r="K494"/>
          <cell r="L494"/>
          <cell r="M494"/>
          <cell r="N494"/>
          <cell r="O494"/>
          <cell r="P494"/>
          <cell r="Q494">
            <v>1</v>
          </cell>
          <cell r="R494" t="str">
            <v>Out &amp; under</v>
          </cell>
          <cell r="S494" t="str">
            <v xml:space="preserve">Revenue </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A494"/>
          <cell r="AB494"/>
          <cell r="AC494"/>
          <cell r="AD494"/>
          <cell r="AE494"/>
          <cell r="AF494"/>
          <cell r="AG494"/>
          <cell r="AH494"/>
          <cell r="AI494"/>
          <cell r="AJ494"/>
          <cell r="AK494"/>
          <cell r="AL494"/>
          <cell r="AM494"/>
          <cell r="AN494"/>
          <cell r="AO494"/>
          <cell r="AP494"/>
          <cell r="AQ494">
            <v>2</v>
          </cell>
          <cell r="AR494">
            <v>4</v>
          </cell>
          <cell r="AS494">
            <v>6</v>
          </cell>
          <cell r="AT494">
            <v>8</v>
          </cell>
          <cell r="AU494">
            <v>10</v>
          </cell>
          <cell r="AV494"/>
          <cell r="AW494"/>
          <cell r="AX494"/>
          <cell r="AY494"/>
          <cell r="AZ494"/>
          <cell r="BA494"/>
          <cell r="BB494"/>
          <cell r="BC494"/>
          <cell r="BD494"/>
          <cell r="BE494"/>
          <cell r="BF494"/>
          <cell r="BG494"/>
          <cell r="BH494"/>
          <cell r="BI494"/>
          <cell r="BJ494"/>
          <cell r="BK494"/>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I495"/>
          <cell r="J495">
            <v>1</v>
          </cell>
          <cell r="K495"/>
          <cell r="L495"/>
          <cell r="M495"/>
          <cell r="N495"/>
          <cell r="O495"/>
          <cell r="P495"/>
          <cell r="Q495">
            <v>1</v>
          </cell>
          <cell r="R495" t="str">
            <v>Out</v>
          </cell>
          <cell r="S495" t="str">
            <v xml:space="preserve">Revenue </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A495"/>
          <cell r="AB495"/>
          <cell r="AC495"/>
          <cell r="AD495"/>
          <cell r="AE495"/>
          <cell r="AF495"/>
          <cell r="AG495"/>
          <cell r="AH495"/>
          <cell r="AI495"/>
          <cell r="AJ495"/>
          <cell r="AK495"/>
          <cell r="AL495"/>
          <cell r="AM495"/>
          <cell r="AN495"/>
          <cell r="AO495"/>
          <cell r="AP495"/>
          <cell r="AQ495">
            <v>0</v>
          </cell>
          <cell r="AR495">
            <v>0</v>
          </cell>
          <cell r="AS495">
            <v>0</v>
          </cell>
          <cell r="AT495">
            <v>0</v>
          </cell>
          <cell r="AU495">
            <v>0</v>
          </cell>
          <cell r="AV495"/>
          <cell r="AW495"/>
          <cell r="AX495"/>
          <cell r="AY495"/>
          <cell r="AZ495"/>
          <cell r="BA495"/>
          <cell r="BB495"/>
          <cell r="BC495"/>
          <cell r="BD495"/>
          <cell r="BE495"/>
          <cell r="BF495"/>
          <cell r="BG495"/>
          <cell r="BH495"/>
          <cell r="BI495"/>
          <cell r="BJ495"/>
          <cell r="BK495"/>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cell r="DE495"/>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I496"/>
          <cell r="J496">
            <v>1</v>
          </cell>
          <cell r="K496"/>
          <cell r="L496"/>
          <cell r="M496"/>
          <cell r="N496"/>
          <cell r="O496"/>
          <cell r="P496"/>
          <cell r="Q496">
            <v>1</v>
          </cell>
          <cell r="R496" t="str">
            <v>Out &amp; under</v>
          </cell>
          <cell r="S496" t="str">
            <v xml:space="preserve">Revenue </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cell r="AA496"/>
          <cell r="AB496"/>
          <cell r="AC496"/>
          <cell r="AD496"/>
          <cell r="AE496"/>
          <cell r="AF496"/>
          <cell r="AG496"/>
          <cell r="AH496"/>
          <cell r="AI496"/>
          <cell r="AJ496"/>
          <cell r="AK496"/>
          <cell r="AL496"/>
          <cell r="AM496"/>
          <cell r="AN496"/>
          <cell r="AO496"/>
          <cell r="AP496"/>
          <cell r="AQ496">
            <v>0.8</v>
          </cell>
          <cell r="AR496">
            <v>1.9</v>
          </cell>
          <cell r="AS496">
            <v>3.7</v>
          </cell>
          <cell r="AT496">
            <v>6.6</v>
          </cell>
          <cell r="AU496">
            <v>10.8</v>
          </cell>
          <cell r="AV496"/>
          <cell r="AW496"/>
          <cell r="AX496"/>
          <cell r="AY496"/>
          <cell r="AZ496"/>
          <cell r="BA496"/>
          <cell r="BB496"/>
          <cell r="BC496"/>
          <cell r="BD496"/>
          <cell r="BE496"/>
          <cell r="BF496"/>
          <cell r="BG496"/>
          <cell r="BH496"/>
          <cell r="BI496"/>
          <cell r="BJ496"/>
          <cell r="BK496"/>
          <cell r="BL496" t="str">
            <v>Yes</v>
          </cell>
          <cell r="BM496" t="str">
            <v>Yes</v>
          </cell>
          <cell r="BN496" t="str">
            <v>Yes</v>
          </cell>
          <cell r="BO496" t="str">
            <v>Yes</v>
          </cell>
          <cell r="BP496" t="str">
            <v>Yes</v>
          </cell>
          <cell r="BQ496" t="str">
            <v/>
          </cell>
          <cell r="BR496" t="str">
            <v/>
          </cell>
          <cell r="BS496" t="str">
            <v/>
          </cell>
          <cell r="BT496" t="str">
            <v/>
          </cell>
          <cell r="BU496" t="str">
            <v/>
          </cell>
          <cell r="BV496">
            <v>-5</v>
          </cell>
          <cell r="BW496">
            <v>-5</v>
          </cell>
          <cell r="BX496">
            <v>-5</v>
          </cell>
          <cell r="BY496">
            <v>-5</v>
          </cell>
          <cell r="BZ496">
            <v>-5</v>
          </cell>
          <cell r="CA496" t="str">
            <v/>
          </cell>
          <cell r="CB496" t="str">
            <v/>
          </cell>
          <cell r="CC496" t="str">
            <v/>
          </cell>
          <cell r="CD496" t="str">
            <v/>
          </cell>
          <cell r="CE496" t="str">
            <v/>
          </cell>
          <cell r="CF496" t="str">
            <v/>
          </cell>
          <cell r="CG496" t="str">
            <v/>
          </cell>
          <cell r="CH496" t="str">
            <v/>
          </cell>
          <cell r="CI496" t="str">
            <v/>
          </cell>
          <cell r="CJ496" t="str">
            <v/>
          </cell>
          <cell r="CK496">
            <v>2.5</v>
          </cell>
          <cell r="CL496">
            <v>5.0999999999999996</v>
          </cell>
          <cell r="CM496">
            <v>8.9</v>
          </cell>
          <cell r="CN496">
            <v>13.2</v>
          </cell>
          <cell r="CO496">
            <v>17.2</v>
          </cell>
          <cell r="CP496" t="str">
            <v/>
          </cell>
          <cell r="CQ496" t="str">
            <v/>
          </cell>
          <cell r="CR496" t="str">
            <v/>
          </cell>
          <cell r="CS496" t="str">
            <v/>
          </cell>
          <cell r="CT496" t="str">
            <v/>
          </cell>
          <cell r="CU496">
            <v>-0.78800000000000003</v>
          </cell>
          <cell r="CV496" t="str">
            <v/>
          </cell>
          <cell r="CW496" t="str">
            <v/>
          </cell>
          <cell r="CX496" t="str">
            <v/>
          </cell>
          <cell r="CY496">
            <v>0.65600000000000003</v>
          </cell>
          <cell r="CZ496" t="str">
            <v/>
          </cell>
          <cell r="DA496" t="str">
            <v/>
          </cell>
          <cell r="DB496" t="str">
            <v/>
          </cell>
          <cell r="DC496"/>
          <cell r="DD496">
            <v>1</v>
          </cell>
          <cell r="DE496"/>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I497"/>
          <cell r="J497">
            <v>1</v>
          </cell>
          <cell r="K497"/>
          <cell r="L497"/>
          <cell r="M497"/>
          <cell r="N497"/>
          <cell r="O497"/>
          <cell r="P497"/>
          <cell r="Q497">
            <v>1</v>
          </cell>
          <cell r="R497" t="str">
            <v>Out &amp; under</v>
          </cell>
          <cell r="S497" t="str">
            <v xml:space="preserve">Revenue </v>
          </cell>
          <cell r="T497" t="str">
            <v>In-period</v>
          </cell>
          <cell r="U497" t="str">
            <v>Water mains bursts</v>
          </cell>
          <cell r="V497" t="str">
            <v>nr</v>
          </cell>
          <cell r="W497" t="str">
            <v>Number of qualifying mains repairs per 1,000km of pipe</v>
          </cell>
          <cell r="X497">
            <v>1</v>
          </cell>
          <cell r="Y497" t="str">
            <v>Down</v>
          </cell>
          <cell r="Z497" t="str">
            <v>Mains repairs</v>
          </cell>
          <cell r="AA497"/>
          <cell r="AB497"/>
          <cell r="AC497"/>
          <cell r="AD497"/>
          <cell r="AE497"/>
          <cell r="AF497"/>
          <cell r="AG497"/>
          <cell r="AH497"/>
          <cell r="AI497"/>
          <cell r="AJ497"/>
          <cell r="AK497"/>
          <cell r="AL497"/>
          <cell r="AM497"/>
          <cell r="AN497"/>
          <cell r="AO497"/>
          <cell r="AP497"/>
          <cell r="AQ497">
            <v>119.9</v>
          </cell>
          <cell r="AR497">
            <v>118.2</v>
          </cell>
          <cell r="AS497">
            <v>116.6</v>
          </cell>
          <cell r="AT497">
            <v>114.9</v>
          </cell>
          <cell r="AU497">
            <v>113.3</v>
          </cell>
          <cell r="AV497"/>
          <cell r="AW497"/>
          <cell r="AX497"/>
          <cell r="AY497"/>
          <cell r="AZ497"/>
          <cell r="BA497"/>
          <cell r="BB497"/>
          <cell r="BC497"/>
          <cell r="BD497"/>
          <cell r="BE497"/>
          <cell r="BF497"/>
          <cell r="BG497"/>
          <cell r="BH497"/>
          <cell r="BI497"/>
          <cell r="BJ497"/>
          <cell r="BK497"/>
          <cell r="BL497" t="str">
            <v>Yes</v>
          </cell>
          <cell r="BM497" t="str">
            <v>Yes</v>
          </cell>
          <cell r="BN497" t="str">
            <v>Yes</v>
          </cell>
          <cell r="BO497" t="str">
            <v>Yes</v>
          </cell>
          <cell r="BP497" t="str">
            <v>Yes</v>
          </cell>
          <cell r="BQ497" t="str">
            <v/>
          </cell>
          <cell r="BR497" t="str">
            <v/>
          </cell>
          <cell r="BS497" t="str">
            <v/>
          </cell>
          <cell r="BT497" t="str">
            <v/>
          </cell>
          <cell r="BU497" t="str">
            <v/>
          </cell>
          <cell r="BV497">
            <v>167.9</v>
          </cell>
          <cell r="BW497">
            <v>167.9</v>
          </cell>
          <cell r="BX497">
            <v>167.9</v>
          </cell>
          <cell r="BY497">
            <v>167.9</v>
          </cell>
          <cell r="BZ497">
            <v>167.9</v>
          </cell>
          <cell r="CA497" t="str">
            <v/>
          </cell>
          <cell r="CB497" t="str">
            <v/>
          </cell>
          <cell r="CC497" t="str">
            <v/>
          </cell>
          <cell r="CD497" t="str">
            <v/>
          </cell>
          <cell r="CE497" t="str">
            <v/>
          </cell>
          <cell r="CF497" t="str">
            <v/>
          </cell>
          <cell r="CG497" t="str">
            <v/>
          </cell>
          <cell r="CH497" t="str">
            <v/>
          </cell>
          <cell r="CI497" t="str">
            <v/>
          </cell>
          <cell r="CJ497" t="str">
            <v/>
          </cell>
          <cell r="CK497">
            <v>89.9</v>
          </cell>
          <cell r="CL497">
            <v>88.3</v>
          </cell>
          <cell r="CM497">
            <v>86.6</v>
          </cell>
          <cell r="CN497">
            <v>84.9</v>
          </cell>
          <cell r="CO497">
            <v>83.3</v>
          </cell>
          <cell r="CP497" t="str">
            <v/>
          </cell>
          <cell r="CQ497" t="str">
            <v/>
          </cell>
          <cell r="CR497" t="str">
            <v/>
          </cell>
          <cell r="CS497" t="str">
            <v/>
          </cell>
          <cell r="CT497" t="str">
            <v/>
          </cell>
          <cell r="CU497">
            <v>-0.23499999999999999</v>
          </cell>
          <cell r="CV497" t="str">
            <v/>
          </cell>
          <cell r="CW497" t="str">
            <v/>
          </cell>
          <cell r="CX497" t="str">
            <v/>
          </cell>
          <cell r="CY497">
            <v>0.13200000000000001</v>
          </cell>
          <cell r="CZ497" t="str">
            <v/>
          </cell>
          <cell r="DA497" t="str">
            <v/>
          </cell>
          <cell r="DB497" t="str">
            <v/>
          </cell>
          <cell r="DC497" t="str">
            <v/>
          </cell>
          <cell r="DD497">
            <v>1</v>
          </cell>
          <cell r="DE497"/>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I498"/>
          <cell r="J498">
            <v>1</v>
          </cell>
          <cell r="K498"/>
          <cell r="L498"/>
          <cell r="M498"/>
          <cell r="N498"/>
          <cell r="O498"/>
          <cell r="P498"/>
          <cell r="Q498">
            <v>1</v>
          </cell>
          <cell r="R498" t="str">
            <v>Out &amp; under</v>
          </cell>
          <cell r="S498" t="str">
            <v xml:space="preserve">Revenue </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cell r="AA498"/>
          <cell r="AB498"/>
          <cell r="AC498"/>
          <cell r="AD498"/>
          <cell r="AE498"/>
          <cell r="AF498"/>
          <cell r="AG498"/>
          <cell r="AH498"/>
          <cell r="AI498"/>
          <cell r="AJ498"/>
          <cell r="AK498"/>
          <cell r="AL498"/>
          <cell r="AM498"/>
          <cell r="AN498"/>
          <cell r="AO498"/>
          <cell r="AP498"/>
          <cell r="AQ498">
            <v>4.5138888888888893E-3</v>
          </cell>
          <cell r="AR498">
            <v>4.2592592592592595E-3</v>
          </cell>
          <cell r="AS498">
            <v>3.9930555555555561E-3</v>
          </cell>
          <cell r="AT498">
            <v>3.7384259259259263E-3</v>
          </cell>
          <cell r="AU498">
            <v>3.472222222222222E-3</v>
          </cell>
          <cell r="AV498"/>
          <cell r="AW498"/>
          <cell r="AX498"/>
          <cell r="AY498"/>
          <cell r="AZ498"/>
          <cell r="BA498"/>
          <cell r="BB498"/>
          <cell r="BC498"/>
          <cell r="BD498"/>
          <cell r="BE498"/>
          <cell r="BF498"/>
          <cell r="BG498"/>
          <cell r="BH498"/>
          <cell r="BI498"/>
          <cell r="BJ498"/>
          <cell r="BK498"/>
          <cell r="BL498" t="str">
            <v>Yes</v>
          </cell>
          <cell r="BM498" t="str">
            <v>Yes</v>
          </cell>
          <cell r="BN498" t="str">
            <v>Yes</v>
          </cell>
          <cell r="BO498" t="str">
            <v>Yes</v>
          </cell>
          <cell r="BP498" t="str">
            <v>Yes</v>
          </cell>
          <cell r="BQ498">
            <v>0</v>
          </cell>
          <cell r="BR498">
            <v>0</v>
          </cell>
          <cell r="BS498">
            <v>0</v>
          </cell>
          <cell r="BT498">
            <v>0</v>
          </cell>
          <cell r="BU498">
            <v>0</v>
          </cell>
          <cell r="BV498">
            <v>1.5798611111111114E-2</v>
          </cell>
          <cell r="BW498">
            <v>1.5798611111111114E-2</v>
          </cell>
          <cell r="BX498">
            <v>1.5798611111111114E-2</v>
          </cell>
          <cell r="BY498">
            <v>1.5798611111111114E-2</v>
          </cell>
          <cell r="BZ498">
            <v>1.5798611111111114E-2</v>
          </cell>
          <cell r="CA498">
            <v>0</v>
          </cell>
          <cell r="CB498">
            <v>0</v>
          </cell>
          <cell r="CC498">
            <v>0</v>
          </cell>
          <cell r="CD498">
            <v>0</v>
          </cell>
          <cell r="CE498">
            <v>0</v>
          </cell>
          <cell r="CF498">
            <v>0</v>
          </cell>
          <cell r="CG498">
            <v>0</v>
          </cell>
          <cell r="CH498">
            <v>0</v>
          </cell>
          <cell r="CI498">
            <v>0</v>
          </cell>
          <cell r="CJ498">
            <v>0</v>
          </cell>
          <cell r="CK498">
            <v>2.4305555555555556E-3</v>
          </cell>
          <cell r="CL498">
            <v>2.3263888888888891E-3</v>
          </cell>
          <cell r="CM498">
            <v>2.2106481481481491E-3</v>
          </cell>
          <cell r="CN498">
            <v>2.1064814814814817E-3</v>
          </cell>
          <cell r="CO498">
            <v>2.0138888888888888E-3</v>
          </cell>
          <cell r="CP498">
            <v>0</v>
          </cell>
          <cell r="CQ498">
            <v>0</v>
          </cell>
          <cell r="CR498">
            <v>0</v>
          </cell>
          <cell r="CS498">
            <v>0</v>
          </cell>
          <cell r="CT498">
            <v>0</v>
          </cell>
          <cell r="CU498">
            <v>-0.93600000000000005</v>
          </cell>
          <cell r="CV498" t="str">
            <v/>
          </cell>
          <cell r="CW498" t="str">
            <v/>
          </cell>
          <cell r="CX498" t="str">
            <v/>
          </cell>
          <cell r="CY498">
            <v>0.93600000000000005</v>
          </cell>
          <cell r="CZ498" t="str">
            <v/>
          </cell>
          <cell r="DA498" t="str">
            <v/>
          </cell>
          <cell r="DB498" t="str">
            <v/>
          </cell>
          <cell r="DC498"/>
          <cell r="DD498">
            <v>1</v>
          </cell>
          <cell r="DE498"/>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K499"/>
          <cell r="L499"/>
          <cell r="M499"/>
          <cell r="N499"/>
          <cell r="O499"/>
          <cell r="P499"/>
          <cell r="Q499">
            <v>1</v>
          </cell>
          <cell r="R499" t="str">
            <v>Under</v>
          </cell>
          <cell r="S499" t="str">
            <v xml:space="preserve">Revenue </v>
          </cell>
          <cell r="T499" t="str">
            <v>In-period</v>
          </cell>
          <cell r="U499" t="str">
            <v>Water outage</v>
          </cell>
          <cell r="V499" t="str">
            <v>%</v>
          </cell>
          <cell r="W499" t="str">
            <v>Total unplanned outage (%)</v>
          </cell>
          <cell r="X499">
            <v>2</v>
          </cell>
          <cell r="Y499" t="str">
            <v>Down</v>
          </cell>
          <cell r="Z499" t="str">
            <v>Unplanned outage</v>
          </cell>
          <cell r="AA499"/>
          <cell r="AB499"/>
          <cell r="AC499"/>
          <cell r="AD499"/>
          <cell r="AE499"/>
          <cell r="AF499"/>
          <cell r="AG499"/>
          <cell r="AH499"/>
          <cell r="AI499"/>
          <cell r="AJ499"/>
          <cell r="AK499"/>
          <cell r="AL499"/>
          <cell r="AM499"/>
          <cell r="AN499"/>
          <cell r="AO499"/>
          <cell r="AP499"/>
          <cell r="AQ499">
            <v>3.56</v>
          </cell>
          <cell r="AR499">
            <v>3.26</v>
          </cell>
          <cell r="AS499">
            <v>2.95</v>
          </cell>
          <cell r="AT499">
            <v>2.65</v>
          </cell>
          <cell r="AU499">
            <v>2.34</v>
          </cell>
          <cell r="AV499"/>
          <cell r="AW499"/>
          <cell r="AX499"/>
          <cell r="AY499"/>
          <cell r="AZ499"/>
          <cell r="BA499"/>
          <cell r="BB499"/>
          <cell r="BC499"/>
          <cell r="BD499"/>
          <cell r="BE499"/>
          <cell r="BF499"/>
          <cell r="BG499"/>
          <cell r="BH499"/>
          <cell r="BI499"/>
          <cell r="BJ499"/>
          <cell r="BK499"/>
          <cell r="BL499" t="str">
            <v>Yes</v>
          </cell>
          <cell r="BM499" t="str">
            <v>Yes</v>
          </cell>
          <cell r="BN499" t="str">
            <v>Yes</v>
          </cell>
          <cell r="BO499" t="str">
            <v>Yes</v>
          </cell>
          <cell r="BP499" t="str">
            <v>Yes</v>
          </cell>
          <cell r="BQ499" t="str">
            <v/>
          </cell>
          <cell r="BR499" t="str">
            <v/>
          </cell>
          <cell r="BS499" t="str">
            <v/>
          </cell>
          <cell r="BT499" t="str">
            <v/>
          </cell>
          <cell r="BU499" t="str">
            <v/>
          </cell>
          <cell r="BV499">
            <v>7.13</v>
          </cell>
          <cell r="BW499">
            <v>7.13</v>
          </cell>
          <cell r="BX499">
            <v>7.13</v>
          </cell>
          <cell r="BY499">
            <v>7.13</v>
          </cell>
          <cell r="BZ499">
            <v>7.13</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v>-2.7029999999999998</v>
          </cell>
          <cell r="CV499" t="str">
            <v/>
          </cell>
          <cell r="CW499" t="str">
            <v/>
          </cell>
          <cell r="CX499" t="str">
            <v/>
          </cell>
          <cell r="CY499" t="str">
            <v/>
          </cell>
          <cell r="CZ499" t="str">
            <v/>
          </cell>
          <cell r="DA499" t="str">
            <v/>
          </cell>
          <cell r="DB499" t="str">
            <v/>
          </cell>
          <cell r="DC499"/>
          <cell r="DD499">
            <v>1</v>
          </cell>
          <cell r="DE499"/>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I500"/>
          <cell r="J500">
            <v>1</v>
          </cell>
          <cell r="K500"/>
          <cell r="L500"/>
          <cell r="M500"/>
          <cell r="N500"/>
          <cell r="O500"/>
          <cell r="P500"/>
          <cell r="Q500">
            <v>1</v>
          </cell>
          <cell r="R500" t="str">
            <v>Out &amp; under</v>
          </cell>
          <cell r="S500" t="str">
            <v xml:space="preserve">Revenue </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cell r="AA500"/>
          <cell r="AB500"/>
          <cell r="AC500"/>
          <cell r="AD500"/>
          <cell r="AE500"/>
          <cell r="AF500"/>
          <cell r="AG500"/>
          <cell r="AH500"/>
          <cell r="AI500"/>
          <cell r="AJ500"/>
          <cell r="AK500"/>
          <cell r="AL500"/>
          <cell r="AM500"/>
          <cell r="AN500"/>
          <cell r="AO500"/>
          <cell r="AP500"/>
          <cell r="AQ500">
            <v>-1.3</v>
          </cell>
          <cell r="AR500">
            <v>-2.6</v>
          </cell>
          <cell r="AS500">
            <v>-3.9</v>
          </cell>
          <cell r="AT500">
            <v>-5.0999999999999996</v>
          </cell>
          <cell r="AU500">
            <v>-6.3</v>
          </cell>
          <cell r="AV500"/>
          <cell r="AW500"/>
          <cell r="AX500"/>
          <cell r="AY500"/>
          <cell r="AZ500"/>
          <cell r="BA500"/>
          <cell r="BB500"/>
          <cell r="BC500"/>
          <cell r="BD500"/>
          <cell r="BE500"/>
          <cell r="BF500"/>
          <cell r="BG500"/>
          <cell r="BH500"/>
          <cell r="BI500"/>
          <cell r="BJ500"/>
          <cell r="BK500"/>
          <cell r="BL500" t="str">
            <v>Yes</v>
          </cell>
          <cell r="BM500" t="str">
            <v>Yes</v>
          </cell>
          <cell r="BN500" t="str">
            <v>Yes</v>
          </cell>
          <cell r="BO500" t="str">
            <v>Yes</v>
          </cell>
          <cell r="BP500" t="str">
            <v>Yes</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v>-0.55900000000000005</v>
          </cell>
          <cell r="CV500" t="str">
            <v/>
          </cell>
          <cell r="CW500" t="str">
            <v/>
          </cell>
          <cell r="CX500" t="str">
            <v/>
          </cell>
          <cell r="CY500">
            <v>0.46600000000000003</v>
          </cell>
          <cell r="CZ500" t="str">
            <v/>
          </cell>
          <cell r="DA500" t="str">
            <v/>
          </cell>
          <cell r="DB500" t="str">
            <v/>
          </cell>
          <cell r="DC500"/>
          <cell r="DD500">
            <v>1</v>
          </cell>
          <cell r="DE500"/>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K501"/>
          <cell r="L501"/>
          <cell r="M501"/>
          <cell r="N501"/>
          <cell r="O501"/>
          <cell r="P501"/>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cell r="AA501"/>
          <cell r="AB501"/>
          <cell r="AC501"/>
          <cell r="AD501"/>
          <cell r="AE501"/>
          <cell r="AF501"/>
          <cell r="AG501"/>
          <cell r="AH501"/>
          <cell r="AI501"/>
          <cell r="AJ501"/>
          <cell r="AK501"/>
          <cell r="AL501"/>
          <cell r="AM501"/>
          <cell r="AN501"/>
          <cell r="AO501"/>
          <cell r="AP501"/>
          <cell r="AQ501">
            <v>0</v>
          </cell>
          <cell r="AR501">
            <v>0</v>
          </cell>
          <cell r="AS501">
            <v>0</v>
          </cell>
          <cell r="AT501">
            <v>0</v>
          </cell>
          <cell r="AU501">
            <v>0</v>
          </cell>
          <cell r="AV501"/>
          <cell r="AW501"/>
          <cell r="AX501"/>
          <cell r="AY501"/>
          <cell r="AZ501"/>
          <cell r="BA501"/>
          <cell r="BB501"/>
          <cell r="BC501"/>
          <cell r="BD501"/>
          <cell r="BE501"/>
          <cell r="BF501"/>
          <cell r="BG501"/>
          <cell r="BH501"/>
          <cell r="BI501"/>
          <cell r="BJ501"/>
          <cell r="BK501"/>
          <cell r="BL501" t="str">
            <v/>
          </cell>
          <cell r="BM501" t="str">
            <v/>
          </cell>
          <cell r="BN501" t="str">
            <v/>
          </cell>
          <cell r="BO501" t="str">
            <v/>
          </cell>
          <cell r="BP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v>1</v>
          </cell>
          <cell r="DE501" t="str">
            <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I502"/>
          <cell r="J502">
            <v>1</v>
          </cell>
          <cell r="K502"/>
          <cell r="L502"/>
          <cell r="M502"/>
          <cell r="N502"/>
          <cell r="O502"/>
          <cell r="P502"/>
          <cell r="Q502">
            <v>1</v>
          </cell>
          <cell r="R502" t="str">
            <v>Out &amp; under</v>
          </cell>
          <cell r="S502" t="str">
            <v xml:space="preserve">Revenue </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A502"/>
          <cell r="AB502"/>
          <cell r="AC502"/>
          <cell r="AD502"/>
          <cell r="AE502"/>
          <cell r="AF502"/>
          <cell r="AG502"/>
          <cell r="AH502"/>
          <cell r="AI502"/>
          <cell r="AJ502"/>
          <cell r="AK502"/>
          <cell r="AL502"/>
          <cell r="AM502"/>
          <cell r="AN502"/>
          <cell r="AO502"/>
          <cell r="AP502"/>
          <cell r="AQ502">
            <v>0.76</v>
          </cell>
          <cell r="AR502">
            <v>0.72</v>
          </cell>
          <cell r="AS502">
            <v>0.67</v>
          </cell>
          <cell r="AT502">
            <v>0.62</v>
          </cell>
          <cell r="AU502">
            <v>0.57999999999999996</v>
          </cell>
          <cell r="AV502"/>
          <cell r="AW502"/>
          <cell r="AX502"/>
          <cell r="AY502"/>
          <cell r="AZ502"/>
          <cell r="BA502"/>
          <cell r="BB502"/>
          <cell r="BC502"/>
          <cell r="BD502"/>
          <cell r="BE502"/>
          <cell r="BF502"/>
          <cell r="BG502"/>
          <cell r="BH502"/>
          <cell r="BI502"/>
          <cell r="BJ502"/>
          <cell r="BK502"/>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I503"/>
          <cell r="J503">
            <v>1</v>
          </cell>
          <cell r="K503"/>
          <cell r="L503"/>
          <cell r="M503"/>
          <cell r="N503"/>
          <cell r="O503"/>
          <cell r="P503"/>
          <cell r="Q503">
            <v>1</v>
          </cell>
          <cell r="R503" t="str">
            <v>Out &amp; under</v>
          </cell>
          <cell r="S503" t="str">
            <v xml:space="preserve">Revenue </v>
          </cell>
          <cell r="T503" t="str">
            <v>In-period</v>
          </cell>
          <cell r="U503" t="str">
            <v>Asset/equipment failure</v>
          </cell>
          <cell r="V503" t="str">
            <v>nr</v>
          </cell>
          <cell r="W503" t="str">
            <v>Risk of customer water supply service days lost per year or ‘csd/yr’</v>
          </cell>
          <cell r="X503">
            <v>0</v>
          </cell>
          <cell r="Y503" t="str">
            <v>Up</v>
          </cell>
          <cell r="Z503" t="str">
            <v/>
          </cell>
          <cell r="AA503"/>
          <cell r="AB503"/>
          <cell r="AC503"/>
          <cell r="AD503"/>
          <cell r="AE503"/>
          <cell r="AF503"/>
          <cell r="AG503"/>
          <cell r="AH503"/>
          <cell r="AI503"/>
          <cell r="AJ503"/>
          <cell r="AK503"/>
          <cell r="AL503"/>
          <cell r="AM503"/>
          <cell r="AN503"/>
          <cell r="AO503"/>
          <cell r="AP503"/>
          <cell r="AQ503">
            <v>0</v>
          </cell>
          <cell r="AR503">
            <v>382</v>
          </cell>
          <cell r="AS503">
            <v>764</v>
          </cell>
          <cell r="AT503">
            <v>1145</v>
          </cell>
          <cell r="AU503">
            <v>1526</v>
          </cell>
          <cell r="AV503"/>
          <cell r="AW503"/>
          <cell r="AX503"/>
          <cell r="AY503"/>
          <cell r="AZ503"/>
          <cell r="BA503"/>
          <cell r="BB503"/>
          <cell r="BC503"/>
          <cell r="BD503"/>
          <cell r="BE503"/>
          <cell r="BF503"/>
          <cell r="BG503"/>
          <cell r="BH503"/>
          <cell r="BI503"/>
          <cell r="BJ503"/>
          <cell r="BK503"/>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I504"/>
          <cell r="J504">
            <v>1</v>
          </cell>
          <cell r="K504"/>
          <cell r="L504"/>
          <cell r="M504"/>
          <cell r="N504"/>
          <cell r="O504"/>
          <cell r="P504"/>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A504"/>
          <cell r="AB504"/>
          <cell r="AC504"/>
          <cell r="AD504"/>
          <cell r="AE504"/>
          <cell r="AF504"/>
          <cell r="AG504"/>
          <cell r="AH504"/>
          <cell r="AI504"/>
          <cell r="AJ504"/>
          <cell r="AK504"/>
          <cell r="AL504"/>
          <cell r="AM504"/>
          <cell r="AN504"/>
          <cell r="AO504"/>
          <cell r="AP504"/>
          <cell r="AQ504" t="str">
            <v xml:space="preserve"> 1 (Strategic Outline Case)</v>
          </cell>
          <cell r="AR504">
            <v>0</v>
          </cell>
          <cell r="AS504" t="str">
            <v xml:space="preserve"> 1 (Outline Business Case)</v>
          </cell>
          <cell r="AT504" t="str">
            <v>1 (Full Business Case)</v>
          </cell>
          <cell r="AU504">
            <v>0</v>
          </cell>
          <cell r="AV504"/>
          <cell r="AW504"/>
          <cell r="AX504"/>
          <cell r="AY504"/>
          <cell r="AZ504"/>
          <cell r="BA504"/>
          <cell r="BB504"/>
          <cell r="BC504"/>
          <cell r="BD504"/>
          <cell r="BE504"/>
          <cell r="BF504"/>
          <cell r="BG504"/>
          <cell r="BH504"/>
          <cell r="BI504"/>
          <cell r="BJ504"/>
          <cell r="BK504"/>
          <cell r="BL504"/>
          <cell r="BM504"/>
          <cell r="BN504"/>
          <cell r="BO504"/>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J505"/>
          <cell r="K505"/>
          <cell r="L505"/>
          <cell r="M505"/>
          <cell r="N505"/>
          <cell r="O505"/>
          <cell r="P505"/>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A505"/>
          <cell r="AB505"/>
          <cell r="AC505"/>
          <cell r="AD505"/>
          <cell r="AE505"/>
          <cell r="AF505"/>
          <cell r="AG505"/>
          <cell r="AH505"/>
          <cell r="AI505"/>
          <cell r="AJ505"/>
          <cell r="AK505"/>
          <cell r="AL505"/>
          <cell r="AM505"/>
          <cell r="AN505"/>
          <cell r="AO505"/>
          <cell r="AP505"/>
          <cell r="AQ505">
            <v>0</v>
          </cell>
          <cell r="AR505">
            <v>0</v>
          </cell>
          <cell r="AS505">
            <v>4.4389999999999999E-2</v>
          </cell>
          <cell r="AT505">
            <v>2.9914900000000002</v>
          </cell>
          <cell r="AU505">
            <v>7.9917999999999996</v>
          </cell>
          <cell r="AV505"/>
          <cell r="AW505"/>
          <cell r="AX505"/>
          <cell r="AY505"/>
          <cell r="AZ505"/>
          <cell r="BA505"/>
          <cell r="BB505"/>
          <cell r="BC505"/>
          <cell r="BD505"/>
          <cell r="BE505"/>
          <cell r="BF505"/>
          <cell r="BG505"/>
          <cell r="BH505"/>
          <cell r="BI505"/>
          <cell r="BJ505"/>
          <cell r="BK505"/>
          <cell r="BL505"/>
          <cell r="BM505"/>
          <cell r="BN505"/>
          <cell r="BO505"/>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I506"/>
          <cell r="J506">
            <v>1</v>
          </cell>
          <cell r="K506"/>
          <cell r="L506"/>
          <cell r="M506"/>
          <cell r="N506"/>
          <cell r="O506"/>
          <cell r="P506"/>
          <cell r="Q506">
            <v>1</v>
          </cell>
          <cell r="R506" t="str">
            <v>Out &amp; under</v>
          </cell>
          <cell r="S506" t="str">
            <v xml:space="preserve">Revenue </v>
          </cell>
          <cell r="T506" t="str">
            <v>In-period</v>
          </cell>
          <cell r="U506" t="str">
            <v>Security of supply</v>
          </cell>
          <cell r="V506" t="str">
            <v>%</v>
          </cell>
          <cell r="W506" t="str">
            <v>% project complete</v>
          </cell>
          <cell r="X506">
            <v>0</v>
          </cell>
          <cell r="Y506" t="str">
            <v>Up</v>
          </cell>
          <cell r="Z506"/>
          <cell r="AA506"/>
          <cell r="AB506"/>
          <cell r="AC506"/>
          <cell r="AD506"/>
          <cell r="AE506"/>
          <cell r="AF506"/>
          <cell r="AG506"/>
          <cell r="AH506"/>
          <cell r="AI506"/>
          <cell r="AJ506"/>
          <cell r="AK506"/>
          <cell r="AL506"/>
          <cell r="AM506"/>
          <cell r="AN506"/>
          <cell r="AO506"/>
          <cell r="AP506"/>
          <cell r="AQ506">
            <v>99</v>
          </cell>
          <cell r="AR506">
            <v>100</v>
          </cell>
          <cell r="AS506">
            <v>100</v>
          </cell>
          <cell r="AT506">
            <v>100</v>
          </cell>
          <cell r="AU506">
            <v>100</v>
          </cell>
          <cell r="AV506"/>
          <cell r="AW506"/>
          <cell r="AX506"/>
          <cell r="AY506"/>
          <cell r="AZ506"/>
          <cell r="BA506"/>
          <cell r="BB506"/>
          <cell r="BC506"/>
          <cell r="BD506"/>
          <cell r="BE506"/>
          <cell r="BF506"/>
          <cell r="BG506"/>
          <cell r="BH506"/>
          <cell r="BI506"/>
          <cell r="BJ506"/>
          <cell r="BK506"/>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C506"/>
          <cell r="DD506">
            <v>1</v>
          </cell>
          <cell r="DE506"/>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I507"/>
          <cell r="J507"/>
          <cell r="K507">
            <v>1</v>
          </cell>
          <cell r="L507"/>
          <cell r="M507"/>
          <cell r="N507"/>
          <cell r="O507"/>
          <cell r="P507"/>
          <cell r="Q507">
            <v>1</v>
          </cell>
          <cell r="R507" t="str">
            <v>Out &amp; under</v>
          </cell>
          <cell r="S507" t="str">
            <v xml:space="preserve">Revenue </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cell r="AA507"/>
          <cell r="AB507"/>
          <cell r="AC507"/>
          <cell r="AD507"/>
          <cell r="AE507"/>
          <cell r="AF507"/>
          <cell r="AG507"/>
          <cell r="AH507"/>
          <cell r="AI507"/>
          <cell r="AJ507"/>
          <cell r="AK507"/>
          <cell r="AL507"/>
          <cell r="AM507"/>
          <cell r="AN507"/>
          <cell r="AO507"/>
          <cell r="AP507"/>
          <cell r="AQ507">
            <v>24.5</v>
          </cell>
          <cell r="AR507">
            <v>23.7</v>
          </cell>
          <cell r="AS507">
            <v>23</v>
          </cell>
          <cell r="AT507">
            <v>22.4</v>
          </cell>
          <cell r="AU507">
            <v>19.5</v>
          </cell>
          <cell r="AV507"/>
          <cell r="AW507"/>
          <cell r="AX507"/>
          <cell r="AY507"/>
          <cell r="AZ507"/>
          <cell r="BA507"/>
          <cell r="BB507"/>
          <cell r="BC507"/>
          <cell r="BD507"/>
          <cell r="BE507"/>
          <cell r="BF507"/>
          <cell r="BG507"/>
          <cell r="BH507"/>
          <cell r="BI507"/>
          <cell r="BJ507"/>
          <cell r="BK507"/>
          <cell r="BL507" t="str">
            <v>Yes</v>
          </cell>
          <cell r="BM507" t="str">
            <v>Yes</v>
          </cell>
          <cell r="BN507" t="str">
            <v>Yes</v>
          </cell>
          <cell r="BO507" t="str">
            <v>Yes</v>
          </cell>
          <cell r="BP507" t="str">
            <v>Yes</v>
          </cell>
          <cell r="BQ507">
            <v>98</v>
          </cell>
          <cell r="BR507">
            <v>98</v>
          </cell>
          <cell r="BS507">
            <v>98</v>
          </cell>
          <cell r="BT507">
            <v>98</v>
          </cell>
          <cell r="BU507">
            <v>98</v>
          </cell>
          <cell r="BV507">
            <v>41.6</v>
          </cell>
          <cell r="BW507">
            <v>41.6</v>
          </cell>
          <cell r="BX507">
            <v>41.6</v>
          </cell>
          <cell r="BY507">
            <v>41.6</v>
          </cell>
          <cell r="BZ507">
            <v>41.6</v>
          </cell>
          <cell r="CA507" t="str">
            <v/>
          </cell>
          <cell r="CB507" t="str">
            <v/>
          </cell>
          <cell r="CC507" t="str">
            <v/>
          </cell>
          <cell r="CD507" t="str">
            <v/>
          </cell>
          <cell r="CE507" t="str">
            <v/>
          </cell>
          <cell r="CF507" t="str">
            <v/>
          </cell>
          <cell r="CG507" t="str">
            <v/>
          </cell>
          <cell r="CH507" t="str">
            <v/>
          </cell>
          <cell r="CI507" t="str">
            <v/>
          </cell>
          <cell r="CJ507" t="str">
            <v/>
          </cell>
          <cell r="CK507">
            <v>11.83</v>
          </cell>
          <cell r="CL507">
            <v>11.46</v>
          </cell>
          <cell r="CM507">
            <v>11.11</v>
          </cell>
          <cell r="CN507">
            <v>10.82</v>
          </cell>
          <cell r="CO507">
            <v>9.42</v>
          </cell>
          <cell r="CP507" t="str">
            <v/>
          </cell>
          <cell r="CQ507" t="str">
            <v/>
          </cell>
          <cell r="CR507" t="str">
            <v/>
          </cell>
          <cell r="CS507" t="str">
            <v/>
          </cell>
          <cell r="CT507" t="str">
            <v/>
          </cell>
          <cell r="CU507">
            <v>-0.91200000000000003</v>
          </cell>
          <cell r="CV507" t="str">
            <v/>
          </cell>
          <cell r="CW507" t="str">
            <v/>
          </cell>
          <cell r="CX507">
            <v>-1.52</v>
          </cell>
          <cell r="CY507">
            <v>0.76</v>
          </cell>
          <cell r="CZ507" t="str">
            <v/>
          </cell>
          <cell r="DA507" t="str">
            <v/>
          </cell>
          <cell r="DB507">
            <v>1.52</v>
          </cell>
          <cell r="DC507"/>
          <cell r="DD507">
            <v>1</v>
          </cell>
          <cell r="DE507" t="str">
            <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I508"/>
          <cell r="J508">
            <v>0.06</v>
          </cell>
          <cell r="K508">
            <v>0.94</v>
          </cell>
          <cell r="L508"/>
          <cell r="M508"/>
          <cell r="N508"/>
          <cell r="O508"/>
          <cell r="P508"/>
          <cell r="Q508">
            <v>1</v>
          </cell>
          <cell r="R508" t="str">
            <v>Under</v>
          </cell>
          <cell r="S508" t="str">
            <v xml:space="preserve">Revenue </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cell r="AA508"/>
          <cell r="AB508"/>
          <cell r="AC508"/>
          <cell r="AD508"/>
          <cell r="AE508"/>
          <cell r="AF508"/>
          <cell r="AG508"/>
          <cell r="AH508"/>
          <cell r="AI508"/>
          <cell r="AJ508"/>
          <cell r="AK508"/>
          <cell r="AL508"/>
          <cell r="AM508"/>
          <cell r="AN508"/>
          <cell r="AO508"/>
          <cell r="AP508"/>
          <cell r="AQ508">
            <v>100</v>
          </cell>
          <cell r="AR508">
            <v>100</v>
          </cell>
          <cell r="AS508">
            <v>100</v>
          </cell>
          <cell r="AT508">
            <v>100</v>
          </cell>
          <cell r="AU508">
            <v>100</v>
          </cell>
          <cell r="AV508"/>
          <cell r="AW508"/>
          <cell r="AX508"/>
          <cell r="AY508"/>
          <cell r="AZ508"/>
          <cell r="BA508"/>
          <cell r="BB508"/>
          <cell r="BC508"/>
          <cell r="BD508"/>
          <cell r="BE508"/>
          <cell r="BF508"/>
          <cell r="BG508"/>
          <cell r="BH508"/>
          <cell r="BI508"/>
          <cell r="BJ508"/>
          <cell r="BK508"/>
          <cell r="BL508" t="str">
            <v>Yes</v>
          </cell>
          <cell r="BM508" t="str">
            <v>Yes</v>
          </cell>
          <cell r="BN508" t="str">
            <v>Yes</v>
          </cell>
          <cell r="BO508" t="str">
            <v>Yes</v>
          </cell>
          <cell r="BP508" t="str">
            <v>Yes</v>
          </cell>
          <cell r="BQ508" t="str">
            <v/>
          </cell>
          <cell r="BR508" t="str">
            <v/>
          </cell>
          <cell r="BS508" t="str">
            <v/>
          </cell>
          <cell r="BT508" t="str">
            <v/>
          </cell>
          <cell r="BU508" t="str">
            <v/>
          </cell>
          <cell r="BV508" t="str">
            <v/>
          </cell>
          <cell r="BW508" t="str">
            <v/>
          </cell>
          <cell r="BX508" t="str">
            <v/>
          </cell>
          <cell r="BY508" t="str">
            <v/>
          </cell>
          <cell r="BZ508" t="str">
            <v/>
          </cell>
          <cell r="CA508">
            <v>99</v>
          </cell>
          <cell r="CB508">
            <v>99</v>
          </cell>
          <cell r="CC508">
            <v>99</v>
          </cell>
          <cell r="CD508">
            <v>99</v>
          </cell>
          <cell r="CE508">
            <v>99</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v>-1.5249999999999999</v>
          </cell>
          <cell r="CV508" t="str">
            <v/>
          </cell>
          <cell r="CW508" t="str">
            <v/>
          </cell>
          <cell r="CX508" t="str">
            <v/>
          </cell>
          <cell r="CY508" t="str">
            <v/>
          </cell>
          <cell r="CZ508" t="str">
            <v/>
          </cell>
          <cell r="DA508" t="str">
            <v/>
          </cell>
          <cell r="DB508" t="str">
            <v/>
          </cell>
          <cell r="DC508" t="str">
            <v/>
          </cell>
          <cell r="DD508" t="str">
            <v/>
          </cell>
          <cell r="DE508" t="str">
            <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J509"/>
          <cell r="K509"/>
          <cell r="L509"/>
          <cell r="M509"/>
          <cell r="N509"/>
          <cell r="O509"/>
          <cell r="P509"/>
          <cell r="Q509">
            <v>1</v>
          </cell>
          <cell r="R509" t="str">
            <v>Out &amp; under</v>
          </cell>
          <cell r="S509" t="str">
            <v xml:space="preserve">Revenue </v>
          </cell>
          <cell r="T509" t="str">
            <v>In-period</v>
          </cell>
          <cell r="U509" t="str">
            <v>Water resources/ abstraction</v>
          </cell>
          <cell r="V509" t="str">
            <v>Ml</v>
          </cell>
          <cell r="W509" t="str">
            <v>Megalitres (Ml)</v>
          </cell>
          <cell r="X509">
            <v>1</v>
          </cell>
          <cell r="Y509" t="str">
            <v>Down</v>
          </cell>
          <cell r="Z509" t="str">
            <v/>
          </cell>
          <cell r="AA509"/>
          <cell r="AB509"/>
          <cell r="AC509"/>
          <cell r="AD509"/>
          <cell r="AE509"/>
          <cell r="AF509"/>
          <cell r="AG509"/>
          <cell r="AH509"/>
          <cell r="AI509"/>
          <cell r="AJ509"/>
          <cell r="AK509"/>
          <cell r="AL509"/>
          <cell r="AM509"/>
          <cell r="AN509"/>
          <cell r="AO509"/>
          <cell r="AP509"/>
          <cell r="AQ509">
            <v>0</v>
          </cell>
          <cell r="AR509">
            <v>0</v>
          </cell>
          <cell r="AS509">
            <v>0</v>
          </cell>
          <cell r="AT509">
            <v>0</v>
          </cell>
          <cell r="AU509">
            <v>0</v>
          </cell>
          <cell r="AV509"/>
          <cell r="AW509"/>
          <cell r="AX509"/>
          <cell r="AY509"/>
          <cell r="AZ509"/>
          <cell r="BA509"/>
          <cell r="BB509"/>
          <cell r="BC509"/>
          <cell r="BD509"/>
          <cell r="BE509"/>
          <cell r="BF509"/>
          <cell r="BG509"/>
          <cell r="BH509"/>
          <cell r="BI509"/>
          <cell r="BJ509"/>
          <cell r="BK509"/>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J510"/>
          <cell r="K510"/>
          <cell r="L510"/>
          <cell r="M510"/>
          <cell r="N510"/>
          <cell r="O510"/>
          <cell r="P510"/>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A510"/>
          <cell r="AB510"/>
          <cell r="AC510"/>
          <cell r="AD510"/>
          <cell r="AE510"/>
          <cell r="AF510"/>
          <cell r="AG510"/>
          <cell r="AH510"/>
          <cell r="AI510"/>
          <cell r="AJ510"/>
          <cell r="AK510"/>
          <cell r="AL510"/>
          <cell r="AM510"/>
          <cell r="AN510"/>
          <cell r="AO510"/>
          <cell r="AP510"/>
          <cell r="AQ510">
            <v>0</v>
          </cell>
          <cell r="AR510">
            <v>0</v>
          </cell>
          <cell r="AS510">
            <v>0</v>
          </cell>
          <cell r="AT510">
            <v>0</v>
          </cell>
          <cell r="AU510">
            <v>0</v>
          </cell>
          <cell r="AV510"/>
          <cell r="AW510"/>
          <cell r="AX510"/>
          <cell r="AY510"/>
          <cell r="AZ510"/>
          <cell r="BA510"/>
          <cell r="BB510"/>
          <cell r="BC510"/>
          <cell r="BD510"/>
          <cell r="BE510"/>
          <cell r="BF510"/>
          <cell r="BG510"/>
          <cell r="BH510"/>
          <cell r="BI510"/>
          <cell r="BJ510"/>
          <cell r="BK510"/>
          <cell r="BL510"/>
          <cell r="BM510"/>
          <cell r="BN510"/>
          <cell r="BO510"/>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1"/>
          <cell r="J511"/>
          <cell r="K511">
            <v>1</v>
          </cell>
          <cell r="L511"/>
          <cell r="M511"/>
          <cell r="N511"/>
          <cell r="O511"/>
          <cell r="P511"/>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A511"/>
          <cell r="AB511"/>
          <cell r="AC511"/>
          <cell r="AD511"/>
          <cell r="AE511"/>
          <cell r="AF511"/>
          <cell r="AG511"/>
          <cell r="AH511"/>
          <cell r="AI511"/>
          <cell r="AJ511"/>
          <cell r="AK511"/>
          <cell r="AL511"/>
          <cell r="AM511"/>
          <cell r="AN511"/>
          <cell r="AO511"/>
          <cell r="AP511"/>
          <cell r="AQ511">
            <v>0</v>
          </cell>
          <cell r="AR511">
            <v>0</v>
          </cell>
          <cell r="AS511">
            <v>0</v>
          </cell>
          <cell r="AT511">
            <v>0</v>
          </cell>
          <cell r="AU511">
            <v>0</v>
          </cell>
          <cell r="AV511"/>
          <cell r="AW511"/>
          <cell r="AX511"/>
          <cell r="AY511"/>
          <cell r="AZ511"/>
          <cell r="BA511"/>
          <cell r="BB511"/>
          <cell r="BC511"/>
          <cell r="BD511"/>
          <cell r="BE511"/>
          <cell r="BF511"/>
          <cell r="BG511"/>
          <cell r="BH511"/>
          <cell r="BI511"/>
          <cell r="BJ511"/>
          <cell r="BK511"/>
          <cell r="BL511"/>
          <cell r="BM511"/>
          <cell r="BN511"/>
          <cell r="BO511"/>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cell r="DC511"/>
          <cell r="DD511"/>
          <cell r="DE511"/>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I512"/>
          <cell r="J512"/>
          <cell r="K512">
            <v>1</v>
          </cell>
          <cell r="L512"/>
          <cell r="M512"/>
          <cell r="N512"/>
          <cell r="O512"/>
          <cell r="P512"/>
          <cell r="Q512">
            <v>1</v>
          </cell>
          <cell r="R512" t="str">
            <v>Out &amp; under</v>
          </cell>
          <cell r="S512" t="str">
            <v xml:space="preserve">Revenue </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A512"/>
          <cell r="AB512"/>
          <cell r="AC512"/>
          <cell r="AD512"/>
          <cell r="AE512"/>
          <cell r="AF512"/>
          <cell r="AG512"/>
          <cell r="AH512"/>
          <cell r="AI512"/>
          <cell r="AJ512"/>
          <cell r="AK512"/>
          <cell r="AL512"/>
          <cell r="AM512"/>
          <cell r="AN512"/>
          <cell r="AO512"/>
          <cell r="AP512"/>
          <cell r="AQ512">
            <v>0</v>
          </cell>
          <cell r="AR512">
            <v>8848</v>
          </cell>
          <cell r="AS512">
            <v>8848</v>
          </cell>
          <cell r="AT512">
            <v>8848</v>
          </cell>
          <cell r="AU512">
            <v>75113</v>
          </cell>
          <cell r="AV512"/>
          <cell r="AW512"/>
          <cell r="AX512"/>
          <cell r="AY512"/>
          <cell r="AZ512"/>
          <cell r="BA512"/>
          <cell r="BB512"/>
          <cell r="BC512"/>
          <cell r="BD512"/>
          <cell r="BE512"/>
          <cell r="BF512"/>
          <cell r="BG512"/>
          <cell r="BH512"/>
          <cell r="BI512"/>
          <cell r="BJ512"/>
          <cell r="BK512"/>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M513"/>
          <cell r="N513"/>
          <cell r="O513"/>
          <cell r="P513"/>
          <cell r="Q513">
            <v>1</v>
          </cell>
          <cell r="R513" t="str">
            <v>Out &amp; under</v>
          </cell>
          <cell r="S513" t="str">
            <v xml:space="preserve">Revenue </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A513"/>
          <cell r="AB513"/>
          <cell r="AC513"/>
          <cell r="AD513"/>
          <cell r="AE513"/>
          <cell r="AF513"/>
          <cell r="AG513"/>
          <cell r="AH513"/>
          <cell r="AI513"/>
          <cell r="AJ513"/>
          <cell r="AK513"/>
          <cell r="AL513"/>
          <cell r="AM513"/>
          <cell r="AN513"/>
          <cell r="AO513"/>
          <cell r="AP513"/>
          <cell r="AQ513">
            <v>0</v>
          </cell>
          <cell r="AR513">
            <v>1.75</v>
          </cell>
          <cell r="AS513">
            <v>0</v>
          </cell>
          <cell r="AT513">
            <v>0</v>
          </cell>
          <cell r="AU513">
            <v>2.25</v>
          </cell>
          <cell r="AV513"/>
          <cell r="AW513"/>
          <cell r="AX513"/>
          <cell r="AY513"/>
          <cell r="AZ513"/>
          <cell r="BA513"/>
          <cell r="BB513"/>
          <cell r="BC513"/>
          <cell r="BD513"/>
          <cell r="BE513"/>
          <cell r="BF513"/>
          <cell r="BG513"/>
          <cell r="BH513"/>
          <cell r="BI513"/>
          <cell r="BJ513"/>
          <cell r="BK513"/>
          <cell r="BL513" t="str">
            <v>Yes</v>
          </cell>
          <cell r="BM513" t="str">
            <v>Yes</v>
          </cell>
          <cell r="BN513" t="str">
            <v>Yes</v>
          </cell>
          <cell r="BO513" t="str">
            <v>Yes</v>
          </cell>
          <cell r="BP513" t="str">
            <v>Yes</v>
          </cell>
          <cell r="BQ513" t="str">
            <v/>
          </cell>
          <cell r="BR513" t="str">
            <v/>
          </cell>
          <cell r="BS513" t="str">
            <v/>
          </cell>
          <cell r="BT513" t="str">
            <v/>
          </cell>
          <cell r="BU513" t="str">
            <v/>
          </cell>
          <cell r="BV513">
            <v>9</v>
          </cell>
          <cell r="BW513">
            <v>5.75</v>
          </cell>
          <cell r="BX513">
            <v>4</v>
          </cell>
          <cell r="BY513">
            <v>4</v>
          </cell>
          <cell r="BZ513">
            <v>9</v>
          </cell>
          <cell r="CA513" t="str">
            <v/>
          </cell>
          <cell r="CB513" t="str">
            <v/>
          </cell>
          <cell r="CC513" t="str">
            <v/>
          </cell>
          <cell r="CD513" t="str">
            <v/>
          </cell>
          <cell r="CE513" t="str">
            <v/>
          </cell>
          <cell r="CF513" t="str">
            <v/>
          </cell>
          <cell r="CG513" t="str">
            <v/>
          </cell>
          <cell r="CH513" t="str">
            <v/>
          </cell>
          <cell r="CI513" t="str">
            <v/>
          </cell>
          <cell r="CJ513" t="str">
            <v/>
          </cell>
          <cell r="CK513">
            <v>4.5</v>
          </cell>
          <cell r="CL513">
            <v>2</v>
          </cell>
          <cell r="CM513">
            <v>2</v>
          </cell>
          <cell r="CN513">
            <v>2</v>
          </cell>
          <cell r="CO513">
            <v>4.5</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I514"/>
          <cell r="J514"/>
          <cell r="K514"/>
          <cell r="L514">
            <v>1</v>
          </cell>
          <cell r="M514"/>
          <cell r="N514"/>
          <cell r="O514"/>
          <cell r="P514"/>
          <cell r="Q514">
            <v>1</v>
          </cell>
          <cell r="R514" t="str">
            <v>Out &amp; under</v>
          </cell>
          <cell r="S514" t="str">
            <v xml:space="preserve">Revenue </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A514"/>
          <cell r="AB514"/>
          <cell r="AC514"/>
          <cell r="AD514"/>
          <cell r="AE514"/>
          <cell r="AF514"/>
          <cell r="AG514"/>
          <cell r="AH514"/>
          <cell r="AI514"/>
          <cell r="AJ514"/>
          <cell r="AK514"/>
          <cell r="AL514"/>
          <cell r="AM514"/>
          <cell r="AN514"/>
          <cell r="AO514"/>
          <cell r="AP514"/>
          <cell r="AQ514">
            <v>100</v>
          </cell>
          <cell r="AR514">
            <v>100</v>
          </cell>
          <cell r="AS514">
            <v>100</v>
          </cell>
          <cell r="AT514">
            <v>100</v>
          </cell>
          <cell r="AU514">
            <v>100</v>
          </cell>
          <cell r="AV514"/>
          <cell r="AW514"/>
          <cell r="AX514"/>
          <cell r="AY514"/>
          <cell r="AZ514"/>
          <cell r="BA514"/>
          <cell r="BB514"/>
          <cell r="BC514"/>
          <cell r="BD514"/>
          <cell r="BE514"/>
          <cell r="BF514"/>
          <cell r="BG514"/>
          <cell r="BH514"/>
          <cell r="BI514"/>
          <cell r="BJ514"/>
          <cell r="BK514"/>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I515"/>
          <cell r="J515"/>
          <cell r="K515"/>
          <cell r="L515">
            <v>1</v>
          </cell>
          <cell r="M515"/>
          <cell r="N515"/>
          <cell r="O515"/>
          <cell r="P515"/>
          <cell r="Q515">
            <v>1</v>
          </cell>
          <cell r="R515" t="str">
            <v>Out &amp; under</v>
          </cell>
          <cell r="S515" t="str">
            <v xml:space="preserve">Revenue </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A515"/>
          <cell r="AB515"/>
          <cell r="AC515"/>
          <cell r="AD515"/>
          <cell r="AE515"/>
          <cell r="AF515"/>
          <cell r="AG515"/>
          <cell r="AH515"/>
          <cell r="AI515"/>
          <cell r="AJ515"/>
          <cell r="AK515"/>
          <cell r="AL515"/>
          <cell r="AM515"/>
          <cell r="AN515"/>
          <cell r="AO515"/>
          <cell r="AP515"/>
          <cell r="AQ515">
            <v>1.42</v>
          </cell>
          <cell r="AR515">
            <v>1.42</v>
          </cell>
          <cell r="AS515">
            <v>1.42</v>
          </cell>
          <cell r="AT515">
            <v>1.42</v>
          </cell>
          <cell r="AU515">
            <v>1.42</v>
          </cell>
          <cell r="AV515"/>
          <cell r="AW515"/>
          <cell r="AX515"/>
          <cell r="AY515"/>
          <cell r="AZ515"/>
          <cell r="BA515"/>
          <cell r="BB515"/>
          <cell r="BC515"/>
          <cell r="BD515"/>
          <cell r="BE515"/>
          <cell r="BF515"/>
          <cell r="BG515"/>
          <cell r="BH515"/>
          <cell r="BI515"/>
          <cell r="BJ515"/>
          <cell r="BK515"/>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C515"/>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I516"/>
          <cell r="J516"/>
          <cell r="K516"/>
          <cell r="L516"/>
          <cell r="M516">
            <v>1</v>
          </cell>
          <cell r="N516"/>
          <cell r="O516"/>
          <cell r="P516"/>
          <cell r="Q516">
            <v>1</v>
          </cell>
          <cell r="R516" t="str">
            <v>Out &amp; under</v>
          </cell>
          <cell r="S516" t="str">
            <v xml:space="preserve">Revenue </v>
          </cell>
          <cell r="T516" t="str">
            <v>In-period</v>
          </cell>
          <cell r="U516" t="str">
            <v>Customer measure of experience (C-MeX)</v>
          </cell>
          <cell r="V516" t="str">
            <v>score</v>
          </cell>
          <cell r="W516" t="str">
            <v>C-MeX score</v>
          </cell>
          <cell r="X516">
            <v>2</v>
          </cell>
          <cell r="Y516" t="str">
            <v>Up</v>
          </cell>
          <cell r="Z516" t="str">
            <v>C-MeX: Customer measure of experience</v>
          </cell>
          <cell r="AA516"/>
          <cell r="AB516"/>
          <cell r="AC516"/>
          <cell r="AD516"/>
          <cell r="AE516"/>
          <cell r="AF516"/>
          <cell r="AG516"/>
          <cell r="AH516"/>
          <cell r="AI516"/>
          <cell r="AJ516"/>
          <cell r="AK516"/>
          <cell r="AL516"/>
          <cell r="AM516"/>
          <cell r="AN516"/>
          <cell r="AO516"/>
          <cell r="AP516"/>
          <cell r="AQ516" t="str">
            <v/>
          </cell>
          <cell r="AR516" t="str">
            <v/>
          </cell>
          <cell r="AS516" t="str">
            <v/>
          </cell>
          <cell r="AT516" t="str">
            <v/>
          </cell>
          <cell r="AU516" t="str">
            <v/>
          </cell>
          <cell r="AV516"/>
          <cell r="AW516"/>
          <cell r="AX516"/>
          <cell r="AY516"/>
          <cell r="AZ516"/>
          <cell r="BA516"/>
          <cell r="BB516"/>
          <cell r="BC516"/>
          <cell r="BD516"/>
          <cell r="BE516"/>
          <cell r="BF516"/>
          <cell r="BG516"/>
          <cell r="BH516"/>
          <cell r="BI516"/>
          <cell r="BJ516"/>
          <cell r="BK516"/>
          <cell r="BL516" t="str">
            <v>Yes</v>
          </cell>
          <cell r="BM516" t="str">
            <v>Yes</v>
          </cell>
          <cell r="BN516" t="str">
            <v>Yes</v>
          </cell>
          <cell r="BO516" t="str">
            <v>Yes</v>
          </cell>
          <cell r="BP516" t="str">
            <v>Yes</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No</v>
          </cell>
          <cell r="DD516">
            <v>1</v>
          </cell>
          <cell r="DE516"/>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I517"/>
          <cell r="J517">
            <v>0.23</v>
          </cell>
          <cell r="K517">
            <v>0.77</v>
          </cell>
          <cell r="L517"/>
          <cell r="M517"/>
          <cell r="N517"/>
          <cell r="O517"/>
          <cell r="P517"/>
          <cell r="Q517">
            <v>1</v>
          </cell>
          <cell r="R517" t="str">
            <v>Out &amp; under</v>
          </cell>
          <cell r="S517" t="str">
            <v xml:space="preserve">Revenue </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cell r="AA517"/>
          <cell r="AB517"/>
          <cell r="AC517"/>
          <cell r="AD517"/>
          <cell r="AE517"/>
          <cell r="AF517"/>
          <cell r="AG517"/>
          <cell r="AH517"/>
          <cell r="AI517"/>
          <cell r="AJ517"/>
          <cell r="AK517"/>
          <cell r="AL517"/>
          <cell r="AM517"/>
          <cell r="AN517"/>
          <cell r="AO517"/>
          <cell r="AP517"/>
          <cell r="AQ517" t="str">
            <v/>
          </cell>
          <cell r="AR517" t="str">
            <v/>
          </cell>
          <cell r="AS517" t="str">
            <v/>
          </cell>
          <cell r="AT517" t="str">
            <v/>
          </cell>
          <cell r="AU517" t="str">
            <v/>
          </cell>
          <cell r="AV517"/>
          <cell r="AW517"/>
          <cell r="AX517"/>
          <cell r="AY517"/>
          <cell r="AZ517"/>
          <cell r="BA517"/>
          <cell r="BB517"/>
          <cell r="BC517"/>
          <cell r="BD517"/>
          <cell r="BE517"/>
          <cell r="BF517"/>
          <cell r="BG517"/>
          <cell r="BH517"/>
          <cell r="BI517"/>
          <cell r="BJ517"/>
          <cell r="BK517"/>
          <cell r="BL517" t="str">
            <v>Yes</v>
          </cell>
          <cell r="BM517" t="str">
            <v>Yes</v>
          </cell>
          <cell r="BN517" t="str">
            <v>Yes</v>
          </cell>
          <cell r="BO517" t="str">
            <v>Yes</v>
          </cell>
          <cell r="BP517" t="str">
            <v>Yes</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No</v>
          </cell>
          <cell r="DD517">
            <v>1</v>
          </cell>
          <cell r="DE517" t="str">
            <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I518"/>
          <cell r="J518"/>
          <cell r="K518"/>
          <cell r="L518"/>
          <cell r="M518">
            <v>1</v>
          </cell>
          <cell r="N518"/>
          <cell r="O518"/>
          <cell r="P518"/>
          <cell r="Q518">
            <v>1</v>
          </cell>
          <cell r="R518" t="str">
            <v>NFI</v>
          </cell>
          <cell r="S518"/>
          <cell r="T518"/>
          <cell r="U518" t="str">
            <v>Billing, debt, vfm, affordability, vulnerability</v>
          </cell>
          <cell r="V518" t="str">
            <v>%</v>
          </cell>
          <cell r="W518" t="str">
            <v>% PSR reach/% PSR data checking</v>
          </cell>
          <cell r="X518">
            <v>1</v>
          </cell>
          <cell r="Y518" t="str">
            <v>Up</v>
          </cell>
          <cell r="Z518" t="str">
            <v>Priority services for customers in vulnerable circumstances</v>
          </cell>
          <cell r="AA518"/>
          <cell r="AB518"/>
          <cell r="AC518"/>
          <cell r="AD518"/>
          <cell r="AE518"/>
          <cell r="AF518"/>
          <cell r="AG518"/>
          <cell r="AH518"/>
          <cell r="AI518"/>
          <cell r="AJ518"/>
          <cell r="AK518"/>
          <cell r="AL518"/>
          <cell r="AM518"/>
          <cell r="AN518"/>
          <cell r="AO518"/>
          <cell r="AP518"/>
          <cell r="AQ518" t="str">
            <v>4 / 17.5 / 45</v>
          </cell>
          <cell r="AR518" t="str">
            <v>4.8 / 35 / 90</v>
          </cell>
          <cell r="AS518" t="str">
            <v>5.5 / 35 / 90</v>
          </cell>
          <cell r="AT518" t="str">
            <v>6.3 / 35 / 90</v>
          </cell>
          <cell r="AU518" t="str">
            <v>7 / 35 / 90</v>
          </cell>
          <cell r="AV518"/>
          <cell r="AW518"/>
          <cell r="AX518"/>
          <cell r="AY518"/>
          <cell r="AZ518"/>
          <cell r="BA518"/>
          <cell r="BB518"/>
          <cell r="BC518"/>
          <cell r="BD518"/>
          <cell r="BE518"/>
          <cell r="BF518"/>
          <cell r="BG518"/>
          <cell r="BH518"/>
          <cell r="BI518"/>
          <cell r="BJ518"/>
          <cell r="BK518"/>
          <cell r="BL518"/>
          <cell r="BM518"/>
          <cell r="BN518"/>
          <cell r="BO518"/>
          <cell r="BP518"/>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cell r="DD518"/>
          <cell r="DE518"/>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I519"/>
          <cell r="J519">
            <v>0.91</v>
          </cell>
          <cell r="K519">
            <v>0.09</v>
          </cell>
          <cell r="L519"/>
          <cell r="M519"/>
          <cell r="N519"/>
          <cell r="O519"/>
          <cell r="P519"/>
          <cell r="Q519">
            <v>1</v>
          </cell>
          <cell r="R519" t="str">
            <v>NFI</v>
          </cell>
          <cell r="S519"/>
          <cell r="T519"/>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Z519"/>
          <cell r="AA519"/>
          <cell r="AB519"/>
          <cell r="AC519"/>
          <cell r="AD519"/>
          <cell r="AE519"/>
          <cell r="AF519"/>
          <cell r="AG519"/>
          <cell r="AH519"/>
          <cell r="AI519"/>
          <cell r="AJ519"/>
          <cell r="AK519"/>
          <cell r="AL519"/>
          <cell r="AM519"/>
          <cell r="AN519"/>
          <cell r="AO519"/>
          <cell r="AP519"/>
          <cell r="AQ519">
            <v>11</v>
          </cell>
          <cell r="AR519">
            <v>10.5</v>
          </cell>
          <cell r="AS519">
            <v>10</v>
          </cell>
          <cell r="AT519">
            <v>9.5</v>
          </cell>
          <cell r="AU519">
            <v>9</v>
          </cell>
          <cell r="AV519"/>
          <cell r="AW519"/>
          <cell r="AX519"/>
          <cell r="AY519"/>
          <cell r="AZ519"/>
          <cell r="BA519"/>
          <cell r="BB519"/>
          <cell r="BC519"/>
          <cell r="BD519"/>
          <cell r="BE519"/>
          <cell r="BF519"/>
          <cell r="BG519"/>
          <cell r="BH519"/>
          <cell r="BI519"/>
          <cell r="BJ519"/>
          <cell r="BK519"/>
          <cell r="BL519"/>
          <cell r="BM519"/>
          <cell r="BN519"/>
          <cell r="BO519"/>
          <cell r="BP519"/>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I520"/>
          <cell r="J520"/>
          <cell r="K520"/>
          <cell r="L520"/>
          <cell r="M520">
            <v>1</v>
          </cell>
          <cell r="N520"/>
          <cell r="O520"/>
          <cell r="P520"/>
          <cell r="Q520">
            <v>1</v>
          </cell>
          <cell r="R520" t="str">
            <v>NFI</v>
          </cell>
          <cell r="S520"/>
          <cell r="T520"/>
          <cell r="U520" t="str">
            <v>Billing, debt, vfm, affordability, vulnerability</v>
          </cell>
          <cell r="V520" t="str">
            <v>text</v>
          </cell>
          <cell r="W520" t="str">
            <v>Pass/fail</v>
          </cell>
          <cell r="X520">
            <v>0</v>
          </cell>
          <cell r="Y520" t="str">
            <v>Up</v>
          </cell>
          <cell r="Z520"/>
          <cell r="AA520"/>
          <cell r="AB520"/>
          <cell r="AC520"/>
          <cell r="AD520"/>
          <cell r="AE520"/>
          <cell r="AF520"/>
          <cell r="AG520"/>
          <cell r="AH520"/>
          <cell r="AI520"/>
          <cell r="AJ520"/>
          <cell r="AK520"/>
          <cell r="AL520"/>
          <cell r="AM520"/>
          <cell r="AN520"/>
          <cell r="AO520"/>
          <cell r="AP520"/>
          <cell r="AQ520" t="str">
            <v>Achieved</v>
          </cell>
          <cell r="AR520" t="str">
            <v>Maintained</v>
          </cell>
          <cell r="AS520" t="str">
            <v>Maintained</v>
          </cell>
          <cell r="AT520" t="str">
            <v>Maintained</v>
          </cell>
          <cell r="AU520" t="str">
            <v>Maintained</v>
          </cell>
          <cell r="AV520"/>
          <cell r="AW520"/>
          <cell r="AX520"/>
          <cell r="AY520"/>
          <cell r="AZ520"/>
          <cell r="BA520"/>
          <cell r="BB520"/>
          <cell r="BC520"/>
          <cell r="BD520"/>
          <cell r="BE520"/>
          <cell r="BF520"/>
          <cell r="BG520"/>
          <cell r="BH520"/>
          <cell r="BI520"/>
          <cell r="BJ520"/>
          <cell r="BK520"/>
          <cell r="BL520"/>
          <cell r="BM520"/>
          <cell r="BN520"/>
          <cell r="BO520"/>
          <cell r="BP520"/>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cell r="DD520">
            <v>1</v>
          </cell>
          <cell r="DE520"/>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I521"/>
          <cell r="J521"/>
          <cell r="K521"/>
          <cell r="L521"/>
          <cell r="M521">
            <v>1</v>
          </cell>
          <cell r="N521"/>
          <cell r="O521"/>
          <cell r="P521"/>
          <cell r="Q521">
            <v>1</v>
          </cell>
          <cell r="R521" t="str">
            <v>Out &amp; under</v>
          </cell>
          <cell r="S521" t="str">
            <v xml:space="preserve">Revenue </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Z521"/>
          <cell r="AA521"/>
          <cell r="AB521"/>
          <cell r="AC521"/>
          <cell r="AD521"/>
          <cell r="AE521"/>
          <cell r="AF521"/>
          <cell r="AG521"/>
          <cell r="AH521"/>
          <cell r="AI521"/>
          <cell r="AJ521"/>
          <cell r="AK521"/>
          <cell r="AL521"/>
          <cell r="AM521"/>
          <cell r="AN521"/>
          <cell r="AO521"/>
          <cell r="AP521"/>
          <cell r="AQ521">
            <v>57600</v>
          </cell>
          <cell r="AR521">
            <v>59800</v>
          </cell>
          <cell r="AS521">
            <v>62100</v>
          </cell>
          <cell r="AT521">
            <v>64300</v>
          </cell>
          <cell r="AU521">
            <v>66500</v>
          </cell>
          <cell r="AV521"/>
          <cell r="AW521"/>
          <cell r="AX521"/>
          <cell r="AY521"/>
          <cell r="AZ521"/>
          <cell r="BA521"/>
          <cell r="BB521"/>
          <cell r="BC521"/>
          <cell r="BD521"/>
          <cell r="BE521"/>
          <cell r="BF521"/>
          <cell r="BG521"/>
          <cell r="BH521"/>
          <cell r="BI521"/>
          <cell r="BJ521"/>
          <cell r="BK521"/>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C521"/>
          <cell r="DD521">
            <v>1</v>
          </cell>
          <cell r="DE521"/>
        </row>
        <row r="522">
          <cell r="C522" t="str">
            <v>PR19UUW_E10-HH</v>
          </cell>
          <cell r="D522"/>
          <cell r="E522"/>
          <cell r="F522" t="str">
            <v>E10-HH</v>
          </cell>
          <cell r="G522" t="str">
            <v>Voids</v>
          </cell>
          <cell r="H522"/>
          <cell r="I522"/>
          <cell r="J522"/>
          <cell r="K522"/>
          <cell r="L522"/>
          <cell r="M522">
            <v>1</v>
          </cell>
          <cell r="N522"/>
          <cell r="O522"/>
          <cell r="P522"/>
          <cell r="Q522">
            <v>1</v>
          </cell>
          <cell r="R522" t="str">
            <v>Out &amp; under</v>
          </cell>
          <cell r="S522" t="str">
            <v xml:space="preserve">Revenue </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Z522"/>
          <cell r="AA522"/>
          <cell r="AB522"/>
          <cell r="AC522"/>
          <cell r="AD522"/>
          <cell r="AE522"/>
          <cell r="AF522"/>
          <cell r="AG522"/>
          <cell r="AH522"/>
          <cell r="AI522"/>
          <cell r="AJ522"/>
          <cell r="AK522"/>
          <cell r="AL522"/>
          <cell r="AM522"/>
          <cell r="AN522"/>
          <cell r="AO522"/>
          <cell r="AP522"/>
          <cell r="AQ522">
            <v>6.7</v>
          </cell>
          <cell r="AR522">
            <v>6.31</v>
          </cell>
          <cell r="AS522">
            <v>5.92</v>
          </cell>
          <cell r="AT522">
            <v>5.53</v>
          </cell>
          <cell r="AU522">
            <v>5.15</v>
          </cell>
          <cell r="AV522"/>
          <cell r="AW522"/>
          <cell r="AX522"/>
          <cell r="AY522"/>
          <cell r="AZ522"/>
          <cell r="BA522"/>
          <cell r="BB522"/>
          <cell r="BC522"/>
          <cell r="BD522"/>
          <cell r="BE522"/>
          <cell r="BF522"/>
          <cell r="BG522"/>
          <cell r="BH522"/>
          <cell r="BI522"/>
          <cell r="BJ522"/>
          <cell r="BK522"/>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C522"/>
          <cell r="DD522">
            <v>1</v>
          </cell>
          <cell r="DE522"/>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I523"/>
          <cell r="J523">
            <v>0.5</v>
          </cell>
          <cell r="K523">
            <v>0.5</v>
          </cell>
          <cell r="L523"/>
          <cell r="M523"/>
          <cell r="N523"/>
          <cell r="O523"/>
          <cell r="P523"/>
          <cell r="Q523">
            <v>1</v>
          </cell>
          <cell r="R523" t="str">
            <v>Out</v>
          </cell>
          <cell r="S523" t="str">
            <v xml:space="preserve">Revenue </v>
          </cell>
          <cell r="T523" t="str">
            <v>In-period</v>
          </cell>
          <cell r="U523" t="str">
            <v>Voids and gap sites</v>
          </cell>
          <cell r="V523" t="str">
            <v>nr</v>
          </cell>
          <cell r="W523" t="str">
            <v>Number of vacancy incentive payments made</v>
          </cell>
          <cell r="X523">
            <v>0</v>
          </cell>
          <cell r="Y523" t="str">
            <v>Up</v>
          </cell>
          <cell r="Z523" t="str">
            <v/>
          </cell>
          <cell r="AA523"/>
          <cell r="AB523"/>
          <cell r="AC523"/>
          <cell r="AD523"/>
          <cell r="AE523"/>
          <cell r="AF523"/>
          <cell r="AG523"/>
          <cell r="AH523"/>
          <cell r="AI523"/>
          <cell r="AJ523"/>
          <cell r="AK523"/>
          <cell r="AL523"/>
          <cell r="AM523"/>
          <cell r="AN523"/>
          <cell r="AO523"/>
          <cell r="AP523"/>
          <cell r="AQ523">
            <v>0</v>
          </cell>
          <cell r="AR523">
            <v>0</v>
          </cell>
          <cell r="AS523">
            <v>0</v>
          </cell>
          <cell r="AT523">
            <v>0</v>
          </cell>
          <cell r="AU523">
            <v>0</v>
          </cell>
          <cell r="AV523"/>
          <cell r="AW523"/>
          <cell r="AX523"/>
          <cell r="AY523"/>
          <cell r="AZ523"/>
          <cell r="BA523"/>
          <cell r="BB523"/>
          <cell r="BC523"/>
          <cell r="BD523"/>
          <cell r="BE523"/>
          <cell r="BF523"/>
          <cell r="BG523"/>
          <cell r="BH523"/>
          <cell r="BI523"/>
          <cell r="BJ523"/>
          <cell r="BK523"/>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I524"/>
          <cell r="J524">
            <v>0.5</v>
          </cell>
          <cell r="K524">
            <v>0.5</v>
          </cell>
          <cell r="L524"/>
          <cell r="M524"/>
          <cell r="N524"/>
          <cell r="O524"/>
          <cell r="P524"/>
          <cell r="Q524">
            <v>1</v>
          </cell>
          <cell r="R524" t="str">
            <v>Out</v>
          </cell>
          <cell r="S524" t="str">
            <v xml:space="preserve">Revenue </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A524"/>
          <cell r="AB524"/>
          <cell r="AC524"/>
          <cell r="AD524"/>
          <cell r="AE524"/>
          <cell r="AF524"/>
          <cell r="AG524"/>
          <cell r="AH524"/>
          <cell r="AI524"/>
          <cell r="AJ524"/>
          <cell r="AK524"/>
          <cell r="AL524"/>
          <cell r="AM524"/>
          <cell r="AN524"/>
          <cell r="AO524"/>
          <cell r="AP524"/>
          <cell r="AQ524">
            <v>0</v>
          </cell>
          <cell r="AR524">
            <v>0</v>
          </cell>
          <cell r="AS524">
            <v>0</v>
          </cell>
          <cell r="AT524">
            <v>0</v>
          </cell>
          <cell r="AU524">
            <v>0</v>
          </cell>
          <cell r="AV524"/>
          <cell r="AW524"/>
          <cell r="AX524"/>
          <cell r="AY524"/>
          <cell r="AZ524"/>
          <cell r="BA524"/>
          <cell r="BB524"/>
          <cell r="BC524"/>
          <cell r="BD524"/>
          <cell r="BE524"/>
          <cell r="BF524"/>
          <cell r="BG524"/>
          <cell r="BH524"/>
          <cell r="BI524"/>
          <cell r="BJ524"/>
          <cell r="BK524"/>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I525"/>
          <cell r="J525"/>
          <cell r="K525"/>
          <cell r="L525"/>
          <cell r="M525">
            <v>1</v>
          </cell>
          <cell r="N525"/>
          <cell r="O525"/>
          <cell r="P525"/>
          <cell r="Q525">
            <v>1</v>
          </cell>
          <cell r="R525" t="str">
            <v>Out</v>
          </cell>
          <cell r="S525" t="str">
            <v xml:space="preserve">Revenue </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Z525"/>
          <cell r="AA525"/>
          <cell r="AB525"/>
          <cell r="AC525"/>
          <cell r="AD525"/>
          <cell r="AE525"/>
          <cell r="AF525"/>
          <cell r="AG525"/>
          <cell r="AH525"/>
          <cell r="AI525"/>
          <cell r="AJ525"/>
          <cell r="AK525"/>
          <cell r="AL525"/>
          <cell r="AM525"/>
          <cell r="AN525"/>
          <cell r="AO525"/>
          <cell r="AP525"/>
          <cell r="AQ525">
            <v>0</v>
          </cell>
          <cell r="AR525">
            <v>0</v>
          </cell>
          <cell r="AS525">
            <v>0</v>
          </cell>
          <cell r="AT525">
            <v>0</v>
          </cell>
          <cell r="AU525">
            <v>0</v>
          </cell>
          <cell r="AV525"/>
          <cell r="AW525"/>
          <cell r="AX525"/>
          <cell r="AY525"/>
          <cell r="AZ525"/>
          <cell r="BA525"/>
          <cell r="BB525"/>
          <cell r="BC525"/>
          <cell r="BD525"/>
          <cell r="BE525"/>
          <cell r="BF525"/>
          <cell r="BG525"/>
          <cell r="BH525"/>
          <cell r="BI525"/>
          <cell r="BJ525"/>
          <cell r="BK525"/>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C525"/>
          <cell r="DD525">
            <v>1</v>
          </cell>
          <cell r="DE525"/>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I526"/>
          <cell r="J526">
            <v>0.5</v>
          </cell>
          <cell r="K526">
            <v>0.5</v>
          </cell>
          <cell r="L526"/>
          <cell r="M526"/>
          <cell r="N526"/>
          <cell r="O526"/>
          <cell r="P526"/>
          <cell r="Q526">
            <v>1</v>
          </cell>
          <cell r="R526" t="str">
            <v>NFI</v>
          </cell>
          <cell r="S526"/>
          <cell r="T526"/>
          <cell r="U526" t="str">
            <v>Sustainability/innovation</v>
          </cell>
          <cell r="V526" t="str">
            <v>nr</v>
          </cell>
          <cell r="W526" t="str">
            <v xml:space="preserve">Capability Maturity Level </v>
          </cell>
          <cell r="X526">
            <v>0</v>
          </cell>
          <cell r="Y526" t="str">
            <v>Up</v>
          </cell>
          <cell r="Z526"/>
          <cell r="AA526"/>
          <cell r="AB526"/>
          <cell r="AC526"/>
          <cell r="AD526"/>
          <cell r="AE526"/>
          <cell r="AF526"/>
          <cell r="AG526"/>
          <cell r="AH526"/>
          <cell r="AI526"/>
          <cell r="AJ526"/>
          <cell r="AK526"/>
          <cell r="AL526"/>
          <cell r="AM526"/>
          <cell r="AN526"/>
          <cell r="AO526"/>
          <cell r="AP526"/>
          <cell r="AQ526">
            <v>1</v>
          </cell>
          <cell r="AR526">
            <v>2</v>
          </cell>
          <cell r="AS526">
            <v>2</v>
          </cell>
          <cell r="AT526">
            <v>2</v>
          </cell>
          <cell r="AU526">
            <v>2</v>
          </cell>
          <cell r="AV526"/>
          <cell r="AW526"/>
          <cell r="AX526"/>
          <cell r="AY526"/>
          <cell r="AZ526"/>
          <cell r="BA526"/>
          <cell r="BB526"/>
          <cell r="BC526"/>
          <cell r="BD526"/>
          <cell r="BE526"/>
          <cell r="BF526"/>
          <cell r="BG526"/>
          <cell r="BH526"/>
          <cell r="BI526"/>
          <cell r="BJ526"/>
          <cell r="BK526"/>
          <cell r="BL526"/>
          <cell r="BM526"/>
          <cell r="BN526"/>
          <cell r="BO526"/>
          <cell r="BP526"/>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I527"/>
          <cell r="J527">
            <v>1</v>
          </cell>
          <cell r="K527"/>
          <cell r="L527"/>
          <cell r="M527"/>
          <cell r="N527"/>
          <cell r="O527"/>
          <cell r="P527"/>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A527"/>
          <cell r="AB527"/>
          <cell r="AC527"/>
          <cell r="AD527"/>
          <cell r="AE527"/>
          <cell r="AF527"/>
          <cell r="AG527"/>
          <cell r="AH527"/>
          <cell r="AI527"/>
          <cell r="AJ527"/>
          <cell r="AK527"/>
          <cell r="AL527"/>
          <cell r="AM527"/>
          <cell r="AN527"/>
          <cell r="AO527"/>
          <cell r="AP527"/>
          <cell r="AQ527" t="str">
            <v/>
          </cell>
          <cell r="AR527" t="str">
            <v/>
          </cell>
          <cell r="AS527" t="str">
            <v/>
          </cell>
          <cell r="AT527" t="str">
            <v>1st May 2023 contract award (signed and fully effective)</v>
          </cell>
          <cell r="AU527" t="str">
            <v/>
          </cell>
          <cell r="AV527"/>
          <cell r="AW527"/>
          <cell r="AX527"/>
          <cell r="AY527"/>
          <cell r="AZ527"/>
          <cell r="BA527"/>
          <cell r="BB527"/>
          <cell r="BC527"/>
          <cell r="BD527"/>
          <cell r="BE527"/>
          <cell r="BF527"/>
          <cell r="BG527"/>
          <cell r="BH527"/>
          <cell r="BI527"/>
          <cell r="BJ527"/>
          <cell r="BK527"/>
          <cell r="BL527"/>
          <cell r="BM527"/>
          <cell r="BN527"/>
          <cell r="BO527"/>
          <cell r="BP527"/>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cell r="DD527"/>
          <cell r="DE527"/>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I528"/>
          <cell r="J528"/>
          <cell r="K528"/>
          <cell r="L528"/>
          <cell r="M528">
            <v>1</v>
          </cell>
          <cell r="N528"/>
          <cell r="O528"/>
          <cell r="P528"/>
          <cell r="Q528">
            <v>1</v>
          </cell>
          <cell r="R528" t="str">
            <v>NFI</v>
          </cell>
          <cell r="S528"/>
          <cell r="T528"/>
          <cell r="U528" t="str">
            <v>Billing, debt, vfm</v>
          </cell>
          <cell r="V528" t="str">
            <v>%</v>
          </cell>
          <cell r="W528" t="str">
            <v>Percentage of customers who, when surveyed, are satisfied we provide value for money</v>
          </cell>
          <cell r="X528">
            <v>0</v>
          </cell>
          <cell r="Y528" t="str">
            <v>Up</v>
          </cell>
          <cell r="Z528"/>
          <cell r="AA528"/>
          <cell r="AB528"/>
          <cell r="AC528"/>
          <cell r="AD528"/>
          <cell r="AE528"/>
          <cell r="AF528"/>
          <cell r="AG528"/>
          <cell r="AH528"/>
          <cell r="AI528"/>
          <cell r="AJ528"/>
          <cell r="AK528"/>
          <cell r="AL528"/>
          <cell r="AM528"/>
          <cell r="AN528"/>
          <cell r="AO528"/>
          <cell r="AP528"/>
          <cell r="AQ528">
            <v>71</v>
          </cell>
          <cell r="AR528">
            <v>72</v>
          </cell>
          <cell r="AS528">
            <v>73</v>
          </cell>
          <cell r="AT528">
            <v>74</v>
          </cell>
          <cell r="AU528">
            <v>75</v>
          </cell>
          <cell r="AV528"/>
          <cell r="AW528"/>
          <cell r="AX528"/>
          <cell r="AY528"/>
          <cell r="AZ528"/>
          <cell r="BA528"/>
          <cell r="BB528"/>
          <cell r="BC528"/>
          <cell r="BD528"/>
          <cell r="BE528"/>
          <cell r="BF528"/>
          <cell r="BG528"/>
          <cell r="BH528"/>
          <cell r="BI528"/>
          <cell r="BJ528"/>
          <cell r="BK528"/>
          <cell r="BL528"/>
          <cell r="BM528"/>
          <cell r="BN528"/>
          <cell r="BO528"/>
          <cell r="BP528"/>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cell r="DD528">
            <v>1</v>
          </cell>
          <cell r="DE528"/>
        </row>
        <row r="529">
          <cell r="C529" t="str">
            <v>PR19UUW_F01-WWN</v>
          </cell>
          <cell r="D529" t="str">
            <v>We collect and recycle your wastewater</v>
          </cell>
          <cell r="E529" t="str">
            <v>PR14 revision</v>
          </cell>
          <cell r="F529" t="str">
            <v>F01-WWN</v>
          </cell>
          <cell r="G529" t="str">
            <v>Sewer collapses</v>
          </cell>
          <cell r="H529" t="str">
            <v>As per Ofwat definition</v>
          </cell>
          <cell r="I529"/>
          <cell r="J529"/>
          <cell r="K529">
            <v>1</v>
          </cell>
          <cell r="L529"/>
          <cell r="M529"/>
          <cell r="N529"/>
          <cell r="O529"/>
          <cell r="P529"/>
          <cell r="Q529">
            <v>1</v>
          </cell>
          <cell r="R529" t="str">
            <v>Under</v>
          </cell>
          <cell r="S529" t="str">
            <v xml:space="preserve">Revenue </v>
          </cell>
          <cell r="T529" t="str">
            <v>In-period</v>
          </cell>
          <cell r="U529" t="str">
            <v>Sewer blockages/collapses</v>
          </cell>
          <cell r="V529" t="str">
            <v>nr</v>
          </cell>
          <cell r="W529" t="str">
            <v>Number of sewer collapses per 1,000km of sewer</v>
          </cell>
          <cell r="X529">
            <v>2</v>
          </cell>
          <cell r="Y529" t="str">
            <v>Down</v>
          </cell>
          <cell r="Z529" t="str">
            <v>Sewer collapses</v>
          </cell>
          <cell r="AA529"/>
          <cell r="AB529"/>
          <cell r="AC529"/>
          <cell r="AD529"/>
          <cell r="AE529"/>
          <cell r="AF529"/>
          <cell r="AG529"/>
          <cell r="AH529"/>
          <cell r="AI529"/>
          <cell r="AJ529"/>
          <cell r="AK529"/>
          <cell r="AL529"/>
          <cell r="AM529"/>
          <cell r="AN529"/>
          <cell r="AO529"/>
          <cell r="AP529"/>
          <cell r="AQ529">
            <v>15.51</v>
          </cell>
          <cell r="AR529">
            <v>14.9</v>
          </cell>
          <cell r="AS529">
            <v>14.29</v>
          </cell>
          <cell r="AT529">
            <v>13.68</v>
          </cell>
          <cell r="AU529">
            <v>13.07</v>
          </cell>
          <cell r="AV529"/>
          <cell r="AW529"/>
          <cell r="AX529"/>
          <cell r="AY529"/>
          <cell r="AZ529"/>
          <cell r="BA529"/>
          <cell r="BB529"/>
          <cell r="BC529"/>
          <cell r="BD529"/>
          <cell r="BE529"/>
          <cell r="BF529"/>
          <cell r="BG529"/>
          <cell r="BH529"/>
          <cell r="BI529"/>
          <cell r="BJ529"/>
          <cell r="BK529"/>
          <cell r="BL529" t="str">
            <v>Yes</v>
          </cell>
          <cell r="BM529" t="str">
            <v>Yes</v>
          </cell>
          <cell r="BN529" t="str">
            <v>Yes</v>
          </cell>
          <cell r="BO529" t="str">
            <v>Yes</v>
          </cell>
          <cell r="BP529" t="str">
            <v>Yes</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v>-0.311</v>
          </cell>
          <cell r="CV529" t="str">
            <v/>
          </cell>
          <cell r="CW529" t="str">
            <v/>
          </cell>
          <cell r="CX529" t="str">
            <v/>
          </cell>
          <cell r="CY529" t="str">
            <v/>
          </cell>
          <cell r="CZ529" t="str">
            <v/>
          </cell>
          <cell r="DA529" t="str">
            <v/>
          </cell>
          <cell r="DB529" t="str">
            <v/>
          </cell>
          <cell r="DC529" t="str">
            <v/>
          </cell>
          <cell r="DD529">
            <v>1</v>
          </cell>
          <cell r="DE529" t="str">
            <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I530"/>
          <cell r="J530"/>
          <cell r="K530">
            <v>1</v>
          </cell>
          <cell r="L530"/>
          <cell r="M530"/>
          <cell r="N530"/>
          <cell r="O530"/>
          <cell r="P530"/>
          <cell r="Q530">
            <v>1</v>
          </cell>
          <cell r="R530" t="str">
            <v>Out &amp; under</v>
          </cell>
          <cell r="S530" t="str">
            <v xml:space="preserve">Revenue </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A530"/>
          <cell r="AB530"/>
          <cell r="AC530"/>
          <cell r="AD530"/>
          <cell r="AE530"/>
          <cell r="AF530"/>
          <cell r="AG530"/>
          <cell r="AH530"/>
          <cell r="AI530"/>
          <cell r="AJ530"/>
          <cell r="AK530"/>
          <cell r="AL530"/>
          <cell r="AM530"/>
          <cell r="AN530"/>
          <cell r="AO530"/>
          <cell r="AP530"/>
          <cell r="AQ530">
            <v>20664</v>
          </cell>
          <cell r="AR530">
            <v>20328</v>
          </cell>
          <cell r="AS530">
            <v>19992</v>
          </cell>
          <cell r="AT530">
            <v>19656</v>
          </cell>
          <cell r="AU530">
            <v>19320</v>
          </cell>
          <cell r="AV530"/>
          <cell r="AW530"/>
          <cell r="AX530"/>
          <cell r="AY530"/>
          <cell r="AZ530"/>
          <cell r="BA530"/>
          <cell r="BB530"/>
          <cell r="BC530"/>
          <cell r="BD530"/>
          <cell r="BE530"/>
          <cell r="BF530"/>
          <cell r="BG530"/>
          <cell r="BH530"/>
          <cell r="BI530"/>
          <cell r="BJ530"/>
          <cell r="BK530"/>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I531"/>
          <cell r="J531"/>
          <cell r="K531">
            <v>1</v>
          </cell>
          <cell r="L531"/>
          <cell r="M531"/>
          <cell r="N531"/>
          <cell r="O531"/>
          <cell r="P531"/>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cell r="AA531"/>
          <cell r="AB531"/>
          <cell r="AC531"/>
          <cell r="AD531"/>
          <cell r="AE531"/>
          <cell r="AF531"/>
          <cell r="AG531"/>
          <cell r="AH531"/>
          <cell r="AI531"/>
          <cell r="AJ531"/>
          <cell r="AK531"/>
          <cell r="AL531"/>
          <cell r="AM531"/>
          <cell r="AN531"/>
          <cell r="AO531"/>
          <cell r="AP531"/>
          <cell r="AQ531">
            <v>15.44</v>
          </cell>
          <cell r="AR531">
            <v>15.33</v>
          </cell>
          <cell r="AS531">
            <v>15.22</v>
          </cell>
          <cell r="AT531">
            <v>15.12</v>
          </cell>
          <cell r="AU531">
            <v>15.02</v>
          </cell>
          <cell r="AV531"/>
          <cell r="AW531"/>
          <cell r="AX531"/>
          <cell r="AY531"/>
          <cell r="AZ531"/>
          <cell r="BA531"/>
          <cell r="BB531"/>
          <cell r="BC531"/>
          <cell r="BD531"/>
          <cell r="BE531"/>
          <cell r="BF531"/>
          <cell r="BG531"/>
          <cell r="BH531"/>
          <cell r="BI531"/>
          <cell r="BJ531"/>
          <cell r="BK531"/>
          <cell r="BL531" t="str">
            <v/>
          </cell>
          <cell r="BM531" t="str">
            <v/>
          </cell>
          <cell r="BN531" t="str">
            <v/>
          </cell>
          <cell r="BO531" t="str">
            <v/>
          </cell>
          <cell r="BP531" t="str">
            <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v>1</v>
          </cell>
          <cell r="DE531" t="str">
            <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I532"/>
          <cell r="J532"/>
          <cell r="K532">
            <v>1</v>
          </cell>
          <cell r="L532"/>
          <cell r="M532"/>
          <cell r="N532"/>
          <cell r="O532"/>
          <cell r="P532"/>
          <cell r="Q532">
            <v>1</v>
          </cell>
          <cell r="R532" t="str">
            <v>Out &amp; under</v>
          </cell>
          <cell r="S532" t="str">
            <v xml:space="preserve">Revenue </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cell r="AA532"/>
          <cell r="AB532"/>
          <cell r="AC532"/>
          <cell r="AD532"/>
          <cell r="AE532"/>
          <cell r="AF532"/>
          <cell r="AG532"/>
          <cell r="AH532"/>
          <cell r="AI532"/>
          <cell r="AJ532"/>
          <cell r="AK532"/>
          <cell r="AL532"/>
          <cell r="AM532"/>
          <cell r="AN532"/>
          <cell r="AO532"/>
          <cell r="AP532"/>
          <cell r="AQ532">
            <v>576</v>
          </cell>
          <cell r="AR532">
            <v>559</v>
          </cell>
          <cell r="AS532">
            <v>542</v>
          </cell>
          <cell r="AT532">
            <v>494</v>
          </cell>
          <cell r="AU532">
            <v>459</v>
          </cell>
          <cell r="AV532"/>
          <cell r="AW532"/>
          <cell r="AX532"/>
          <cell r="AY532"/>
          <cell r="AZ532"/>
          <cell r="BA532"/>
          <cell r="BB532"/>
          <cell r="BC532"/>
          <cell r="BD532"/>
          <cell r="BE532"/>
          <cell r="BF532"/>
          <cell r="BG532"/>
          <cell r="BH532"/>
          <cell r="BI532"/>
          <cell r="BJ532"/>
          <cell r="BK532"/>
          <cell r="BL532" t="str">
            <v>Yes</v>
          </cell>
          <cell r="BM532" t="str">
            <v>Yes</v>
          </cell>
          <cell r="BN532" t="str">
            <v>Yes</v>
          </cell>
          <cell r="BO532" t="str">
            <v>Yes</v>
          </cell>
          <cell r="BP532" t="str">
            <v>Yes</v>
          </cell>
          <cell r="BQ532" t="str">
            <v/>
          </cell>
          <cell r="BR532" t="str">
            <v/>
          </cell>
          <cell r="BS532" t="str">
            <v/>
          </cell>
          <cell r="BT532" t="str">
            <v/>
          </cell>
          <cell r="BU532" t="str">
            <v/>
          </cell>
          <cell r="BV532">
            <v>945.67</v>
          </cell>
          <cell r="BW532">
            <v>1028.83</v>
          </cell>
          <cell r="BX532">
            <v>1170.03</v>
          </cell>
          <cell r="BY532">
            <v>1235</v>
          </cell>
          <cell r="BZ532">
            <v>1370.15</v>
          </cell>
          <cell r="CA532" t="str">
            <v/>
          </cell>
          <cell r="CB532" t="str">
            <v/>
          </cell>
          <cell r="CC532" t="str">
            <v/>
          </cell>
          <cell r="CD532" t="str">
            <v/>
          </cell>
          <cell r="CE532" t="str">
            <v/>
          </cell>
          <cell r="CF532" t="str">
            <v/>
          </cell>
          <cell r="CG532" t="str">
            <v/>
          </cell>
          <cell r="CH532" t="str">
            <v/>
          </cell>
          <cell r="CI532" t="str">
            <v/>
          </cell>
          <cell r="CJ532" t="str">
            <v/>
          </cell>
          <cell r="CK532">
            <v>507.44</v>
          </cell>
          <cell r="CL532">
            <v>486.24</v>
          </cell>
          <cell r="CM532">
            <v>466.2</v>
          </cell>
          <cell r="CN532">
            <v>430.09</v>
          </cell>
          <cell r="CO532">
            <v>397.94</v>
          </cell>
          <cell r="CP532" t="str">
            <v/>
          </cell>
          <cell r="CQ532" t="str">
            <v/>
          </cell>
          <cell r="CR532" t="str">
            <v/>
          </cell>
          <cell r="CS532" t="str">
            <v/>
          </cell>
          <cell r="CT532" t="str">
            <v/>
          </cell>
          <cell r="CU532">
            <v>-2.1999999999999999E-2</v>
          </cell>
          <cell r="CV532" t="str">
            <v/>
          </cell>
          <cell r="CW532" t="str">
            <v/>
          </cell>
          <cell r="CX532" t="str">
            <v/>
          </cell>
          <cell r="CY532">
            <v>2.1999999999999999E-2</v>
          </cell>
          <cell r="CZ532" t="str">
            <v/>
          </cell>
          <cell r="DA532" t="str">
            <v/>
          </cell>
          <cell r="DB532" t="str">
            <v/>
          </cell>
          <cell r="DC532" t="str">
            <v/>
          </cell>
          <cell r="DD532">
            <v>1</v>
          </cell>
          <cell r="DE532" t="str">
            <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I533"/>
          <cell r="J533"/>
          <cell r="K533">
            <v>1</v>
          </cell>
          <cell r="L533"/>
          <cell r="M533"/>
          <cell r="N533"/>
          <cell r="O533"/>
          <cell r="P533"/>
          <cell r="Q533">
            <v>1</v>
          </cell>
          <cell r="R533" t="str">
            <v>Out &amp; under</v>
          </cell>
          <cell r="S533" t="str">
            <v xml:space="preserve">Revenue </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A533"/>
          <cell r="AB533"/>
          <cell r="AC533"/>
          <cell r="AD533"/>
          <cell r="AE533"/>
          <cell r="AF533"/>
          <cell r="AG533"/>
          <cell r="AH533"/>
          <cell r="AI533"/>
          <cell r="AJ533"/>
          <cell r="AK533"/>
          <cell r="AL533"/>
          <cell r="AM533"/>
          <cell r="AN533"/>
          <cell r="AO533"/>
          <cell r="AP533"/>
          <cell r="AQ533">
            <v>6845</v>
          </cell>
          <cell r="AR533">
            <v>6599</v>
          </cell>
          <cell r="AS533">
            <v>6352</v>
          </cell>
          <cell r="AT533">
            <v>6106</v>
          </cell>
          <cell r="AU533">
            <v>5859</v>
          </cell>
          <cell r="AV533"/>
          <cell r="AW533"/>
          <cell r="AX533"/>
          <cell r="AY533"/>
          <cell r="AZ533"/>
          <cell r="BA533"/>
          <cell r="BB533"/>
          <cell r="BC533"/>
          <cell r="BD533"/>
          <cell r="BE533"/>
          <cell r="BF533"/>
          <cell r="BG533"/>
          <cell r="BH533"/>
          <cell r="BI533"/>
          <cell r="BJ533"/>
          <cell r="BK533"/>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I534"/>
          <cell r="J534"/>
          <cell r="K534">
            <v>1</v>
          </cell>
          <cell r="L534"/>
          <cell r="M534"/>
          <cell r="N534"/>
          <cell r="O534"/>
          <cell r="P534"/>
          <cell r="Q534">
            <v>1</v>
          </cell>
          <cell r="R534" t="str">
            <v>Out &amp; under</v>
          </cell>
          <cell r="S534" t="str">
            <v xml:space="preserve">Revenue </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A534"/>
          <cell r="AB534"/>
          <cell r="AC534"/>
          <cell r="AD534"/>
          <cell r="AE534"/>
          <cell r="AF534"/>
          <cell r="AG534"/>
          <cell r="AH534"/>
          <cell r="AI534"/>
          <cell r="AJ534"/>
          <cell r="AK534"/>
          <cell r="AL534"/>
          <cell r="AM534"/>
          <cell r="AN534"/>
          <cell r="AO534"/>
          <cell r="AP534"/>
          <cell r="AQ534">
            <v>2</v>
          </cell>
          <cell r="AR534">
            <v>4</v>
          </cell>
          <cell r="AS534">
            <v>6</v>
          </cell>
          <cell r="AT534">
            <v>8</v>
          </cell>
          <cell r="AU534">
            <v>10</v>
          </cell>
          <cell r="AV534"/>
          <cell r="AW534"/>
          <cell r="AX534"/>
          <cell r="AY534"/>
          <cell r="AZ534"/>
          <cell r="BA534"/>
          <cell r="BB534"/>
          <cell r="BC534"/>
          <cell r="BD534"/>
          <cell r="BE534"/>
          <cell r="BF534"/>
          <cell r="BG534"/>
          <cell r="BH534"/>
          <cell r="BI534"/>
          <cell r="BJ534"/>
          <cell r="BK534"/>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5"/>
          <cell r="J535"/>
          <cell r="K535">
            <v>1</v>
          </cell>
          <cell r="L535"/>
          <cell r="M535"/>
          <cell r="N535"/>
          <cell r="O535"/>
          <cell r="P535"/>
          <cell r="Q535">
            <v>1</v>
          </cell>
          <cell r="R535" t="str">
            <v>Out &amp; under</v>
          </cell>
          <cell r="S535" t="str">
            <v xml:space="preserve">Revenue </v>
          </cell>
          <cell r="T535" t="str">
            <v>In-period</v>
          </cell>
          <cell r="U535" t="str">
            <v>Sewer flooding</v>
          </cell>
          <cell r="V535" t="str">
            <v>nr</v>
          </cell>
          <cell r="W535" t="str">
            <v>Annual number of modelled incidents at high risk properties</v>
          </cell>
          <cell r="X535">
            <v>2</v>
          </cell>
          <cell r="Y535" t="str">
            <v>Down</v>
          </cell>
          <cell r="Z535" t="str">
            <v/>
          </cell>
          <cell r="AA535"/>
          <cell r="AB535"/>
          <cell r="AC535"/>
          <cell r="AD535"/>
          <cell r="AE535"/>
          <cell r="AF535"/>
          <cell r="AG535"/>
          <cell r="AH535"/>
          <cell r="AI535"/>
          <cell r="AJ535"/>
          <cell r="AK535"/>
          <cell r="AL535"/>
          <cell r="AM535"/>
          <cell r="AN535"/>
          <cell r="AO535"/>
          <cell r="AP535"/>
          <cell r="AQ535">
            <v>60.04</v>
          </cell>
          <cell r="AR535">
            <v>59.04</v>
          </cell>
          <cell r="AS535">
            <v>58.04</v>
          </cell>
          <cell r="AT535">
            <v>57.04</v>
          </cell>
          <cell r="AU535">
            <v>56.04</v>
          </cell>
          <cell r="AV535"/>
          <cell r="AW535"/>
          <cell r="AX535"/>
          <cell r="AY535"/>
          <cell r="AZ535"/>
          <cell r="BA535"/>
          <cell r="BB535"/>
          <cell r="BC535"/>
          <cell r="BD535"/>
          <cell r="BE535"/>
          <cell r="BF535"/>
          <cell r="BG535"/>
          <cell r="BH535"/>
          <cell r="BI535"/>
          <cell r="BJ535"/>
          <cell r="BK535"/>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6"/>
          <cell r="J536"/>
          <cell r="K536">
            <v>1</v>
          </cell>
          <cell r="L536"/>
          <cell r="M536"/>
          <cell r="N536"/>
          <cell r="O536"/>
          <cell r="P536"/>
          <cell r="Q536">
            <v>1</v>
          </cell>
          <cell r="R536" t="str">
            <v>Out &amp; under</v>
          </cell>
          <cell r="S536" t="str">
            <v xml:space="preserve">Revenue </v>
          </cell>
          <cell r="T536" t="str">
            <v>In-period</v>
          </cell>
          <cell r="U536" t="str">
            <v>Sewer flooding</v>
          </cell>
          <cell r="V536" t="str">
            <v>nr</v>
          </cell>
          <cell r="W536" t="str">
            <v>Annual number of modelled incidents at high risk properties</v>
          </cell>
          <cell r="X536">
            <v>2</v>
          </cell>
          <cell r="Y536" t="str">
            <v>Down</v>
          </cell>
          <cell r="Z536" t="str">
            <v/>
          </cell>
          <cell r="AA536"/>
          <cell r="AB536"/>
          <cell r="AC536"/>
          <cell r="AD536"/>
          <cell r="AE536"/>
          <cell r="AF536"/>
          <cell r="AG536"/>
          <cell r="AH536"/>
          <cell r="AI536"/>
          <cell r="AJ536"/>
          <cell r="AK536"/>
          <cell r="AL536"/>
          <cell r="AM536"/>
          <cell r="AN536"/>
          <cell r="AO536"/>
          <cell r="AP536"/>
          <cell r="AQ536">
            <v>254.53</v>
          </cell>
          <cell r="AR536">
            <v>232.33</v>
          </cell>
          <cell r="AS536">
            <v>210.13</v>
          </cell>
          <cell r="AT536">
            <v>187.93</v>
          </cell>
          <cell r="AU536">
            <v>165.73</v>
          </cell>
          <cell r="AV536"/>
          <cell r="AW536"/>
          <cell r="AX536"/>
          <cell r="AY536"/>
          <cell r="AZ536"/>
          <cell r="BA536"/>
          <cell r="BB536"/>
          <cell r="BC536"/>
          <cell r="BD536"/>
          <cell r="BE536"/>
          <cell r="BF536"/>
          <cell r="BG536"/>
          <cell r="BH536"/>
          <cell r="BI536"/>
          <cell r="BJ536"/>
          <cell r="BK536"/>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I537"/>
          <cell r="J537">
            <v>1</v>
          </cell>
          <cell r="K537"/>
          <cell r="L537"/>
          <cell r="M537"/>
          <cell r="N537"/>
          <cell r="O537"/>
          <cell r="P537"/>
          <cell r="Q537">
            <v>1</v>
          </cell>
          <cell r="R537" t="str">
            <v>Under</v>
          </cell>
          <cell r="S537" t="str">
            <v xml:space="preserve">Revenue </v>
          </cell>
          <cell r="T537" t="str">
            <v>In-period</v>
          </cell>
          <cell r="U537" t="str">
            <v>Water quality compliance</v>
          </cell>
          <cell r="V537" t="str">
            <v>nr</v>
          </cell>
          <cell r="W537"/>
          <cell r="X537">
            <v>2</v>
          </cell>
          <cell r="Y537" t="str">
            <v>Down</v>
          </cell>
          <cell r="Z537" t="str">
            <v>Water quality compliance (CRI)</v>
          </cell>
          <cell r="AA537"/>
          <cell r="AB537"/>
          <cell r="AC537"/>
          <cell r="AD537"/>
          <cell r="AE537"/>
          <cell r="AF537"/>
          <cell r="AG537"/>
          <cell r="AH537"/>
          <cell r="AI537"/>
          <cell r="AJ537"/>
          <cell r="AK537"/>
          <cell r="AL537"/>
          <cell r="AM537"/>
          <cell r="AN537"/>
          <cell r="AO537"/>
          <cell r="AP537"/>
          <cell r="AQ537">
            <v>0</v>
          </cell>
          <cell r="AR537">
            <v>0</v>
          </cell>
          <cell r="AS537">
            <v>0</v>
          </cell>
          <cell r="AT537">
            <v>0</v>
          </cell>
          <cell r="AU537">
            <v>0</v>
          </cell>
          <cell r="AV537"/>
          <cell r="AW537"/>
          <cell r="AX537"/>
          <cell r="AY537"/>
          <cell r="AZ537"/>
          <cell r="BA537"/>
          <cell r="BB537"/>
          <cell r="BC537"/>
          <cell r="BD537"/>
          <cell r="BE537"/>
          <cell r="BF537"/>
          <cell r="BG537"/>
          <cell r="BH537"/>
          <cell r="BI537"/>
          <cell r="BJ537"/>
          <cell r="BK537"/>
          <cell r="BL537" t="str">
            <v>Yes</v>
          </cell>
          <cell r="BM537" t="str">
            <v>Yes</v>
          </cell>
          <cell r="BN537" t="str">
            <v>Yes</v>
          </cell>
          <cell r="BO537" t="str">
            <v>Yes</v>
          </cell>
          <cell r="BP537" t="str">
            <v>Yes</v>
          </cell>
          <cell r="BQ537" t="str">
            <v/>
          </cell>
          <cell r="BR537" t="str">
            <v/>
          </cell>
          <cell r="BS537" t="str">
            <v/>
          </cell>
          <cell r="BT537" t="str">
            <v/>
          </cell>
          <cell r="BU537" t="str">
            <v/>
          </cell>
          <cell r="BV537">
            <v>9.5</v>
          </cell>
          <cell r="BW537">
            <v>9.5</v>
          </cell>
          <cell r="BX537">
            <v>9.5</v>
          </cell>
          <cell r="BY537">
            <v>9.5</v>
          </cell>
          <cell r="BZ537">
            <v>9.5</v>
          </cell>
          <cell r="CA537">
            <v>2</v>
          </cell>
          <cell r="CB537">
            <v>2</v>
          </cell>
          <cell r="CC537">
            <v>2</v>
          </cell>
          <cell r="CD537">
            <v>2</v>
          </cell>
          <cell r="CE537">
            <v>2</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v>-0.48799999999999999</v>
          </cell>
          <cell r="CV537" t="str">
            <v/>
          </cell>
          <cell r="CW537" t="str">
            <v/>
          </cell>
          <cell r="CX537" t="str">
            <v/>
          </cell>
          <cell r="CY537">
            <v>0</v>
          </cell>
          <cell r="CZ537" t="str">
            <v/>
          </cell>
          <cell r="DA537" t="str">
            <v/>
          </cell>
          <cell r="DB537" t="str">
            <v/>
          </cell>
          <cell r="DC537"/>
          <cell r="DD537">
            <v>1</v>
          </cell>
          <cell r="DE537"/>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I538"/>
          <cell r="J538">
            <v>1</v>
          </cell>
          <cell r="K538"/>
          <cell r="L538"/>
          <cell r="M538"/>
          <cell r="N538"/>
          <cell r="O538"/>
          <cell r="P538"/>
          <cell r="Q538">
            <v>1</v>
          </cell>
          <cell r="R538" t="str">
            <v>Out &amp; under</v>
          </cell>
          <cell r="S538" t="str">
            <v xml:space="preserve">Revenue </v>
          </cell>
          <cell r="T538" t="str">
            <v>In-period</v>
          </cell>
          <cell r="U538" t="str">
            <v>Supply interruptions</v>
          </cell>
          <cell r="V538" t="str">
            <v>nr</v>
          </cell>
          <cell r="W538" t="str">
            <v>Minutes</v>
          </cell>
          <cell r="X538">
            <v>0</v>
          </cell>
          <cell r="Y538" t="str">
            <v>Down</v>
          </cell>
          <cell r="Z538" t="str">
            <v>Water supply interruptions</v>
          </cell>
          <cell r="AA538"/>
          <cell r="AB538"/>
          <cell r="AC538"/>
          <cell r="AD538"/>
          <cell r="AE538"/>
          <cell r="AF538"/>
          <cell r="AG538"/>
          <cell r="AH538"/>
          <cell r="AI538"/>
          <cell r="AJ538"/>
          <cell r="AK538"/>
          <cell r="AL538"/>
          <cell r="AM538"/>
          <cell r="AN538"/>
          <cell r="AO538"/>
          <cell r="AP538"/>
          <cell r="AQ538">
            <v>6.5</v>
          </cell>
          <cell r="AR538">
            <v>6.1333333333333337</v>
          </cell>
          <cell r="AS538">
            <v>5.7500000000000009</v>
          </cell>
          <cell r="AT538">
            <v>5.3833333333333337</v>
          </cell>
          <cell r="AU538">
            <v>5</v>
          </cell>
          <cell r="AV538"/>
          <cell r="AW538"/>
          <cell r="AX538"/>
          <cell r="AY538"/>
          <cell r="AZ538"/>
          <cell r="BA538"/>
          <cell r="BB538"/>
          <cell r="BC538"/>
          <cell r="BD538"/>
          <cell r="BE538"/>
          <cell r="BF538"/>
          <cell r="BG538"/>
          <cell r="BH538"/>
          <cell r="BI538"/>
          <cell r="BJ538"/>
          <cell r="BK538"/>
          <cell r="BL538" t="str">
            <v>Yes</v>
          </cell>
          <cell r="BM538" t="str">
            <v>Yes</v>
          </cell>
          <cell r="BN538" t="str">
            <v>Yes</v>
          </cell>
          <cell r="BO538" t="str">
            <v>Yes</v>
          </cell>
          <cell r="BP538" t="str">
            <v>Yes</v>
          </cell>
          <cell r="BQ538">
            <v>0</v>
          </cell>
          <cell r="BR538">
            <v>0</v>
          </cell>
          <cell r="BS538">
            <v>0</v>
          </cell>
          <cell r="BT538">
            <v>0</v>
          </cell>
          <cell r="BU538">
            <v>0</v>
          </cell>
          <cell r="BV538">
            <v>22.75</v>
          </cell>
          <cell r="BW538">
            <v>22.75</v>
          </cell>
          <cell r="BX538">
            <v>22.75</v>
          </cell>
          <cell r="BY538">
            <v>22.75</v>
          </cell>
          <cell r="BZ538">
            <v>22.75</v>
          </cell>
          <cell r="CA538">
            <v>0</v>
          </cell>
          <cell r="CB538">
            <v>0</v>
          </cell>
          <cell r="CC538">
            <v>0</v>
          </cell>
          <cell r="CD538">
            <v>0</v>
          </cell>
          <cell r="CE538">
            <v>0</v>
          </cell>
          <cell r="CF538">
            <v>0</v>
          </cell>
          <cell r="CG538">
            <v>0</v>
          </cell>
          <cell r="CH538">
            <v>0</v>
          </cell>
          <cell r="CI538">
            <v>0</v>
          </cell>
          <cell r="CJ538">
            <v>0</v>
          </cell>
          <cell r="CK538">
            <v>3.4606481481481485E-3</v>
          </cell>
          <cell r="CL538">
            <v>3.0092592592592588E-3</v>
          </cell>
          <cell r="CM538">
            <v>2.615740740740741E-3</v>
          </cell>
          <cell r="CN538">
            <v>2.1990740740740742E-3</v>
          </cell>
          <cell r="CO538">
            <v>1.8865740740740742E-3</v>
          </cell>
          <cell r="CP538">
            <v>0</v>
          </cell>
          <cell r="CQ538">
            <v>0</v>
          </cell>
          <cell r="CR538">
            <v>0</v>
          </cell>
          <cell r="CS538">
            <v>0</v>
          </cell>
          <cell r="CT538">
            <v>0</v>
          </cell>
          <cell r="CU538">
            <v>-0.61</v>
          </cell>
          <cell r="CV538" t="str">
            <v/>
          </cell>
          <cell r="CW538" t="str">
            <v/>
          </cell>
          <cell r="CX538" t="str">
            <v/>
          </cell>
          <cell r="CY538">
            <v>0.61</v>
          </cell>
          <cell r="CZ538" t="str">
            <v/>
          </cell>
          <cell r="DA538" t="str">
            <v/>
          </cell>
          <cell r="DB538" t="str">
            <v/>
          </cell>
          <cell r="DC538"/>
          <cell r="DD538">
            <v>1</v>
          </cell>
          <cell r="DE538"/>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I539"/>
          <cell r="J539">
            <v>1</v>
          </cell>
          <cell r="K539"/>
          <cell r="L539"/>
          <cell r="M539"/>
          <cell r="N539"/>
          <cell r="O539"/>
          <cell r="P539"/>
          <cell r="Q539">
            <v>1</v>
          </cell>
          <cell r="R539" t="str">
            <v>Out &amp; under</v>
          </cell>
          <cell r="S539" t="str">
            <v xml:space="preserve">Revenue </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A539"/>
          <cell r="AB539"/>
          <cell r="AC539"/>
          <cell r="AD539"/>
          <cell r="AE539"/>
          <cell r="AF539"/>
          <cell r="AG539"/>
          <cell r="AH539"/>
          <cell r="AI539"/>
          <cell r="AJ539"/>
          <cell r="AK539"/>
          <cell r="AL539"/>
          <cell r="AM539"/>
          <cell r="AN539"/>
          <cell r="AO539"/>
          <cell r="AP539"/>
          <cell r="AQ539">
            <v>2.2400000000000002</v>
          </cell>
          <cell r="AR539">
            <v>2.0699999999999998</v>
          </cell>
          <cell r="AS539">
            <v>1.91</v>
          </cell>
          <cell r="AT539">
            <v>1.75</v>
          </cell>
          <cell r="AU539">
            <v>1.58</v>
          </cell>
          <cell r="AV539"/>
          <cell r="AW539"/>
          <cell r="AX539"/>
          <cell r="AY539"/>
          <cell r="AZ539"/>
          <cell r="BA539"/>
          <cell r="BB539"/>
          <cell r="BC539"/>
          <cell r="BD539"/>
          <cell r="BE539"/>
          <cell r="BF539"/>
          <cell r="BG539"/>
          <cell r="BH539"/>
          <cell r="BI539"/>
          <cell r="BJ539"/>
          <cell r="BK539"/>
          <cell r="BL539" t="str">
            <v>Yes</v>
          </cell>
          <cell r="BM539" t="str">
            <v>Yes</v>
          </cell>
          <cell r="BN539" t="str">
            <v>Yes</v>
          </cell>
          <cell r="BO539" t="str">
            <v>Yes</v>
          </cell>
          <cell r="BP539" t="str">
            <v>Yes</v>
          </cell>
          <cell r="BQ539" t="str">
            <v/>
          </cell>
          <cell r="BR539" t="str">
            <v/>
          </cell>
          <cell r="BS539" t="str">
            <v/>
          </cell>
          <cell r="BT539" t="str">
            <v/>
          </cell>
          <cell r="BU539" t="str">
            <v/>
          </cell>
          <cell r="BV539">
            <v>4.47</v>
          </cell>
          <cell r="BW539">
            <v>4.47</v>
          </cell>
          <cell r="BX539">
            <v>4.47</v>
          </cell>
          <cell r="BY539">
            <v>4.47</v>
          </cell>
          <cell r="BZ539">
            <v>4.47</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C539"/>
          <cell r="DD539">
            <v>1</v>
          </cell>
          <cell r="DE539"/>
        </row>
        <row r="540">
          <cell r="C540" t="str">
            <v>PR19WSH_Wt4</v>
          </cell>
          <cell r="D540" t="str">
            <v>Safe, clean water for all</v>
          </cell>
          <cell r="E540" t="str">
            <v>PR19 new</v>
          </cell>
          <cell r="F540" t="str">
            <v>Wt4</v>
          </cell>
          <cell r="G540" t="str">
            <v>Mains repairs</v>
          </cell>
          <cell r="H540" t="str">
            <v>The number of bursts of water mains per 1000km.</v>
          </cell>
          <cell r="I540"/>
          <cell r="J540">
            <v>1</v>
          </cell>
          <cell r="K540"/>
          <cell r="L540"/>
          <cell r="M540"/>
          <cell r="N540"/>
          <cell r="O540"/>
          <cell r="P540"/>
          <cell r="Q540">
            <v>1</v>
          </cell>
          <cell r="R540" t="str">
            <v>Under</v>
          </cell>
          <cell r="S540" t="str">
            <v xml:space="preserve">Revenue </v>
          </cell>
          <cell r="T540" t="str">
            <v>In-period</v>
          </cell>
          <cell r="U540" t="str">
            <v>Water mains bursts</v>
          </cell>
          <cell r="V540" t="str">
            <v>nr</v>
          </cell>
          <cell r="W540" t="str">
            <v>Bursts per 1,00km of mains</v>
          </cell>
          <cell r="X540">
            <v>1</v>
          </cell>
          <cell r="Y540" t="str">
            <v>Down</v>
          </cell>
          <cell r="Z540" t="str">
            <v>Mains repairs</v>
          </cell>
          <cell r="AA540"/>
          <cell r="AB540"/>
          <cell r="AC540"/>
          <cell r="AD540"/>
          <cell r="AE540"/>
          <cell r="AF540"/>
          <cell r="AG540"/>
          <cell r="AH540"/>
          <cell r="AI540"/>
          <cell r="AJ540"/>
          <cell r="AK540"/>
          <cell r="AL540"/>
          <cell r="AM540"/>
          <cell r="AN540"/>
          <cell r="AO540"/>
          <cell r="AP540"/>
          <cell r="AQ540">
            <v>138.9</v>
          </cell>
          <cell r="AR540">
            <v>137</v>
          </cell>
          <cell r="AS540">
            <v>135.1</v>
          </cell>
          <cell r="AT540">
            <v>133.1</v>
          </cell>
          <cell r="AU540">
            <v>131.19999999999999</v>
          </cell>
          <cell r="AV540"/>
          <cell r="AW540"/>
          <cell r="AX540"/>
          <cell r="AY540"/>
          <cell r="AZ540"/>
          <cell r="BA540"/>
          <cell r="BB540"/>
          <cell r="BC540"/>
          <cell r="BD540"/>
          <cell r="BE540"/>
          <cell r="BF540"/>
          <cell r="BG540"/>
          <cell r="BH540"/>
          <cell r="BI540"/>
          <cell r="BJ540"/>
          <cell r="BK540"/>
          <cell r="BL540" t="str">
            <v>Yes</v>
          </cell>
          <cell r="BM540" t="str">
            <v>Yes</v>
          </cell>
          <cell r="BN540" t="str">
            <v>Yes</v>
          </cell>
          <cell r="BO540" t="str">
            <v>Yes</v>
          </cell>
          <cell r="BP540" t="str">
            <v>Yes</v>
          </cell>
          <cell r="BQ540" t="str">
            <v/>
          </cell>
          <cell r="BR540" t="str">
            <v/>
          </cell>
          <cell r="BS540" t="str">
            <v/>
          </cell>
          <cell r="BT540" t="str">
            <v/>
          </cell>
          <cell r="BU540" t="str">
            <v/>
          </cell>
          <cell r="BV540">
            <v>194.5</v>
          </cell>
          <cell r="BW540">
            <v>194.5</v>
          </cell>
          <cell r="BX540">
            <v>194.5</v>
          </cell>
          <cell r="BY540">
            <v>194.5</v>
          </cell>
          <cell r="BZ540">
            <v>194.5</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v>-0.10199999999999999</v>
          </cell>
          <cell r="CV540" t="str">
            <v/>
          </cell>
          <cell r="CW540" t="str">
            <v/>
          </cell>
          <cell r="CX540" t="str">
            <v/>
          </cell>
          <cell r="CY540" t="str">
            <v/>
          </cell>
          <cell r="CZ540" t="str">
            <v/>
          </cell>
          <cell r="DA540" t="str">
            <v/>
          </cell>
          <cell r="DB540" t="str">
            <v/>
          </cell>
          <cell r="DC540"/>
          <cell r="DD540">
            <v>1</v>
          </cell>
          <cell r="DE540"/>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I541"/>
          <cell r="J541">
            <v>1</v>
          </cell>
          <cell r="K541"/>
          <cell r="L541"/>
          <cell r="M541"/>
          <cell r="N541"/>
          <cell r="O541"/>
          <cell r="P541"/>
          <cell r="Q541">
            <v>1</v>
          </cell>
          <cell r="R541" t="str">
            <v>Under</v>
          </cell>
          <cell r="S541" t="str">
            <v xml:space="preserve">Revenue </v>
          </cell>
          <cell r="T541" t="str">
            <v>In-period</v>
          </cell>
          <cell r="U541" t="str">
            <v>Water outage</v>
          </cell>
          <cell r="V541" t="str">
            <v>%</v>
          </cell>
          <cell r="W541"/>
          <cell r="X541">
            <v>2</v>
          </cell>
          <cell r="Y541" t="str">
            <v>Down</v>
          </cell>
          <cell r="Z541" t="str">
            <v>Unplanned outage</v>
          </cell>
          <cell r="AA541"/>
          <cell r="AB541"/>
          <cell r="AC541"/>
          <cell r="AD541"/>
          <cell r="AE541"/>
          <cell r="AF541"/>
          <cell r="AG541"/>
          <cell r="AH541"/>
          <cell r="AI541"/>
          <cell r="AJ541"/>
          <cell r="AK541"/>
          <cell r="AL541"/>
          <cell r="AM541"/>
          <cell r="AN541"/>
          <cell r="AO541"/>
          <cell r="AP541"/>
          <cell r="AQ541">
            <v>2.34</v>
          </cell>
          <cell r="AR541">
            <v>2.34</v>
          </cell>
          <cell r="AS541">
            <v>2.34</v>
          </cell>
          <cell r="AT541">
            <v>2.34</v>
          </cell>
          <cell r="AU541">
            <v>2.34</v>
          </cell>
          <cell r="AV541"/>
          <cell r="AW541"/>
          <cell r="AX541"/>
          <cell r="AY541"/>
          <cell r="AZ541"/>
          <cell r="BA541"/>
          <cell r="BB541"/>
          <cell r="BC541"/>
          <cell r="BD541"/>
          <cell r="BE541"/>
          <cell r="BF541"/>
          <cell r="BG541"/>
          <cell r="BH541"/>
          <cell r="BI541"/>
          <cell r="BJ541"/>
          <cell r="BK541"/>
          <cell r="BL541" t="str">
            <v>Yes</v>
          </cell>
          <cell r="BM541" t="str">
            <v>Yes</v>
          </cell>
          <cell r="BN541" t="str">
            <v>Yes</v>
          </cell>
          <cell r="BO541" t="str">
            <v>Yes</v>
          </cell>
          <cell r="BP541" t="str">
            <v>Yes</v>
          </cell>
          <cell r="BQ541" t="str">
            <v/>
          </cell>
          <cell r="BR541" t="str">
            <v/>
          </cell>
          <cell r="BS541" t="str">
            <v/>
          </cell>
          <cell r="BT541" t="str">
            <v/>
          </cell>
          <cell r="BU541" t="str">
            <v/>
          </cell>
          <cell r="BV541">
            <v>4.68</v>
          </cell>
          <cell r="BW541">
            <v>4.68</v>
          </cell>
          <cell r="BX541">
            <v>4.68</v>
          </cell>
          <cell r="BY541">
            <v>4.68</v>
          </cell>
          <cell r="BZ541">
            <v>4.68</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v>-0.81899999999999995</v>
          </cell>
          <cell r="CV541" t="str">
            <v/>
          </cell>
          <cell r="CW541" t="str">
            <v/>
          </cell>
          <cell r="CX541" t="str">
            <v/>
          </cell>
          <cell r="CY541" t="str">
            <v/>
          </cell>
          <cell r="CZ541" t="str">
            <v/>
          </cell>
          <cell r="DA541" t="str">
            <v/>
          </cell>
          <cell r="DB541" t="str">
            <v/>
          </cell>
          <cell r="DC541"/>
          <cell r="DD541">
            <v>1</v>
          </cell>
          <cell r="DE541"/>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I542"/>
          <cell r="J542">
            <v>1</v>
          </cell>
          <cell r="K542"/>
          <cell r="L542"/>
          <cell r="M542"/>
          <cell r="N542"/>
          <cell r="O542"/>
          <cell r="P542"/>
          <cell r="Q542">
            <v>1</v>
          </cell>
          <cell r="R542" t="str">
            <v>NFI</v>
          </cell>
          <cell r="S542"/>
          <cell r="T542"/>
          <cell r="U542" t="str">
            <v>Water quality compliance</v>
          </cell>
          <cell r="V542" t="str">
            <v>nr</v>
          </cell>
          <cell r="W542"/>
          <cell r="X542">
            <v>3</v>
          </cell>
          <cell r="Y542" t="str">
            <v>Down</v>
          </cell>
          <cell r="Z542"/>
          <cell r="AA542"/>
          <cell r="AB542"/>
          <cell r="AC542"/>
          <cell r="AD542"/>
          <cell r="AE542"/>
          <cell r="AF542"/>
          <cell r="AG542"/>
          <cell r="AH542"/>
          <cell r="AI542"/>
          <cell r="AJ542"/>
          <cell r="AK542"/>
          <cell r="AL542"/>
          <cell r="AM542"/>
          <cell r="AN542"/>
          <cell r="AO542"/>
          <cell r="AP542"/>
          <cell r="AQ542">
            <v>10</v>
          </cell>
          <cell r="AR542">
            <v>10</v>
          </cell>
          <cell r="AS542">
            <v>10</v>
          </cell>
          <cell r="AT542">
            <v>10</v>
          </cell>
          <cell r="AU542">
            <v>10</v>
          </cell>
          <cell r="AV542"/>
          <cell r="AW542"/>
          <cell r="AX542"/>
          <cell r="AY542"/>
          <cell r="AZ542"/>
          <cell r="BA542"/>
          <cell r="BB542"/>
          <cell r="BC542"/>
          <cell r="BD542"/>
          <cell r="BE542"/>
          <cell r="BF542"/>
          <cell r="BG542"/>
          <cell r="BH542"/>
          <cell r="BI542"/>
          <cell r="BJ542"/>
          <cell r="BK542"/>
          <cell r="BL542"/>
          <cell r="BM542"/>
          <cell r="BN542"/>
          <cell r="BO542"/>
          <cell r="BP542"/>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cell r="DD542">
            <v>1</v>
          </cell>
          <cell r="DE542"/>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J543"/>
          <cell r="K543"/>
          <cell r="L543"/>
          <cell r="M543"/>
          <cell r="N543"/>
          <cell r="O543"/>
          <cell r="P543"/>
          <cell r="Q543">
            <v>1</v>
          </cell>
          <cell r="R543" t="str">
            <v>NFI</v>
          </cell>
          <cell r="S543"/>
          <cell r="T543"/>
          <cell r="U543" t="str">
            <v>Catchment management</v>
          </cell>
          <cell r="V543" t="str">
            <v>nr</v>
          </cell>
          <cell r="W543"/>
          <cell r="X543">
            <v>0</v>
          </cell>
          <cell r="Y543" t="str">
            <v>Down</v>
          </cell>
          <cell r="Z543"/>
          <cell r="AA543"/>
          <cell r="AB543"/>
          <cell r="AC543"/>
          <cell r="AD543"/>
          <cell r="AE543"/>
          <cell r="AF543"/>
          <cell r="AG543"/>
          <cell r="AH543"/>
          <cell r="AI543"/>
          <cell r="AJ543"/>
          <cell r="AK543"/>
          <cell r="AL543"/>
          <cell r="AM543"/>
          <cell r="AN543"/>
          <cell r="AO543"/>
          <cell r="AP543"/>
          <cell r="AQ543">
            <v>23</v>
          </cell>
          <cell r="AR543">
            <v>23</v>
          </cell>
          <cell r="AS543">
            <v>23</v>
          </cell>
          <cell r="AT543">
            <v>23</v>
          </cell>
          <cell r="AU543">
            <v>18</v>
          </cell>
          <cell r="AV543"/>
          <cell r="AW543"/>
          <cell r="AX543"/>
          <cell r="AY543"/>
          <cell r="AZ543"/>
          <cell r="BA543"/>
          <cell r="BB543"/>
          <cell r="BC543"/>
          <cell r="BD543"/>
          <cell r="BE543"/>
          <cell r="BF543"/>
          <cell r="BG543"/>
          <cell r="BH543"/>
          <cell r="BI543"/>
          <cell r="BJ543"/>
          <cell r="BK543"/>
          <cell r="BL543"/>
          <cell r="BM543"/>
          <cell r="BN543"/>
          <cell r="BO543"/>
          <cell r="BP543"/>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cell r="DD543">
            <v>1</v>
          </cell>
          <cell r="DE543"/>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I544"/>
          <cell r="J544">
            <v>1</v>
          </cell>
          <cell r="K544"/>
          <cell r="L544"/>
          <cell r="M544"/>
          <cell r="N544"/>
          <cell r="O544"/>
          <cell r="P544"/>
          <cell r="Q544">
            <v>1</v>
          </cell>
          <cell r="R544" t="str">
            <v>Out &amp; under</v>
          </cell>
          <cell r="S544" t="str">
            <v xml:space="preserve">Revenue </v>
          </cell>
          <cell r="T544" t="str">
            <v>In-period</v>
          </cell>
          <cell r="U544" t="str">
            <v>Water quality compliance</v>
          </cell>
          <cell r="V544" t="str">
            <v>nr</v>
          </cell>
          <cell r="W544"/>
          <cell r="X544">
            <v>0</v>
          </cell>
          <cell r="Y544" t="str">
            <v>Up</v>
          </cell>
          <cell r="Z544"/>
          <cell r="AA544"/>
          <cell r="AB544"/>
          <cell r="AC544"/>
          <cell r="AD544"/>
          <cell r="AE544"/>
          <cell r="AF544"/>
          <cell r="AG544"/>
          <cell r="AH544"/>
          <cell r="AI544"/>
          <cell r="AJ544"/>
          <cell r="AK544"/>
          <cell r="AL544"/>
          <cell r="AM544"/>
          <cell r="AN544"/>
          <cell r="AO544"/>
          <cell r="AP544"/>
          <cell r="AQ544">
            <v>1400</v>
          </cell>
          <cell r="AR544">
            <v>2800</v>
          </cell>
          <cell r="AS544">
            <v>4200</v>
          </cell>
          <cell r="AT544">
            <v>5600</v>
          </cell>
          <cell r="AU544">
            <v>7000</v>
          </cell>
          <cell r="AV544"/>
          <cell r="AW544"/>
          <cell r="AX544"/>
          <cell r="AY544"/>
          <cell r="AZ544"/>
          <cell r="BA544"/>
          <cell r="BB544"/>
          <cell r="BC544"/>
          <cell r="BD544"/>
          <cell r="BE544"/>
          <cell r="BF544"/>
          <cell r="BG544"/>
          <cell r="BH544"/>
          <cell r="BI544"/>
          <cell r="BJ544"/>
          <cell r="BK544"/>
          <cell r="BL544"/>
          <cell r="BM544"/>
          <cell r="BN544"/>
          <cell r="BO544"/>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C544"/>
          <cell r="DD544">
            <v>1</v>
          </cell>
          <cell r="DE544"/>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I545"/>
          <cell r="J545"/>
          <cell r="K545">
            <v>1</v>
          </cell>
          <cell r="L545"/>
          <cell r="M545"/>
          <cell r="N545"/>
          <cell r="O545"/>
          <cell r="P545"/>
          <cell r="Q545">
            <v>1</v>
          </cell>
          <cell r="R545" t="str">
            <v>Under</v>
          </cell>
          <cell r="S545" t="str">
            <v xml:space="preserve">Revenue </v>
          </cell>
          <cell r="T545" t="str">
            <v>In-period</v>
          </cell>
          <cell r="U545" t="str">
            <v>WwTW numeric consents</v>
          </cell>
          <cell r="V545" t="str">
            <v>%</v>
          </cell>
          <cell r="W545"/>
          <cell r="X545">
            <v>2</v>
          </cell>
          <cell r="Y545" t="str">
            <v>Up</v>
          </cell>
          <cell r="Z545" t="str">
            <v>Treatment works compliance</v>
          </cell>
          <cell r="AA545"/>
          <cell r="AB545"/>
          <cell r="AC545"/>
          <cell r="AD545"/>
          <cell r="AE545"/>
          <cell r="AF545"/>
          <cell r="AG545"/>
          <cell r="AH545"/>
          <cell r="AI545"/>
          <cell r="AJ545"/>
          <cell r="AK545"/>
          <cell r="AL545"/>
          <cell r="AM545"/>
          <cell r="AN545"/>
          <cell r="AO545"/>
          <cell r="AP545"/>
          <cell r="AQ545">
            <v>100</v>
          </cell>
          <cell r="AR545">
            <v>100</v>
          </cell>
          <cell r="AS545">
            <v>100</v>
          </cell>
          <cell r="AT545">
            <v>100</v>
          </cell>
          <cell r="AU545">
            <v>100</v>
          </cell>
          <cell r="AV545"/>
          <cell r="AW545"/>
          <cell r="AX545"/>
          <cell r="AY545"/>
          <cell r="AZ545"/>
          <cell r="BA545"/>
          <cell r="BB545"/>
          <cell r="BC545"/>
          <cell r="BD545"/>
          <cell r="BE545"/>
          <cell r="BF545"/>
          <cell r="BG545"/>
          <cell r="BH545"/>
          <cell r="BI545"/>
          <cell r="BJ545"/>
          <cell r="BK545"/>
          <cell r="BL545" t="str">
            <v>Yes</v>
          </cell>
          <cell r="BM545" t="str">
            <v>Yes</v>
          </cell>
          <cell r="BN545" t="str">
            <v>Yes</v>
          </cell>
          <cell r="BO545" t="str">
            <v>Yes</v>
          </cell>
          <cell r="BP545" t="str">
            <v>Yes</v>
          </cell>
          <cell r="BQ545" t="str">
            <v/>
          </cell>
          <cell r="BR545" t="str">
            <v/>
          </cell>
          <cell r="BS545" t="str">
            <v/>
          </cell>
          <cell r="BT545" t="str">
            <v/>
          </cell>
          <cell r="BU545" t="str">
            <v/>
          </cell>
          <cell r="BV545">
            <v>95</v>
          </cell>
          <cell r="BW545">
            <v>95</v>
          </cell>
          <cell r="BX545">
            <v>95</v>
          </cell>
          <cell r="BY545">
            <v>95</v>
          </cell>
          <cell r="BZ545">
            <v>95</v>
          </cell>
          <cell r="CA545">
            <v>99</v>
          </cell>
          <cell r="CB545">
            <v>99</v>
          </cell>
          <cell r="CC545">
            <v>99</v>
          </cell>
          <cell r="CD545">
            <v>99</v>
          </cell>
          <cell r="CE545">
            <v>99</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v>-0.7</v>
          </cell>
          <cell r="CV545" t="str">
            <v/>
          </cell>
          <cell r="CW545" t="str">
            <v/>
          </cell>
          <cell r="CX545" t="str">
            <v/>
          </cell>
          <cell r="CY545" t="str">
            <v/>
          </cell>
          <cell r="CZ545" t="str">
            <v/>
          </cell>
          <cell r="DA545" t="str">
            <v/>
          </cell>
          <cell r="DB545" t="str">
            <v/>
          </cell>
          <cell r="DC545"/>
          <cell r="DD545">
            <v>1</v>
          </cell>
          <cell r="DE545"/>
        </row>
        <row r="546">
          <cell r="C546" t="str">
            <v>PR19WSH_En2</v>
          </cell>
          <cell r="D546"/>
          <cell r="E546"/>
          <cell r="F546" t="str">
            <v>En2</v>
          </cell>
          <cell r="G546" t="str">
            <v xml:space="preserve">Wastewater treatment works 'look-up table' compliance </v>
          </cell>
          <cell r="H546"/>
          <cell r="I546"/>
          <cell r="J546"/>
          <cell r="K546"/>
          <cell r="L546"/>
          <cell r="M546"/>
          <cell r="N546"/>
          <cell r="O546"/>
          <cell r="P546"/>
          <cell r="Q546">
            <v>0</v>
          </cell>
          <cell r="R546" t="str">
            <v>NFI</v>
          </cell>
          <cell r="S546"/>
          <cell r="T546"/>
          <cell r="U546"/>
          <cell r="V546" t="str">
            <v>%</v>
          </cell>
          <cell r="W546"/>
          <cell r="X546">
            <v>2</v>
          </cell>
          <cell r="Y546" t="str">
            <v>Up</v>
          </cell>
          <cell r="Z546"/>
          <cell r="AA546"/>
          <cell r="AB546"/>
          <cell r="AC546"/>
          <cell r="AD546"/>
          <cell r="AE546"/>
          <cell r="AF546"/>
          <cell r="AG546"/>
          <cell r="AH546"/>
          <cell r="AI546"/>
          <cell r="AJ546"/>
          <cell r="AK546"/>
          <cell r="AL546"/>
          <cell r="AM546"/>
          <cell r="AN546"/>
          <cell r="AO546"/>
          <cell r="AP546"/>
          <cell r="AQ546">
            <v>100</v>
          </cell>
          <cell r="AR546">
            <v>100</v>
          </cell>
          <cell r="AS546">
            <v>100</v>
          </cell>
          <cell r="AT546">
            <v>100</v>
          </cell>
          <cell r="AU546">
            <v>100</v>
          </cell>
          <cell r="AV546"/>
          <cell r="AW546"/>
          <cell r="AX546"/>
          <cell r="AY546"/>
          <cell r="AZ546"/>
          <cell r="BA546"/>
          <cell r="BB546"/>
          <cell r="BC546"/>
          <cell r="BD546"/>
          <cell r="BE546"/>
          <cell r="BF546"/>
          <cell r="BG546"/>
          <cell r="BH546"/>
          <cell r="BI546"/>
          <cell r="BJ546"/>
          <cell r="BK546"/>
          <cell r="BL546"/>
          <cell r="BM546"/>
          <cell r="BN546"/>
          <cell r="BO546"/>
          <cell r="BP546"/>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cell r="DD546"/>
          <cell r="DE546"/>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I547"/>
          <cell r="J547">
            <v>0</v>
          </cell>
          <cell r="K547">
            <v>1</v>
          </cell>
          <cell r="L547"/>
          <cell r="M547"/>
          <cell r="N547"/>
          <cell r="O547"/>
          <cell r="P547"/>
          <cell r="Q547">
            <v>1</v>
          </cell>
          <cell r="R547" t="str">
            <v>Out &amp; under</v>
          </cell>
          <cell r="S547" t="str">
            <v xml:space="preserve">Revenue </v>
          </cell>
          <cell r="T547" t="str">
            <v>In-period</v>
          </cell>
          <cell r="U547" t="str">
            <v>Pollution incidents</v>
          </cell>
          <cell r="V547" t="str">
            <v>nr</v>
          </cell>
          <cell r="W547" t="str">
            <v>Pollution incidents per 10,000 km of sewers</v>
          </cell>
          <cell r="X547">
            <v>2</v>
          </cell>
          <cell r="Y547" t="str">
            <v>Down</v>
          </cell>
          <cell r="Z547" t="str">
            <v>Pollution incidents</v>
          </cell>
          <cell r="AA547"/>
          <cell r="AB547"/>
          <cell r="AC547"/>
          <cell r="AD547"/>
          <cell r="AE547"/>
          <cell r="AF547"/>
          <cell r="AG547"/>
          <cell r="AH547"/>
          <cell r="AI547"/>
          <cell r="AJ547"/>
          <cell r="AK547"/>
          <cell r="AL547"/>
          <cell r="AM547"/>
          <cell r="AN547"/>
          <cell r="AO547"/>
          <cell r="AP547"/>
          <cell r="AQ547">
            <v>24.51</v>
          </cell>
          <cell r="AR547">
            <v>23.74</v>
          </cell>
          <cell r="AS547">
            <v>23</v>
          </cell>
          <cell r="AT547">
            <v>22.4</v>
          </cell>
          <cell r="AU547">
            <v>19.5</v>
          </cell>
          <cell r="AV547"/>
          <cell r="AW547"/>
          <cell r="AX547"/>
          <cell r="AY547"/>
          <cell r="AZ547"/>
          <cell r="BA547"/>
          <cell r="BB547"/>
          <cell r="BC547"/>
          <cell r="BD547"/>
          <cell r="BE547"/>
          <cell r="BF547"/>
          <cell r="BG547"/>
          <cell r="BH547"/>
          <cell r="BI547"/>
          <cell r="BJ547"/>
          <cell r="BK547"/>
          <cell r="BL547" t="str">
            <v>Yes</v>
          </cell>
          <cell r="BM547" t="str">
            <v>Yes</v>
          </cell>
          <cell r="BN547" t="str">
            <v>Yes</v>
          </cell>
          <cell r="BO547" t="str">
            <v>Yes</v>
          </cell>
          <cell r="BP547" t="str">
            <v>Yes</v>
          </cell>
          <cell r="BQ547" t="str">
            <v/>
          </cell>
          <cell r="BR547" t="str">
            <v/>
          </cell>
          <cell r="BS547" t="str">
            <v/>
          </cell>
          <cell r="BT547" t="str">
            <v/>
          </cell>
          <cell r="BU547" t="str">
            <v/>
          </cell>
          <cell r="BV547">
            <v>36.76</v>
          </cell>
          <cell r="BW547">
            <v>36.76</v>
          </cell>
          <cell r="BX547">
            <v>36.76</v>
          </cell>
          <cell r="BY547">
            <v>36.76</v>
          </cell>
          <cell r="BZ547">
            <v>36.76</v>
          </cell>
          <cell r="CA547" t="str">
            <v/>
          </cell>
          <cell r="CB547" t="str">
            <v/>
          </cell>
          <cell r="CC547" t="str">
            <v/>
          </cell>
          <cell r="CD547" t="str">
            <v/>
          </cell>
          <cell r="CE547" t="str">
            <v/>
          </cell>
          <cell r="CF547" t="str">
            <v/>
          </cell>
          <cell r="CG547" t="str">
            <v/>
          </cell>
          <cell r="CH547" t="str">
            <v/>
          </cell>
          <cell r="CI547" t="str">
            <v/>
          </cell>
          <cell r="CJ547" t="str">
            <v/>
          </cell>
          <cell r="CK547">
            <v>18.510000000000002</v>
          </cell>
          <cell r="CL547">
            <v>14.74</v>
          </cell>
          <cell r="CM547">
            <v>14</v>
          </cell>
          <cell r="CN547">
            <v>12.4</v>
          </cell>
          <cell r="CO547">
            <v>10.5</v>
          </cell>
          <cell r="CP547" t="str">
            <v/>
          </cell>
          <cell r="CQ547" t="str">
            <v/>
          </cell>
          <cell r="CR547" t="str">
            <v/>
          </cell>
          <cell r="CS547" t="str">
            <v/>
          </cell>
          <cell r="CT547" t="str">
            <v/>
          </cell>
          <cell r="CU547">
            <v>-0.215</v>
          </cell>
          <cell r="CV547" t="str">
            <v/>
          </cell>
          <cell r="CW547" t="str">
            <v/>
          </cell>
          <cell r="CX547" t="str">
            <v/>
          </cell>
          <cell r="CY547">
            <v>0.17799999999999999</v>
          </cell>
          <cell r="CZ547" t="str">
            <v/>
          </cell>
          <cell r="DA547" t="str">
            <v/>
          </cell>
          <cell r="DB547" t="str">
            <v/>
          </cell>
          <cell r="DC547"/>
          <cell r="DD547">
            <v>1</v>
          </cell>
          <cell r="DE547"/>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I548"/>
          <cell r="J548">
            <v>1</v>
          </cell>
          <cell r="K548"/>
          <cell r="L548"/>
          <cell r="M548"/>
          <cell r="N548"/>
          <cell r="O548"/>
          <cell r="P548"/>
          <cell r="Q548">
            <v>1</v>
          </cell>
          <cell r="R548" t="str">
            <v>Out &amp; under</v>
          </cell>
          <cell r="S548" t="str">
            <v xml:space="preserve">Revenue </v>
          </cell>
          <cell r="T548" t="str">
            <v>In-period</v>
          </cell>
          <cell r="U548" t="str">
            <v>Leakage</v>
          </cell>
          <cell r="V548" t="str">
            <v>nr</v>
          </cell>
          <cell r="W548" t="str">
            <v>Ml/D</v>
          </cell>
          <cell r="X548">
            <v>1</v>
          </cell>
          <cell r="Y548" t="str">
            <v>Down</v>
          </cell>
          <cell r="Z548" t="str">
            <v>Leakage</v>
          </cell>
          <cell r="AA548"/>
          <cell r="AB548"/>
          <cell r="AC548"/>
          <cell r="AD548"/>
          <cell r="AE548"/>
          <cell r="AF548"/>
          <cell r="AG548"/>
          <cell r="AH548"/>
          <cell r="AI548"/>
          <cell r="AJ548"/>
          <cell r="AK548"/>
          <cell r="AL548"/>
          <cell r="AM548"/>
          <cell r="AN548"/>
          <cell r="AO548"/>
          <cell r="AP548"/>
          <cell r="AQ548">
            <v>181.8</v>
          </cell>
          <cell r="AR548">
            <v>177.3</v>
          </cell>
          <cell r="AS548">
            <v>171.6</v>
          </cell>
          <cell r="AT548">
            <v>166</v>
          </cell>
          <cell r="AU548">
            <v>160.5</v>
          </cell>
          <cell r="AV548"/>
          <cell r="AW548"/>
          <cell r="AX548"/>
          <cell r="AY548"/>
          <cell r="AZ548"/>
          <cell r="BA548"/>
          <cell r="BB548"/>
          <cell r="BC548"/>
          <cell r="BD548"/>
          <cell r="BE548"/>
          <cell r="BF548"/>
          <cell r="BG548"/>
          <cell r="BH548"/>
          <cell r="BI548"/>
          <cell r="BJ548"/>
          <cell r="BK548"/>
          <cell r="BL548" t="str">
            <v>Yes</v>
          </cell>
          <cell r="BM548" t="str">
            <v>Yes</v>
          </cell>
          <cell r="BN548" t="str">
            <v>Yes</v>
          </cell>
          <cell r="BO548" t="str">
            <v>Yes</v>
          </cell>
          <cell r="BP548" t="str">
            <v>Yes</v>
          </cell>
          <cell r="BQ548" t="str">
            <v/>
          </cell>
          <cell r="BR548" t="str">
            <v/>
          </cell>
          <cell r="BS548" t="str">
            <v/>
          </cell>
          <cell r="BT548" t="str">
            <v/>
          </cell>
          <cell r="BU548" t="str">
            <v/>
          </cell>
          <cell r="BV548">
            <v>194.4</v>
          </cell>
          <cell r="BW548">
            <v>194.4</v>
          </cell>
          <cell r="BX548">
            <v>194.4</v>
          </cell>
          <cell r="BY548">
            <v>194.4</v>
          </cell>
          <cell r="BZ548">
            <v>194.4</v>
          </cell>
          <cell r="CA548" t="str">
            <v/>
          </cell>
          <cell r="CB548" t="str">
            <v/>
          </cell>
          <cell r="CC548" t="str">
            <v/>
          </cell>
          <cell r="CD548" t="str">
            <v/>
          </cell>
          <cell r="CE548" t="str">
            <v/>
          </cell>
          <cell r="CF548" t="str">
            <v/>
          </cell>
          <cell r="CG548" t="str">
            <v/>
          </cell>
          <cell r="CH548" t="str">
            <v/>
          </cell>
          <cell r="CI548" t="str">
            <v/>
          </cell>
          <cell r="CJ548" t="str">
            <v/>
          </cell>
          <cell r="CK548">
            <v>177.8</v>
          </cell>
          <cell r="CL548">
            <v>173.3</v>
          </cell>
          <cell r="CM548">
            <v>167.6</v>
          </cell>
          <cell r="CN548">
            <v>162</v>
          </cell>
          <cell r="CO548">
            <v>156.5</v>
          </cell>
          <cell r="CP548" t="str">
            <v/>
          </cell>
          <cell r="CQ548" t="str">
            <v/>
          </cell>
          <cell r="CR548" t="str">
            <v/>
          </cell>
          <cell r="CS548" t="str">
            <v/>
          </cell>
          <cell r="CT548" t="str">
            <v/>
          </cell>
          <cell r="CU548">
            <v>-0.16800000000000001</v>
          </cell>
          <cell r="CV548" t="str">
            <v/>
          </cell>
          <cell r="CW548" t="str">
            <v/>
          </cell>
          <cell r="CX548" t="str">
            <v/>
          </cell>
          <cell r="CY548">
            <v>0.14299999999999999</v>
          </cell>
          <cell r="CZ548" t="str">
            <v/>
          </cell>
          <cell r="DA548" t="str">
            <v/>
          </cell>
          <cell r="DB548" t="str">
            <v/>
          </cell>
          <cell r="DC548"/>
          <cell r="DD548">
            <v>1</v>
          </cell>
          <cell r="DE548"/>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I549"/>
          <cell r="J549">
            <v>1</v>
          </cell>
          <cell r="K549"/>
          <cell r="L549"/>
          <cell r="M549"/>
          <cell r="N549"/>
          <cell r="O549"/>
          <cell r="P549"/>
          <cell r="Q549">
            <v>1</v>
          </cell>
          <cell r="R549" t="str">
            <v>Under</v>
          </cell>
          <cell r="S549" t="str">
            <v xml:space="preserve">Revenue </v>
          </cell>
          <cell r="T549" t="str">
            <v>End of period</v>
          </cell>
          <cell r="U549" t="str">
            <v>Water consumption</v>
          </cell>
          <cell r="V549" t="str">
            <v>nr</v>
          </cell>
          <cell r="W549" t="str">
            <v>Litres per head per day</v>
          </cell>
          <cell r="X549">
            <v>1</v>
          </cell>
          <cell r="Y549" t="str">
            <v>Down</v>
          </cell>
          <cell r="Z549" t="str">
            <v>Per capita consumption</v>
          </cell>
          <cell r="AA549"/>
          <cell r="AB549"/>
          <cell r="AC549"/>
          <cell r="AD549"/>
          <cell r="AE549"/>
          <cell r="AF549"/>
          <cell r="AG549"/>
          <cell r="AH549"/>
          <cell r="AI549"/>
          <cell r="AJ549"/>
          <cell r="AK549"/>
          <cell r="AL549"/>
          <cell r="AM549"/>
          <cell r="AN549"/>
          <cell r="AO549"/>
          <cell r="AP549"/>
          <cell r="AQ549">
            <v>143.6</v>
          </cell>
          <cell r="AR549">
            <v>142.1</v>
          </cell>
          <cell r="AS549">
            <v>140.69999999999999</v>
          </cell>
          <cell r="AT549">
            <v>138.30000000000001</v>
          </cell>
          <cell r="AU549">
            <v>135.9</v>
          </cell>
          <cell r="AV549"/>
          <cell r="AW549"/>
          <cell r="AX549"/>
          <cell r="AY549"/>
          <cell r="AZ549"/>
          <cell r="BA549"/>
          <cell r="BB549"/>
          <cell r="BC549"/>
          <cell r="BD549"/>
          <cell r="BE549"/>
          <cell r="BF549"/>
          <cell r="BG549"/>
          <cell r="BH549"/>
          <cell r="BI549"/>
          <cell r="BJ549"/>
          <cell r="BK549"/>
          <cell r="BL549" t="str">
            <v>Yes</v>
          </cell>
          <cell r="BM549" t="str">
            <v>Yes</v>
          </cell>
          <cell r="BN549" t="str">
            <v>Yes</v>
          </cell>
          <cell r="BO549" t="str">
            <v>Yes</v>
          </cell>
          <cell r="BP549" t="str">
            <v>Yes</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v>-0.13500000000000001</v>
          </cell>
          <cell r="CV549" t="str">
            <v/>
          </cell>
          <cell r="CW549" t="str">
            <v/>
          </cell>
          <cell r="CX549" t="str">
            <v/>
          </cell>
          <cell r="CY549" t="str">
            <v/>
          </cell>
          <cell r="CZ549" t="str">
            <v/>
          </cell>
          <cell r="DA549" t="str">
            <v/>
          </cell>
          <cell r="DB549" t="str">
            <v/>
          </cell>
          <cell r="DC549"/>
          <cell r="DD549">
            <v>1</v>
          </cell>
          <cell r="DE549"/>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J550"/>
          <cell r="K550">
            <v>0.71</v>
          </cell>
          <cell r="L550"/>
          <cell r="M550"/>
          <cell r="N550"/>
          <cell r="O550"/>
          <cell r="P550"/>
          <cell r="Q550">
            <v>1</v>
          </cell>
          <cell r="R550" t="str">
            <v>Out &amp; under</v>
          </cell>
          <cell r="S550" t="str">
            <v xml:space="preserve">Revenue </v>
          </cell>
          <cell r="T550" t="str">
            <v>End of period</v>
          </cell>
          <cell r="U550" t="str">
            <v>Environmental</v>
          </cell>
          <cell r="V550" t="str">
            <v>km</v>
          </cell>
          <cell r="W550" t="str">
            <v>km of river</v>
          </cell>
          <cell r="X550">
            <v>0</v>
          </cell>
          <cell r="Y550" t="str">
            <v>Up</v>
          </cell>
          <cell r="Z550"/>
          <cell r="AA550"/>
          <cell r="AB550"/>
          <cell r="AC550"/>
          <cell r="AD550"/>
          <cell r="AE550"/>
          <cell r="AF550"/>
          <cell r="AG550"/>
          <cell r="AH550"/>
          <cell r="AI550"/>
          <cell r="AJ550"/>
          <cell r="AK550"/>
          <cell r="AL550"/>
          <cell r="AM550"/>
          <cell r="AN550"/>
          <cell r="AO550"/>
          <cell r="AP550"/>
          <cell r="AQ550">
            <v>0</v>
          </cell>
          <cell r="AR550">
            <v>5</v>
          </cell>
          <cell r="AS550">
            <v>25</v>
          </cell>
          <cell r="AT550">
            <v>25</v>
          </cell>
          <cell r="AU550">
            <v>418</v>
          </cell>
          <cell r="AV550"/>
          <cell r="AW550"/>
          <cell r="AX550"/>
          <cell r="AY550"/>
          <cell r="AZ550"/>
          <cell r="BA550"/>
          <cell r="BB550"/>
          <cell r="BC550"/>
          <cell r="BD550"/>
          <cell r="BE550"/>
          <cell r="BF550"/>
          <cell r="BG550"/>
          <cell r="BH550"/>
          <cell r="BI550"/>
          <cell r="BJ550"/>
          <cell r="BK550"/>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C550"/>
          <cell r="DD550">
            <v>1</v>
          </cell>
          <cell r="DE550"/>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I551"/>
          <cell r="J551"/>
          <cell r="K551"/>
          <cell r="L551">
            <v>1</v>
          </cell>
          <cell r="M551"/>
          <cell r="N551"/>
          <cell r="O551"/>
          <cell r="P551"/>
          <cell r="Q551">
            <v>1</v>
          </cell>
          <cell r="R551" t="str">
            <v>Out &amp; under</v>
          </cell>
          <cell r="S551" t="str">
            <v xml:space="preserve">Revenue </v>
          </cell>
          <cell r="T551" t="str">
            <v>In-period</v>
          </cell>
          <cell r="U551" t="str">
            <v>Bioresources (sludge)</v>
          </cell>
          <cell r="V551" t="str">
            <v>%</v>
          </cell>
          <cell r="W551"/>
          <cell r="X551">
            <v>1</v>
          </cell>
          <cell r="Y551" t="str">
            <v>Up</v>
          </cell>
          <cell r="Z551"/>
          <cell r="AA551"/>
          <cell r="AB551"/>
          <cell r="AC551"/>
          <cell r="AD551"/>
          <cell r="AE551"/>
          <cell r="AF551"/>
          <cell r="AG551"/>
          <cell r="AH551"/>
          <cell r="AI551"/>
          <cell r="AJ551"/>
          <cell r="AK551"/>
          <cell r="AL551"/>
          <cell r="AM551"/>
          <cell r="AN551"/>
          <cell r="AO551"/>
          <cell r="AP551"/>
          <cell r="AQ551">
            <v>95</v>
          </cell>
          <cell r="AR551">
            <v>97.3</v>
          </cell>
          <cell r="AS551">
            <v>97.3</v>
          </cell>
          <cell r="AT551">
            <v>97.3</v>
          </cell>
          <cell r="AU551">
            <v>97.3</v>
          </cell>
          <cell r="AV551"/>
          <cell r="AW551"/>
          <cell r="AX551"/>
          <cell r="AY551"/>
          <cell r="AZ551"/>
          <cell r="BA551"/>
          <cell r="BB551"/>
          <cell r="BC551"/>
          <cell r="BD551"/>
          <cell r="BE551"/>
          <cell r="BF551"/>
          <cell r="BG551"/>
          <cell r="BH551"/>
          <cell r="BI551"/>
          <cell r="BJ551"/>
          <cell r="BK551"/>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C551"/>
          <cell r="DD551">
            <v>1</v>
          </cell>
          <cell r="DE551"/>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I552"/>
          <cell r="J552"/>
          <cell r="K552"/>
          <cell r="L552">
            <v>1</v>
          </cell>
          <cell r="M552"/>
          <cell r="N552"/>
          <cell r="O552"/>
          <cell r="P552"/>
          <cell r="Q552">
            <v>1</v>
          </cell>
          <cell r="R552" t="str">
            <v>Under</v>
          </cell>
          <cell r="S552" t="str">
            <v xml:space="preserve">Revenue </v>
          </cell>
          <cell r="T552" t="str">
            <v>In-period</v>
          </cell>
          <cell r="U552" t="str">
            <v>Bioresources (sludge)</v>
          </cell>
          <cell r="V552" t="str">
            <v>%</v>
          </cell>
          <cell r="W552"/>
          <cell r="X552">
            <v>2</v>
          </cell>
          <cell r="Y552" t="str">
            <v>Up</v>
          </cell>
          <cell r="Z552"/>
          <cell r="AA552"/>
          <cell r="AB552"/>
          <cell r="AC552"/>
          <cell r="AD552"/>
          <cell r="AE552"/>
          <cell r="AF552"/>
          <cell r="AG552"/>
          <cell r="AH552"/>
          <cell r="AI552"/>
          <cell r="AJ552"/>
          <cell r="AK552"/>
          <cell r="AL552"/>
          <cell r="AM552"/>
          <cell r="AN552"/>
          <cell r="AO552"/>
          <cell r="AP552"/>
          <cell r="AQ552">
            <v>100</v>
          </cell>
          <cell r="AR552">
            <v>100</v>
          </cell>
          <cell r="AS552">
            <v>100</v>
          </cell>
          <cell r="AT552">
            <v>100</v>
          </cell>
          <cell r="AU552">
            <v>100</v>
          </cell>
          <cell r="AV552"/>
          <cell r="AW552"/>
          <cell r="AX552"/>
          <cell r="AY552"/>
          <cell r="AZ552"/>
          <cell r="BA552"/>
          <cell r="BB552"/>
          <cell r="BC552"/>
          <cell r="BD552"/>
          <cell r="BE552"/>
          <cell r="BF552"/>
          <cell r="BG552"/>
          <cell r="BH552"/>
          <cell r="BI552"/>
          <cell r="BJ552"/>
          <cell r="BK552"/>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C552"/>
          <cell r="DD552">
            <v>1</v>
          </cell>
          <cell r="DE552"/>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I553"/>
          <cell r="J553"/>
          <cell r="K553"/>
          <cell r="L553"/>
          <cell r="M553">
            <v>1</v>
          </cell>
          <cell r="N553"/>
          <cell r="O553"/>
          <cell r="P553"/>
          <cell r="Q553">
            <v>1</v>
          </cell>
          <cell r="R553" t="str">
            <v>Out &amp; under</v>
          </cell>
          <cell r="S553" t="str">
            <v xml:space="preserve">Revenue </v>
          </cell>
          <cell r="T553" t="str">
            <v>In-period</v>
          </cell>
          <cell r="U553" t="str">
            <v>Customer measure of experience (C-MeX)</v>
          </cell>
          <cell r="V553" t="str">
            <v>score</v>
          </cell>
          <cell r="W553" t="str">
            <v>C-MeX score</v>
          </cell>
          <cell r="X553">
            <v>2</v>
          </cell>
          <cell r="Y553" t="str">
            <v>Up</v>
          </cell>
          <cell r="Z553" t="str">
            <v>C-MeX: Customer measure of experience</v>
          </cell>
          <cell r="AA553"/>
          <cell r="AB553"/>
          <cell r="AC553"/>
          <cell r="AD553"/>
          <cell r="AE553"/>
          <cell r="AF553"/>
          <cell r="AG553"/>
          <cell r="AH553"/>
          <cell r="AI553"/>
          <cell r="AJ553"/>
          <cell r="AK553"/>
          <cell r="AL553"/>
          <cell r="AM553"/>
          <cell r="AN553"/>
          <cell r="AO553"/>
          <cell r="AP553"/>
          <cell r="AQ553" t="str">
            <v>Upper Quartile</v>
          </cell>
          <cell r="AR553" t="str">
            <v>Upper Quartile</v>
          </cell>
          <cell r="AS553" t="str">
            <v>Upper Quartile</v>
          </cell>
          <cell r="AT553" t="str">
            <v>Upper Quartile</v>
          </cell>
          <cell r="AU553" t="str">
            <v>Upper Quartile</v>
          </cell>
          <cell r="AV553"/>
          <cell r="AW553"/>
          <cell r="AX553"/>
          <cell r="AY553"/>
          <cell r="AZ553"/>
          <cell r="BA553"/>
          <cell r="BB553"/>
          <cell r="BC553"/>
          <cell r="BD553"/>
          <cell r="BE553"/>
          <cell r="BF553"/>
          <cell r="BG553"/>
          <cell r="BH553"/>
          <cell r="BI553"/>
          <cell r="BJ553"/>
          <cell r="BK553"/>
          <cell r="BL553" t="str">
            <v>Yes</v>
          </cell>
          <cell r="BM553" t="str">
            <v>Yes</v>
          </cell>
          <cell r="BN553" t="str">
            <v>Yes</v>
          </cell>
          <cell r="BO553" t="str">
            <v>Yes</v>
          </cell>
          <cell r="BP553" t="str">
            <v>Yes</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No</v>
          </cell>
          <cell r="DD553">
            <v>1</v>
          </cell>
          <cell r="DE553"/>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I554"/>
          <cell r="J554">
            <v>0.6</v>
          </cell>
          <cell r="K554">
            <v>0.4</v>
          </cell>
          <cell r="L554"/>
          <cell r="M554"/>
          <cell r="N554"/>
          <cell r="O554"/>
          <cell r="P554"/>
          <cell r="Q554">
            <v>1</v>
          </cell>
          <cell r="R554" t="str">
            <v>Out &amp; under</v>
          </cell>
          <cell r="S554" t="str">
            <v xml:space="preserve">Revenue </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cell r="AA554"/>
          <cell r="AB554"/>
          <cell r="AC554"/>
          <cell r="AD554"/>
          <cell r="AE554"/>
          <cell r="AF554"/>
          <cell r="AG554"/>
          <cell r="AH554"/>
          <cell r="AI554"/>
          <cell r="AJ554"/>
          <cell r="AK554"/>
          <cell r="AL554"/>
          <cell r="AM554"/>
          <cell r="AN554"/>
          <cell r="AO554"/>
          <cell r="AP554"/>
          <cell r="AQ554" t="str">
            <v>Upper Quartile</v>
          </cell>
          <cell r="AR554" t="str">
            <v>Upper Quartile</v>
          </cell>
          <cell r="AS554" t="str">
            <v>Upper Quartile</v>
          </cell>
          <cell r="AT554" t="str">
            <v>Upper Quartile</v>
          </cell>
          <cell r="AU554" t="str">
            <v>Upper Quartile</v>
          </cell>
          <cell r="AV554"/>
          <cell r="AW554"/>
          <cell r="AX554"/>
          <cell r="AY554"/>
          <cell r="AZ554"/>
          <cell r="BA554"/>
          <cell r="BB554"/>
          <cell r="BC554"/>
          <cell r="BD554"/>
          <cell r="BE554"/>
          <cell r="BF554"/>
          <cell r="BG554"/>
          <cell r="BH554"/>
          <cell r="BI554"/>
          <cell r="BJ554"/>
          <cell r="BK554"/>
          <cell r="BL554" t="str">
            <v>Yes</v>
          </cell>
          <cell r="BM554" t="str">
            <v>Yes</v>
          </cell>
          <cell r="BN554" t="str">
            <v>Yes</v>
          </cell>
          <cell r="BO554" t="str">
            <v>Yes</v>
          </cell>
          <cell r="BP554" t="str">
            <v>Yes</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No</v>
          </cell>
          <cell r="DD554">
            <v>1</v>
          </cell>
          <cell r="DE554"/>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N555"/>
          <cell r="O555"/>
          <cell r="P555"/>
          <cell r="Q555">
            <v>1</v>
          </cell>
          <cell r="R555" t="str">
            <v>NFI</v>
          </cell>
          <cell r="S555"/>
          <cell r="T555"/>
          <cell r="U555" t="str">
            <v>Customer service/satisfaction (exc. billing etc.)</v>
          </cell>
          <cell r="V555" t="str">
            <v>score</v>
          </cell>
          <cell r="W555" t="str">
            <v>Score out of 10</v>
          </cell>
          <cell r="X555">
            <v>2</v>
          </cell>
          <cell r="Y555" t="str">
            <v>Up</v>
          </cell>
          <cell r="Z555"/>
          <cell r="AA555"/>
          <cell r="AB555"/>
          <cell r="AC555"/>
          <cell r="AD555"/>
          <cell r="AE555"/>
          <cell r="AF555"/>
          <cell r="AG555"/>
          <cell r="AH555"/>
          <cell r="AI555"/>
          <cell r="AJ555"/>
          <cell r="AK555"/>
          <cell r="AL555"/>
          <cell r="AM555"/>
          <cell r="AN555"/>
          <cell r="AO555"/>
          <cell r="AP555"/>
          <cell r="AQ555">
            <v>8.15</v>
          </cell>
          <cell r="AR555">
            <v>8.15</v>
          </cell>
          <cell r="AS555">
            <v>8.15</v>
          </cell>
          <cell r="AT555">
            <v>8.15</v>
          </cell>
          <cell r="AU555">
            <v>8.15</v>
          </cell>
          <cell r="AV555"/>
          <cell r="AW555"/>
          <cell r="AX555"/>
          <cell r="AY555"/>
          <cell r="AZ555"/>
          <cell r="BA555"/>
          <cell r="BB555"/>
          <cell r="BC555"/>
          <cell r="BD555"/>
          <cell r="BE555"/>
          <cell r="BF555"/>
          <cell r="BG555"/>
          <cell r="BH555"/>
          <cell r="BI555"/>
          <cell r="BJ555"/>
          <cell r="BK555"/>
          <cell r="BL555"/>
          <cell r="BM555"/>
          <cell r="BN555"/>
          <cell r="BO555"/>
          <cell r="BP555"/>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cell r="DD555">
            <v>1</v>
          </cell>
          <cell r="DE555"/>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I556"/>
          <cell r="J556"/>
          <cell r="K556"/>
          <cell r="L556"/>
          <cell r="M556"/>
          <cell r="N556">
            <v>1</v>
          </cell>
          <cell r="O556"/>
          <cell r="P556"/>
          <cell r="Q556">
            <v>1</v>
          </cell>
          <cell r="R556" t="str">
            <v>Out &amp; under</v>
          </cell>
          <cell r="S556" t="str">
            <v xml:space="preserve">Revenue </v>
          </cell>
          <cell r="T556" t="str">
            <v>In-period</v>
          </cell>
          <cell r="U556" t="str">
            <v>Customer service/satisfaction (exc. billing etc.)</v>
          </cell>
          <cell r="V556" t="str">
            <v>score</v>
          </cell>
          <cell r="W556" t="str">
            <v>Score out of 5</v>
          </cell>
          <cell r="X556">
            <v>1</v>
          </cell>
          <cell r="Y556" t="str">
            <v>Up</v>
          </cell>
          <cell r="Z556"/>
          <cell r="AA556"/>
          <cell r="AB556"/>
          <cell r="AC556"/>
          <cell r="AD556"/>
          <cell r="AE556"/>
          <cell r="AF556"/>
          <cell r="AG556"/>
          <cell r="AH556"/>
          <cell r="AI556"/>
          <cell r="AJ556"/>
          <cell r="AK556"/>
          <cell r="AL556"/>
          <cell r="AM556"/>
          <cell r="AN556"/>
          <cell r="AO556"/>
          <cell r="AP556"/>
          <cell r="AQ556">
            <v>4.5</v>
          </cell>
          <cell r="AR556">
            <v>4.5</v>
          </cell>
          <cell r="AS556">
            <v>4.5</v>
          </cell>
          <cell r="AT556">
            <v>4.5</v>
          </cell>
          <cell r="AU556">
            <v>4.5</v>
          </cell>
          <cell r="AV556"/>
          <cell r="AW556"/>
          <cell r="AX556"/>
          <cell r="AY556"/>
          <cell r="AZ556"/>
          <cell r="BA556"/>
          <cell r="BB556"/>
          <cell r="BC556"/>
          <cell r="BD556"/>
          <cell r="BE556"/>
          <cell r="BF556"/>
          <cell r="BG556"/>
          <cell r="BH556"/>
          <cell r="BI556"/>
          <cell r="BJ556"/>
          <cell r="BK556"/>
          <cell r="BL556" t="str">
            <v>Yes</v>
          </cell>
          <cell r="BM556" t="str">
            <v>Yes</v>
          </cell>
          <cell r="BN556" t="str">
            <v>Yes</v>
          </cell>
          <cell r="BO556" t="str">
            <v>Yes</v>
          </cell>
          <cell r="BP556" t="str">
            <v>Yes</v>
          </cell>
          <cell r="BQ556" t="str">
            <v/>
          </cell>
          <cell r="BR556" t="str">
            <v/>
          </cell>
          <cell r="BS556" t="str">
            <v/>
          </cell>
          <cell r="BT556" t="str">
            <v/>
          </cell>
          <cell r="BU556" t="str">
            <v/>
          </cell>
          <cell r="BV556">
            <v>4.0999999999999996</v>
          </cell>
          <cell r="BW556">
            <v>4.0999999999999996</v>
          </cell>
          <cell r="BX556">
            <v>4.0999999999999996</v>
          </cell>
          <cell r="BY556">
            <v>4.0999999999999996</v>
          </cell>
          <cell r="BZ556">
            <v>4.0999999999999996</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C556"/>
          <cell r="DD556">
            <v>1</v>
          </cell>
          <cell r="DE556"/>
        </row>
        <row r="557">
          <cell r="C557" t="str">
            <v>PR19WSH_Sv5</v>
          </cell>
          <cell r="D557"/>
          <cell r="E557"/>
          <cell r="F557" t="str">
            <v>Sv5</v>
          </cell>
          <cell r="G557" t="str">
            <v>Priority services for customers in vulnerable circumstances</v>
          </cell>
          <cell r="H557"/>
          <cell r="I557"/>
          <cell r="J557"/>
          <cell r="K557"/>
          <cell r="L557"/>
          <cell r="M557"/>
          <cell r="N557"/>
          <cell r="O557"/>
          <cell r="P557"/>
          <cell r="Q557">
            <v>0</v>
          </cell>
          <cell r="R557" t="str">
            <v>NFI</v>
          </cell>
          <cell r="S557"/>
          <cell r="T557"/>
          <cell r="U557"/>
          <cell r="V557"/>
          <cell r="W557"/>
          <cell r="X557">
            <v>1</v>
          </cell>
          <cell r="Y557"/>
          <cell r="Z557" t="str">
            <v>Priority services for customers in vulnerable circumstances</v>
          </cell>
          <cell r="AA557"/>
          <cell r="AB557"/>
          <cell r="AC557"/>
          <cell r="AD557"/>
          <cell r="AE557"/>
          <cell r="AF557"/>
          <cell r="AG557"/>
          <cell r="AH557"/>
          <cell r="AI557"/>
          <cell r="AJ557"/>
          <cell r="AK557"/>
          <cell r="AL557"/>
          <cell r="AM557"/>
          <cell r="AN557"/>
          <cell r="AO557"/>
          <cell r="AP557"/>
          <cell r="AQ557" t="str">
            <v>4.3 / 17.5 / 45</v>
          </cell>
          <cell r="AR557" t="str">
            <v>5 / 35 / 90</v>
          </cell>
          <cell r="AS557" t="str">
            <v>5.6 / 35 / 90</v>
          </cell>
          <cell r="AT557" t="str">
            <v>6.3 / 35 / 90</v>
          </cell>
          <cell r="AU557" t="str">
            <v>7 / 35 / 90</v>
          </cell>
          <cell r="AV557"/>
          <cell r="AW557"/>
          <cell r="AX557"/>
          <cell r="AY557"/>
          <cell r="AZ557"/>
          <cell r="BA557"/>
          <cell r="BB557"/>
          <cell r="BC557"/>
          <cell r="BD557"/>
          <cell r="BE557"/>
          <cell r="BF557"/>
          <cell r="BG557"/>
          <cell r="BH557"/>
          <cell r="BI557"/>
          <cell r="BJ557"/>
          <cell r="BK557"/>
          <cell r="BL557"/>
          <cell r="BM557"/>
          <cell r="BN557"/>
          <cell r="BO557"/>
          <cell r="BP557"/>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cell r="DD557"/>
          <cell r="DE557"/>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I558"/>
          <cell r="J558"/>
          <cell r="K558"/>
          <cell r="L558"/>
          <cell r="M558">
            <v>1</v>
          </cell>
          <cell r="N558"/>
          <cell r="O558"/>
          <cell r="P558"/>
          <cell r="Q558">
            <v>1</v>
          </cell>
          <cell r="R558" t="str">
            <v>NFI</v>
          </cell>
          <cell r="S558"/>
          <cell r="T558"/>
          <cell r="U558" t="str">
            <v>Community/partnerships</v>
          </cell>
          <cell r="V558" t="str">
            <v>nr</v>
          </cell>
          <cell r="W558"/>
          <cell r="X558">
            <v>0</v>
          </cell>
          <cell r="Y558" t="str">
            <v>Up</v>
          </cell>
          <cell r="Z558"/>
          <cell r="AA558"/>
          <cell r="AB558"/>
          <cell r="AC558"/>
          <cell r="AD558"/>
          <cell r="AE558"/>
          <cell r="AF558"/>
          <cell r="AG558"/>
          <cell r="AH558"/>
          <cell r="AI558"/>
          <cell r="AJ558"/>
          <cell r="AK558"/>
          <cell r="AL558"/>
          <cell r="AM558"/>
          <cell r="AN558"/>
          <cell r="AO558"/>
          <cell r="AP558"/>
          <cell r="AQ558">
            <v>13000</v>
          </cell>
          <cell r="AR558">
            <v>16000</v>
          </cell>
          <cell r="AS558">
            <v>19000</v>
          </cell>
          <cell r="AT558">
            <v>22000</v>
          </cell>
          <cell r="AU558">
            <v>25000</v>
          </cell>
          <cell r="AV558"/>
          <cell r="AW558"/>
          <cell r="AX558"/>
          <cell r="AY558"/>
          <cell r="AZ558"/>
          <cell r="BA558"/>
          <cell r="BB558"/>
          <cell r="BC558"/>
          <cell r="BD558"/>
          <cell r="BE558"/>
          <cell r="BF558"/>
          <cell r="BG558"/>
          <cell r="BH558"/>
          <cell r="BI558"/>
          <cell r="BJ558"/>
          <cell r="BK558"/>
          <cell r="BL558"/>
          <cell r="BM558"/>
          <cell r="BN558"/>
          <cell r="BO558"/>
          <cell r="BP558"/>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cell r="DD558">
            <v>1</v>
          </cell>
          <cell r="DE558"/>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I559"/>
          <cell r="J559"/>
          <cell r="K559">
            <v>1</v>
          </cell>
          <cell r="L559"/>
          <cell r="M559"/>
          <cell r="N559"/>
          <cell r="O559"/>
          <cell r="P559"/>
          <cell r="Q559">
            <v>1</v>
          </cell>
          <cell r="R559" t="str">
            <v>Out &amp; under</v>
          </cell>
          <cell r="S559" t="str">
            <v xml:space="preserve">Revenue </v>
          </cell>
          <cell r="T559" t="str">
            <v>In-period</v>
          </cell>
          <cell r="U559" t="str">
            <v>Sewer flooding</v>
          </cell>
          <cell r="V559" t="str">
            <v>nr</v>
          </cell>
          <cell r="W559" t="str">
            <v>Incidents per 10,000 sewer connections</v>
          </cell>
          <cell r="X559">
            <v>2</v>
          </cell>
          <cell r="Y559" t="str">
            <v>Down</v>
          </cell>
          <cell r="Z559" t="str">
            <v>Internal sewer flooding</v>
          </cell>
          <cell r="AA559"/>
          <cell r="AB559"/>
          <cell r="AC559"/>
          <cell r="AD559"/>
          <cell r="AE559"/>
          <cell r="AF559"/>
          <cell r="AG559"/>
          <cell r="AH559"/>
          <cell r="AI559"/>
          <cell r="AJ559"/>
          <cell r="AK559"/>
          <cell r="AL559"/>
          <cell r="AM559"/>
          <cell r="AN559"/>
          <cell r="AO559"/>
          <cell r="AP559"/>
          <cell r="AQ559">
            <v>1.68</v>
          </cell>
          <cell r="AR559">
            <v>1.63</v>
          </cell>
          <cell r="AS559">
            <v>1.58</v>
          </cell>
          <cell r="AT559">
            <v>1.44</v>
          </cell>
          <cell r="AU559">
            <v>1.34</v>
          </cell>
          <cell r="AV559"/>
          <cell r="AW559"/>
          <cell r="AX559"/>
          <cell r="AY559"/>
          <cell r="AZ559"/>
          <cell r="BA559"/>
          <cell r="BB559"/>
          <cell r="BC559"/>
          <cell r="BD559"/>
          <cell r="BE559"/>
          <cell r="BF559"/>
          <cell r="BG559"/>
          <cell r="BH559"/>
          <cell r="BI559"/>
          <cell r="BJ559"/>
          <cell r="BK559"/>
          <cell r="BL559" t="str">
            <v>Yes</v>
          </cell>
          <cell r="BM559" t="str">
            <v>Yes</v>
          </cell>
          <cell r="BN559" t="str">
            <v>Yes</v>
          </cell>
          <cell r="BO559" t="str">
            <v>Yes</v>
          </cell>
          <cell r="BP559" t="str">
            <v>Yes</v>
          </cell>
          <cell r="BQ559" t="str">
            <v/>
          </cell>
          <cell r="BR559" t="str">
            <v/>
          </cell>
          <cell r="BS559" t="str">
            <v/>
          </cell>
          <cell r="BT559" t="str">
            <v/>
          </cell>
          <cell r="BU559" t="str">
            <v/>
          </cell>
          <cell r="BV559">
            <v>3.35</v>
          </cell>
          <cell r="BW559">
            <v>3.35</v>
          </cell>
          <cell r="BX559">
            <v>3.35</v>
          </cell>
          <cell r="BY559">
            <v>3.35</v>
          </cell>
          <cell r="BZ559">
            <v>3.35</v>
          </cell>
          <cell r="CA559" t="str">
            <v/>
          </cell>
          <cell r="CB559" t="str">
            <v/>
          </cell>
          <cell r="CC559" t="str">
            <v/>
          </cell>
          <cell r="CD559" t="str">
            <v/>
          </cell>
          <cell r="CE559" t="str">
            <v/>
          </cell>
          <cell r="CF559" t="str">
            <v/>
          </cell>
          <cell r="CG559" t="str">
            <v/>
          </cell>
          <cell r="CH559" t="str">
            <v/>
          </cell>
          <cell r="CI559" t="str">
            <v/>
          </cell>
          <cell r="CJ559" t="str">
            <v/>
          </cell>
          <cell r="CK559">
            <v>1.21</v>
          </cell>
          <cell r="CL559">
            <v>1.17</v>
          </cell>
          <cell r="CM559">
            <v>1.1100000000000001</v>
          </cell>
          <cell r="CN559">
            <v>0.95</v>
          </cell>
          <cell r="CO559">
            <v>0.87</v>
          </cell>
          <cell r="CP559" t="str">
            <v/>
          </cell>
          <cell r="CQ559" t="str">
            <v/>
          </cell>
          <cell r="CR559" t="str">
            <v/>
          </cell>
          <cell r="CS559" t="str">
            <v/>
          </cell>
          <cell r="CT559" t="str">
            <v/>
          </cell>
          <cell r="CU559">
            <v>-4.2729999999999997</v>
          </cell>
          <cell r="CV559" t="str">
            <v/>
          </cell>
          <cell r="CW559" t="str">
            <v/>
          </cell>
          <cell r="CX559" t="str">
            <v/>
          </cell>
          <cell r="CY559">
            <v>4.2729999999999997</v>
          </cell>
          <cell r="CZ559" t="str">
            <v/>
          </cell>
          <cell r="DA559" t="str">
            <v/>
          </cell>
          <cell r="DB559" t="str">
            <v/>
          </cell>
          <cell r="DC559"/>
          <cell r="DD559">
            <v>1</v>
          </cell>
          <cell r="DE559"/>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I560"/>
          <cell r="J560"/>
          <cell r="K560">
            <v>1</v>
          </cell>
          <cell r="L560"/>
          <cell r="M560"/>
          <cell r="N560"/>
          <cell r="O560"/>
          <cell r="P560"/>
          <cell r="Q560">
            <v>1</v>
          </cell>
          <cell r="R560" t="str">
            <v>Out &amp; under</v>
          </cell>
          <cell r="S560" t="str">
            <v xml:space="preserve">Revenue </v>
          </cell>
          <cell r="T560" t="str">
            <v>In-period</v>
          </cell>
          <cell r="U560" t="str">
            <v>Sewer flooding</v>
          </cell>
          <cell r="V560" t="str">
            <v>nr</v>
          </cell>
          <cell r="W560" t="str">
            <v>Incidents per 10,000 sewer connections</v>
          </cell>
          <cell r="X560">
            <v>2</v>
          </cell>
          <cell r="Y560" t="str">
            <v>Down</v>
          </cell>
          <cell r="Z560" t="str">
            <v>External sewer flooding</v>
          </cell>
          <cell r="AA560"/>
          <cell r="AB560"/>
          <cell r="AC560"/>
          <cell r="AD560"/>
          <cell r="AE560"/>
          <cell r="AF560"/>
          <cell r="AG560"/>
          <cell r="AH560"/>
          <cell r="AI560"/>
          <cell r="AJ560"/>
          <cell r="AK560"/>
          <cell r="AL560"/>
          <cell r="AM560"/>
          <cell r="AN560"/>
          <cell r="AO560"/>
          <cell r="AP560"/>
          <cell r="AQ560">
            <v>26.7</v>
          </cell>
          <cell r="AR560">
            <v>25.29</v>
          </cell>
          <cell r="AS560">
            <v>23.89</v>
          </cell>
          <cell r="AT560">
            <v>22.48</v>
          </cell>
          <cell r="AU560">
            <v>21.08</v>
          </cell>
          <cell r="AV560"/>
          <cell r="AW560"/>
          <cell r="AX560"/>
          <cell r="AY560"/>
          <cell r="AZ560"/>
          <cell r="BA560"/>
          <cell r="BB560"/>
          <cell r="BC560"/>
          <cell r="BD560"/>
          <cell r="BE560"/>
          <cell r="BF560"/>
          <cell r="BG560"/>
          <cell r="BH560"/>
          <cell r="BI560"/>
          <cell r="BJ560"/>
          <cell r="BK560"/>
          <cell r="BL560" t="str">
            <v>Yes</v>
          </cell>
          <cell r="BM560" t="str">
            <v>Yes</v>
          </cell>
          <cell r="BN560" t="str">
            <v>Yes</v>
          </cell>
          <cell r="BO560" t="str">
            <v>Yes</v>
          </cell>
          <cell r="BP560" t="str">
            <v>Yes</v>
          </cell>
          <cell r="BQ560" t="str">
            <v/>
          </cell>
          <cell r="BR560" t="str">
            <v/>
          </cell>
          <cell r="BS560" t="str">
            <v/>
          </cell>
          <cell r="BT560" t="str">
            <v/>
          </cell>
          <cell r="BU560" t="str">
            <v/>
          </cell>
          <cell r="BV560">
            <v>40.04</v>
          </cell>
          <cell r="BW560">
            <v>40.04</v>
          </cell>
          <cell r="BX560">
            <v>40.04</v>
          </cell>
          <cell r="BY560">
            <v>40.04</v>
          </cell>
          <cell r="BZ560">
            <v>40.04</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C560"/>
          <cell r="DD560">
            <v>1</v>
          </cell>
          <cell r="DE560"/>
        </row>
        <row r="561">
          <cell r="C561" t="str">
            <v>PR19WSH_Rt3</v>
          </cell>
          <cell r="D561" t="str">
            <v>Put things right if they go wrong</v>
          </cell>
          <cell r="E561" t="str">
            <v>PR19 new</v>
          </cell>
          <cell r="F561" t="str">
            <v>Rt3</v>
          </cell>
          <cell r="G561" t="str">
            <v>Sewer collapses</v>
          </cell>
          <cell r="H561" t="str">
            <v>The number of collapses on sewers per 1000km.</v>
          </cell>
          <cell r="I561"/>
          <cell r="J561"/>
          <cell r="K561">
            <v>1</v>
          </cell>
          <cell r="L561"/>
          <cell r="M561"/>
          <cell r="N561"/>
          <cell r="O561"/>
          <cell r="P561"/>
          <cell r="Q561">
            <v>1</v>
          </cell>
          <cell r="R561" t="str">
            <v>Under</v>
          </cell>
          <cell r="S561" t="str">
            <v xml:space="preserve">Revenue </v>
          </cell>
          <cell r="T561" t="str">
            <v>In-period</v>
          </cell>
          <cell r="U561" t="str">
            <v>Asset/equipment failure</v>
          </cell>
          <cell r="V561" t="str">
            <v>nr</v>
          </cell>
          <cell r="W561" t="str">
            <v>Collapses per 1,00km</v>
          </cell>
          <cell r="X561">
            <v>2</v>
          </cell>
          <cell r="Y561" t="str">
            <v>Down</v>
          </cell>
          <cell r="Z561" t="str">
            <v>Sewer collapses</v>
          </cell>
          <cell r="AA561"/>
          <cell r="AB561"/>
          <cell r="AC561"/>
          <cell r="AD561"/>
          <cell r="AE561"/>
          <cell r="AF561"/>
          <cell r="AG561"/>
          <cell r="AH561"/>
          <cell r="AI561"/>
          <cell r="AJ561"/>
          <cell r="AK561"/>
          <cell r="AL561"/>
          <cell r="AM561"/>
          <cell r="AN561"/>
          <cell r="AO561"/>
          <cell r="AP561"/>
          <cell r="AQ561">
            <v>7.2</v>
          </cell>
          <cell r="AR561">
            <v>7.2</v>
          </cell>
          <cell r="AS561">
            <v>7.2</v>
          </cell>
          <cell r="AT561">
            <v>7.2</v>
          </cell>
          <cell r="AU561">
            <v>7.2</v>
          </cell>
          <cell r="AV561"/>
          <cell r="AW561"/>
          <cell r="AX561"/>
          <cell r="AY561"/>
          <cell r="AZ561"/>
          <cell r="BA561"/>
          <cell r="BB561"/>
          <cell r="BC561"/>
          <cell r="BD561"/>
          <cell r="BE561"/>
          <cell r="BF561"/>
          <cell r="BG561"/>
          <cell r="BH561"/>
          <cell r="BI561"/>
          <cell r="BJ561"/>
          <cell r="BK561"/>
          <cell r="BL561" t="str">
            <v>Yes</v>
          </cell>
          <cell r="BM561" t="str">
            <v>Yes</v>
          </cell>
          <cell r="BN561" t="str">
            <v>Yes</v>
          </cell>
          <cell r="BO561" t="str">
            <v>Yes</v>
          </cell>
          <cell r="BP561" t="str">
            <v>Yes</v>
          </cell>
          <cell r="BQ561" t="str">
            <v/>
          </cell>
          <cell r="BR561" t="str">
            <v/>
          </cell>
          <cell r="BS561" t="str">
            <v/>
          </cell>
          <cell r="BT561" t="str">
            <v/>
          </cell>
          <cell r="BU561" t="str">
            <v/>
          </cell>
          <cell r="BV561">
            <v>10.8</v>
          </cell>
          <cell r="BW561">
            <v>10.8</v>
          </cell>
          <cell r="BX561">
            <v>10.8</v>
          </cell>
          <cell r="BY561">
            <v>10.8</v>
          </cell>
          <cell r="BZ561">
            <v>10.8</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v>-0.14000000000000001</v>
          </cell>
          <cell r="CV561" t="str">
            <v/>
          </cell>
          <cell r="CW561" t="str">
            <v/>
          </cell>
          <cell r="CX561" t="str">
            <v/>
          </cell>
          <cell r="CY561" t="str">
            <v/>
          </cell>
          <cell r="CZ561" t="str">
            <v/>
          </cell>
          <cell r="DA561" t="str">
            <v/>
          </cell>
          <cell r="DB561" t="str">
            <v/>
          </cell>
          <cell r="DC561"/>
          <cell r="DD561">
            <v>1</v>
          </cell>
          <cell r="DE561"/>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I562"/>
          <cell r="J562">
            <v>0.375</v>
          </cell>
          <cell r="K562">
            <v>0.53200000000000003</v>
          </cell>
          <cell r="L562"/>
          <cell r="M562">
            <v>9.2999999999999999E-2</v>
          </cell>
          <cell r="N562"/>
          <cell r="O562"/>
          <cell r="P562"/>
          <cell r="Q562">
            <v>1</v>
          </cell>
          <cell r="R562" t="str">
            <v>Out &amp; under</v>
          </cell>
          <cell r="S562" t="str">
            <v xml:space="preserve">Revenue </v>
          </cell>
          <cell r="T562" t="str">
            <v>In-period</v>
          </cell>
          <cell r="U562" t="str">
            <v>Customer contacts - other</v>
          </cell>
          <cell r="V562" t="str">
            <v>nr</v>
          </cell>
          <cell r="W562" t="str">
            <v>Complaints per 10,000 connections</v>
          </cell>
          <cell r="X562">
            <v>1</v>
          </cell>
          <cell r="Y562" t="str">
            <v>Down</v>
          </cell>
          <cell r="Z562"/>
          <cell r="AA562"/>
          <cell r="AB562"/>
          <cell r="AC562"/>
          <cell r="AD562"/>
          <cell r="AE562"/>
          <cell r="AF562"/>
          <cell r="AG562"/>
          <cell r="AH562"/>
          <cell r="AI562"/>
          <cell r="AJ562"/>
          <cell r="AK562"/>
          <cell r="AL562"/>
          <cell r="AM562"/>
          <cell r="AN562"/>
          <cell r="AO562"/>
          <cell r="AP562"/>
          <cell r="AQ562">
            <v>86.5</v>
          </cell>
          <cell r="AR562">
            <v>287.89999999999998</v>
          </cell>
          <cell r="AS562">
            <v>259.10000000000002</v>
          </cell>
          <cell r="AT562">
            <v>233.2</v>
          </cell>
          <cell r="AU562">
            <v>209.9</v>
          </cell>
          <cell r="AV562"/>
          <cell r="AW562"/>
          <cell r="AX562"/>
          <cell r="AY562"/>
          <cell r="AZ562"/>
          <cell r="BA562"/>
          <cell r="BB562"/>
          <cell r="BC562"/>
          <cell r="BD562"/>
          <cell r="BE562"/>
          <cell r="BF562"/>
          <cell r="BG562"/>
          <cell r="BH562"/>
          <cell r="BI562"/>
          <cell r="BJ562"/>
          <cell r="BK562"/>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C562"/>
          <cell r="DD562">
            <v>1</v>
          </cell>
          <cell r="DE562"/>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I563"/>
          <cell r="J563">
            <v>1</v>
          </cell>
          <cell r="K563"/>
          <cell r="L563"/>
          <cell r="M563"/>
          <cell r="N563"/>
          <cell r="O563"/>
          <cell r="P563"/>
          <cell r="Q563">
            <v>1</v>
          </cell>
          <cell r="R563" t="str">
            <v>NFI</v>
          </cell>
          <cell r="S563"/>
          <cell r="T563"/>
          <cell r="U563" t="str">
            <v>Supply interruptions</v>
          </cell>
          <cell r="V563" t="str">
            <v>nr</v>
          </cell>
          <cell r="W563" t="str">
            <v>Number of customers</v>
          </cell>
          <cell r="X563">
            <v>0</v>
          </cell>
          <cell r="Y563" t="str">
            <v>Down</v>
          </cell>
          <cell r="Z563"/>
          <cell r="AA563"/>
          <cell r="AB563"/>
          <cell r="AC563"/>
          <cell r="AD563"/>
          <cell r="AE563"/>
          <cell r="AF563"/>
          <cell r="AG563"/>
          <cell r="AH563"/>
          <cell r="AI563"/>
          <cell r="AJ563"/>
          <cell r="AK563"/>
          <cell r="AL563"/>
          <cell r="AM563"/>
          <cell r="AN563"/>
          <cell r="AO563"/>
          <cell r="AP563"/>
          <cell r="AQ563">
            <v>2148</v>
          </cell>
          <cell r="AR563">
            <v>2025</v>
          </cell>
          <cell r="AS563">
            <v>1901</v>
          </cell>
          <cell r="AT563">
            <v>1778</v>
          </cell>
          <cell r="AU563">
            <v>1654</v>
          </cell>
          <cell r="AV563"/>
          <cell r="AW563"/>
          <cell r="AX563"/>
          <cell r="AY563"/>
          <cell r="AZ563"/>
          <cell r="BA563"/>
          <cell r="BB563"/>
          <cell r="BC563"/>
          <cell r="BD563"/>
          <cell r="BE563"/>
          <cell r="BF563"/>
          <cell r="BG563"/>
          <cell r="BH563"/>
          <cell r="BI563"/>
          <cell r="BJ563"/>
          <cell r="BK563"/>
          <cell r="BL563"/>
          <cell r="BM563"/>
          <cell r="BN563"/>
          <cell r="BO563"/>
          <cell r="BP563"/>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cell r="DD563">
            <v>1</v>
          </cell>
          <cell r="DE563"/>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I564"/>
          <cell r="J564"/>
          <cell r="K564">
            <v>1</v>
          </cell>
          <cell r="L564"/>
          <cell r="M564"/>
          <cell r="N564"/>
          <cell r="O564"/>
          <cell r="P564"/>
          <cell r="Q564">
            <v>1</v>
          </cell>
          <cell r="R564" t="str">
            <v>NFI</v>
          </cell>
          <cell r="S564"/>
          <cell r="T564"/>
          <cell r="U564" t="str">
            <v>Sewer flooding</v>
          </cell>
          <cell r="V564" t="str">
            <v>nr</v>
          </cell>
          <cell r="W564"/>
          <cell r="X564">
            <v>0</v>
          </cell>
          <cell r="Y564" t="str">
            <v>Down</v>
          </cell>
          <cell r="Z564"/>
          <cell r="AA564"/>
          <cell r="AB564"/>
          <cell r="AC564"/>
          <cell r="AD564"/>
          <cell r="AE564"/>
          <cell r="AF564"/>
          <cell r="AG564"/>
          <cell r="AH564"/>
          <cell r="AI564"/>
          <cell r="AJ564"/>
          <cell r="AK564"/>
          <cell r="AL564"/>
          <cell r="AM564"/>
          <cell r="AN564"/>
          <cell r="AO564"/>
          <cell r="AP564"/>
          <cell r="AQ564">
            <v>374</v>
          </cell>
          <cell r="AR564">
            <v>371</v>
          </cell>
          <cell r="AS564">
            <v>371</v>
          </cell>
          <cell r="AT564">
            <v>357</v>
          </cell>
          <cell r="AU564">
            <v>357</v>
          </cell>
          <cell r="AV564"/>
          <cell r="AW564"/>
          <cell r="AX564"/>
          <cell r="AY564"/>
          <cell r="AZ564"/>
          <cell r="BA564"/>
          <cell r="BB564"/>
          <cell r="BC564"/>
          <cell r="BD564"/>
          <cell r="BE564"/>
          <cell r="BF564"/>
          <cell r="BG564"/>
          <cell r="BH564"/>
          <cell r="BI564"/>
          <cell r="BJ564"/>
          <cell r="BK564"/>
          <cell r="BL564"/>
          <cell r="BM564"/>
          <cell r="BN564"/>
          <cell r="BO564"/>
          <cell r="BP564"/>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cell r="DD564">
            <v>1</v>
          </cell>
          <cell r="DE564"/>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I565"/>
          <cell r="J565"/>
          <cell r="K565"/>
          <cell r="L565"/>
          <cell r="M565">
            <v>1</v>
          </cell>
          <cell r="N565"/>
          <cell r="O565"/>
          <cell r="P565"/>
          <cell r="Q565">
            <v>1</v>
          </cell>
          <cell r="R565" t="str">
            <v>NFI</v>
          </cell>
          <cell r="S565"/>
          <cell r="T565"/>
          <cell r="U565" t="str">
            <v>Billing, debt, vfm, affordability, vulnerability</v>
          </cell>
          <cell r="V565" t="str">
            <v>%</v>
          </cell>
          <cell r="W565"/>
          <cell r="X565">
            <v>1</v>
          </cell>
          <cell r="Y565" t="str">
            <v>Down</v>
          </cell>
          <cell r="Z565"/>
          <cell r="AA565"/>
          <cell r="AB565"/>
          <cell r="AC565"/>
          <cell r="AD565"/>
          <cell r="AE565"/>
          <cell r="AF565"/>
          <cell r="AG565"/>
          <cell r="AH565"/>
          <cell r="AI565"/>
          <cell r="AJ565"/>
          <cell r="AK565"/>
          <cell r="AL565"/>
          <cell r="AM565"/>
          <cell r="AN565"/>
          <cell r="AO565"/>
          <cell r="AP565"/>
          <cell r="AQ565" t="str">
            <v>&lt;CPIH</v>
          </cell>
          <cell r="AR565" t="str">
            <v>&lt;CPIH</v>
          </cell>
          <cell r="AS565" t="str">
            <v>&lt;CPIH</v>
          </cell>
          <cell r="AT565" t="str">
            <v>&lt;CPIH</v>
          </cell>
          <cell r="AU565" t="str">
            <v>&lt;CPIH</v>
          </cell>
          <cell r="AV565"/>
          <cell r="AW565"/>
          <cell r="AX565"/>
          <cell r="AY565"/>
          <cell r="AZ565"/>
          <cell r="BA565"/>
          <cell r="BB565"/>
          <cell r="BC565"/>
          <cell r="BD565"/>
          <cell r="BE565"/>
          <cell r="BF565"/>
          <cell r="BG565"/>
          <cell r="BH565"/>
          <cell r="BI565"/>
          <cell r="BJ565"/>
          <cell r="BK565"/>
          <cell r="BL565"/>
          <cell r="BM565"/>
          <cell r="BN565"/>
          <cell r="BO565"/>
          <cell r="BP565"/>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cell r="DD565">
            <v>1</v>
          </cell>
          <cell r="DE565"/>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I566"/>
          <cell r="J566"/>
          <cell r="K566"/>
          <cell r="L566"/>
          <cell r="M566">
            <v>1</v>
          </cell>
          <cell r="N566"/>
          <cell r="O566"/>
          <cell r="P566"/>
          <cell r="Q566">
            <v>1</v>
          </cell>
          <cell r="R566" t="str">
            <v>NFI</v>
          </cell>
          <cell r="S566"/>
          <cell r="T566"/>
          <cell r="U566" t="str">
            <v>Billing, debt, vfm, affordability, vulnerability</v>
          </cell>
          <cell r="V566" t="str">
            <v>nr</v>
          </cell>
          <cell r="W566"/>
          <cell r="X566">
            <v>0</v>
          </cell>
          <cell r="Y566" t="str">
            <v>Up</v>
          </cell>
          <cell r="Z566"/>
          <cell r="AA566"/>
          <cell r="AB566"/>
          <cell r="AC566"/>
          <cell r="AD566"/>
          <cell r="AE566"/>
          <cell r="AF566"/>
          <cell r="AG566"/>
          <cell r="AH566"/>
          <cell r="AI566"/>
          <cell r="AJ566"/>
          <cell r="AK566"/>
          <cell r="AL566"/>
          <cell r="AM566"/>
          <cell r="AN566"/>
          <cell r="AO566"/>
          <cell r="AP566"/>
          <cell r="AQ566">
            <v>133000</v>
          </cell>
          <cell r="AR566">
            <v>133000</v>
          </cell>
          <cell r="AS566">
            <v>133000</v>
          </cell>
          <cell r="AT566">
            <v>133000</v>
          </cell>
          <cell r="AU566">
            <v>133000</v>
          </cell>
          <cell r="AV566"/>
          <cell r="AW566"/>
          <cell r="AX566"/>
          <cell r="AY566"/>
          <cell r="AZ566"/>
          <cell r="BA566"/>
          <cell r="BB566"/>
          <cell r="BC566"/>
          <cell r="BD566"/>
          <cell r="BE566"/>
          <cell r="BF566"/>
          <cell r="BG566"/>
          <cell r="BH566"/>
          <cell r="BI566"/>
          <cell r="BJ566"/>
          <cell r="BK566"/>
          <cell r="BL566"/>
          <cell r="BM566"/>
          <cell r="BN566"/>
          <cell r="BO566"/>
          <cell r="BP566"/>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cell r="DD566">
            <v>1</v>
          </cell>
          <cell r="DE566"/>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I567"/>
          <cell r="J567"/>
          <cell r="K567"/>
          <cell r="L567"/>
          <cell r="M567">
            <v>0.89200000000000002</v>
          </cell>
          <cell r="N567">
            <v>0.108</v>
          </cell>
          <cell r="O567"/>
          <cell r="P567"/>
          <cell r="Q567">
            <v>1</v>
          </cell>
          <cell r="R567" t="str">
            <v>NFI</v>
          </cell>
          <cell r="S567"/>
          <cell r="T567"/>
          <cell r="U567" t="str">
            <v>Billing, debt, vfm, affordability, vulnerability</v>
          </cell>
          <cell r="V567" t="str">
            <v>%</v>
          </cell>
          <cell r="W567"/>
          <cell r="X567">
            <v>1</v>
          </cell>
          <cell r="Y567" t="str">
            <v>Down</v>
          </cell>
          <cell r="Z567"/>
          <cell r="AA567"/>
          <cell r="AB567"/>
          <cell r="AC567"/>
          <cell r="AD567"/>
          <cell r="AE567"/>
          <cell r="AF567"/>
          <cell r="AG567"/>
          <cell r="AH567"/>
          <cell r="AI567"/>
          <cell r="AJ567"/>
          <cell r="AK567"/>
          <cell r="AL567"/>
          <cell r="AM567"/>
          <cell r="AN567"/>
          <cell r="AO567"/>
          <cell r="AP567"/>
          <cell r="AQ567">
            <v>2.2999999999999998</v>
          </cell>
          <cell r="AR567">
            <v>2.2000000000000002</v>
          </cell>
          <cell r="AS567">
            <v>2.1</v>
          </cell>
          <cell r="AT567">
            <v>2</v>
          </cell>
          <cell r="AU567">
            <v>2</v>
          </cell>
          <cell r="AV567"/>
          <cell r="AW567"/>
          <cell r="AX567"/>
          <cell r="AY567"/>
          <cell r="AZ567"/>
          <cell r="BA567"/>
          <cell r="BB567"/>
          <cell r="BC567"/>
          <cell r="BD567"/>
          <cell r="BE567"/>
          <cell r="BF567"/>
          <cell r="BG567"/>
          <cell r="BH567"/>
          <cell r="BI567"/>
          <cell r="BJ567"/>
          <cell r="BK567"/>
          <cell r="BL567"/>
          <cell r="BM567"/>
          <cell r="BN567"/>
          <cell r="BO567"/>
          <cell r="BP567"/>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cell r="DD567"/>
          <cell r="DE567"/>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I568"/>
          <cell r="J568"/>
          <cell r="K568"/>
          <cell r="L568"/>
          <cell r="M568">
            <v>0.89200000000000002</v>
          </cell>
          <cell r="N568">
            <v>0.108</v>
          </cell>
          <cell r="O568"/>
          <cell r="P568"/>
          <cell r="Q568">
            <v>1</v>
          </cell>
          <cell r="R568" t="str">
            <v>Out &amp; under</v>
          </cell>
          <cell r="S568" t="str">
            <v>Revenue</v>
          </cell>
          <cell r="T568" t="str">
            <v>In-period</v>
          </cell>
          <cell r="U568" t="str">
            <v>Billing, debt, vfm, affordability, vulnerability</v>
          </cell>
          <cell r="V568" t="str">
            <v>%</v>
          </cell>
          <cell r="W568"/>
          <cell r="X568">
            <v>2</v>
          </cell>
          <cell r="Y568" t="str">
            <v>Down</v>
          </cell>
          <cell r="Z568"/>
          <cell r="AA568"/>
          <cell r="AB568"/>
          <cell r="AC568"/>
          <cell r="AD568"/>
          <cell r="AE568"/>
          <cell r="AF568"/>
          <cell r="AG568"/>
          <cell r="AH568"/>
          <cell r="AI568"/>
          <cell r="AJ568"/>
          <cell r="AK568"/>
          <cell r="AL568"/>
          <cell r="AM568"/>
          <cell r="AN568"/>
          <cell r="AO568"/>
          <cell r="AP568"/>
          <cell r="AQ568">
            <v>3.9</v>
          </cell>
          <cell r="AR568">
            <v>3.8</v>
          </cell>
          <cell r="AS568">
            <v>3.7</v>
          </cell>
          <cell r="AT568">
            <v>3.6</v>
          </cell>
          <cell r="AU568">
            <v>3.5</v>
          </cell>
          <cell r="AV568"/>
          <cell r="AW568"/>
          <cell r="AX568"/>
          <cell r="AY568"/>
          <cell r="AZ568"/>
          <cell r="BA568"/>
          <cell r="BB568"/>
          <cell r="BC568"/>
          <cell r="BD568"/>
          <cell r="BE568"/>
          <cell r="BF568"/>
          <cell r="BG568"/>
          <cell r="BH568"/>
          <cell r="BI568"/>
          <cell r="BJ568"/>
          <cell r="BK568"/>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C568"/>
          <cell r="DD568">
            <v>1</v>
          </cell>
          <cell r="DE568"/>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O569"/>
          <cell r="P569"/>
          <cell r="Q569">
            <v>1</v>
          </cell>
          <cell r="R569" t="str">
            <v>NFI</v>
          </cell>
          <cell r="S569"/>
          <cell r="T569"/>
          <cell r="U569" t="str">
            <v>Resilience</v>
          </cell>
          <cell r="V569" t="str">
            <v>category</v>
          </cell>
          <cell r="W569"/>
          <cell r="X569">
            <v>0</v>
          </cell>
          <cell r="Y569" t="str">
            <v>Up</v>
          </cell>
          <cell r="Z569"/>
          <cell r="AA569"/>
          <cell r="AB569"/>
          <cell r="AC569"/>
          <cell r="AD569"/>
          <cell r="AE569"/>
          <cell r="AF569"/>
          <cell r="AG569"/>
          <cell r="AH569"/>
          <cell r="AI569"/>
          <cell r="AJ569"/>
          <cell r="AK569"/>
          <cell r="AL569"/>
          <cell r="AM569"/>
          <cell r="AN569"/>
          <cell r="AO569"/>
          <cell r="AP569"/>
          <cell r="AQ569" t="str">
            <v>High</v>
          </cell>
          <cell r="AR569" t="str">
            <v>High</v>
          </cell>
          <cell r="AS569" t="str">
            <v>High</v>
          </cell>
          <cell r="AT569" t="str">
            <v>High</v>
          </cell>
          <cell r="AU569" t="str">
            <v>High</v>
          </cell>
          <cell r="AV569"/>
          <cell r="AW569"/>
          <cell r="AX569"/>
          <cell r="AY569"/>
          <cell r="AZ569"/>
          <cell r="BA569"/>
          <cell r="BB569"/>
          <cell r="BC569"/>
          <cell r="BD569"/>
          <cell r="BE569"/>
          <cell r="BF569"/>
          <cell r="BG569"/>
          <cell r="BH569"/>
          <cell r="BI569"/>
          <cell r="BJ569"/>
          <cell r="BK569"/>
          <cell r="BL569"/>
          <cell r="BM569"/>
          <cell r="BN569"/>
          <cell r="BO569"/>
          <cell r="BP569"/>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cell r="DD569">
            <v>1</v>
          </cell>
          <cell r="DE569"/>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K570"/>
          <cell r="L570"/>
          <cell r="M570"/>
          <cell r="N570"/>
          <cell r="O570"/>
          <cell r="P570"/>
          <cell r="Q570">
            <v>1</v>
          </cell>
          <cell r="R570" t="str">
            <v>NFI</v>
          </cell>
          <cell r="S570"/>
          <cell r="T570"/>
          <cell r="U570" t="str">
            <v>Resilience</v>
          </cell>
          <cell r="V570" t="str">
            <v>%</v>
          </cell>
          <cell r="W570"/>
          <cell r="X570">
            <v>1</v>
          </cell>
          <cell r="Y570" t="str">
            <v>Down</v>
          </cell>
          <cell r="Z570" t="str">
            <v>Risk of severe restrictions in a drought</v>
          </cell>
          <cell r="AA570"/>
          <cell r="AB570"/>
          <cell r="AC570"/>
          <cell r="AD570"/>
          <cell r="AE570"/>
          <cell r="AF570"/>
          <cell r="AG570"/>
          <cell r="AH570"/>
          <cell r="AI570"/>
          <cell r="AJ570"/>
          <cell r="AK570"/>
          <cell r="AL570"/>
          <cell r="AM570"/>
          <cell r="AN570"/>
          <cell r="AO570"/>
          <cell r="AP570"/>
          <cell r="AQ570">
            <v>4.5</v>
          </cell>
          <cell r="AR570">
            <v>4.5</v>
          </cell>
          <cell r="AS570">
            <v>4.5</v>
          </cell>
          <cell r="AT570">
            <v>4.5</v>
          </cell>
          <cell r="AU570">
            <v>0</v>
          </cell>
          <cell r="AV570"/>
          <cell r="AW570"/>
          <cell r="AX570"/>
          <cell r="AY570"/>
          <cell r="AZ570"/>
          <cell r="BA570"/>
          <cell r="BB570"/>
          <cell r="BC570"/>
          <cell r="BD570"/>
          <cell r="BE570"/>
          <cell r="BF570"/>
          <cell r="BG570"/>
          <cell r="BH570"/>
          <cell r="BI570"/>
          <cell r="BJ570"/>
          <cell r="BK570"/>
          <cell r="BL570"/>
          <cell r="BM570"/>
          <cell r="BN570"/>
          <cell r="BO570"/>
          <cell r="BP570"/>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cell r="DD570">
            <v>1</v>
          </cell>
          <cell r="DE570"/>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I571"/>
          <cell r="J571"/>
          <cell r="K571">
            <v>1</v>
          </cell>
          <cell r="L571"/>
          <cell r="M571"/>
          <cell r="N571"/>
          <cell r="O571"/>
          <cell r="P571"/>
          <cell r="Q571">
            <v>1</v>
          </cell>
          <cell r="R571" t="str">
            <v>NFI</v>
          </cell>
          <cell r="S571"/>
          <cell r="T571"/>
          <cell r="U571" t="str">
            <v>Resilience</v>
          </cell>
          <cell r="V571" t="str">
            <v>%</v>
          </cell>
          <cell r="W571" t="str">
            <v>% customers</v>
          </cell>
          <cell r="X571">
            <v>2</v>
          </cell>
          <cell r="Y571" t="str">
            <v>Down</v>
          </cell>
          <cell r="Z571" t="str">
            <v>Risk of sewer flooding in a storm</v>
          </cell>
          <cell r="AA571"/>
          <cell r="AB571"/>
          <cell r="AC571"/>
          <cell r="AD571"/>
          <cell r="AE571"/>
          <cell r="AF571"/>
          <cell r="AG571"/>
          <cell r="AH571"/>
          <cell r="AI571"/>
          <cell r="AJ571"/>
          <cell r="AK571"/>
          <cell r="AL571"/>
          <cell r="AM571"/>
          <cell r="AN571"/>
          <cell r="AO571"/>
          <cell r="AP571"/>
          <cell r="AQ571">
            <v>30.69</v>
          </cell>
          <cell r="AR571">
            <v>30.38</v>
          </cell>
          <cell r="AS571">
            <v>30.07</v>
          </cell>
          <cell r="AT571">
            <v>29.76</v>
          </cell>
          <cell r="AU571">
            <v>29.45</v>
          </cell>
          <cell r="AV571"/>
          <cell r="AW571"/>
          <cell r="AX571"/>
          <cell r="AY571"/>
          <cell r="AZ571"/>
          <cell r="BA571"/>
          <cell r="BB571"/>
          <cell r="BC571"/>
          <cell r="BD571"/>
          <cell r="BE571"/>
          <cell r="BF571"/>
          <cell r="BG571"/>
          <cell r="BH571"/>
          <cell r="BI571"/>
          <cell r="BJ571"/>
          <cell r="BK571"/>
          <cell r="BL571"/>
          <cell r="BM571"/>
          <cell r="BN571"/>
          <cell r="BO571"/>
          <cell r="BP571"/>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cell r="DD571">
            <v>1</v>
          </cell>
          <cell r="DE571"/>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O572"/>
          <cell r="P572"/>
          <cell r="Q572">
            <v>1</v>
          </cell>
          <cell r="R572" t="str">
            <v>NFI</v>
          </cell>
          <cell r="S572"/>
          <cell r="T572"/>
          <cell r="U572" t="str">
            <v>Energy/emissions</v>
          </cell>
          <cell r="V572" t="str">
            <v>%</v>
          </cell>
          <cell r="W572"/>
          <cell r="X572">
            <v>0</v>
          </cell>
          <cell r="Y572" t="str">
            <v>Up</v>
          </cell>
          <cell r="Z572"/>
          <cell r="AA572"/>
          <cell r="AB572"/>
          <cell r="AC572"/>
          <cell r="AD572"/>
          <cell r="AE572"/>
          <cell r="AF572"/>
          <cell r="AG572"/>
          <cell r="AH572"/>
          <cell r="AI572"/>
          <cell r="AJ572"/>
          <cell r="AK572"/>
          <cell r="AL572"/>
          <cell r="AM572"/>
          <cell r="AN572"/>
          <cell r="AO572"/>
          <cell r="AP572"/>
          <cell r="AQ572">
            <v>31</v>
          </cell>
          <cell r="AR572">
            <v>32</v>
          </cell>
          <cell r="AS572">
            <v>33</v>
          </cell>
          <cell r="AT572">
            <v>34</v>
          </cell>
          <cell r="AU572">
            <v>35</v>
          </cell>
          <cell r="AV572"/>
          <cell r="AW572"/>
          <cell r="AX572"/>
          <cell r="AY572"/>
          <cell r="AZ572"/>
          <cell r="BA572"/>
          <cell r="BB572"/>
          <cell r="BC572"/>
          <cell r="BD572"/>
          <cell r="BE572"/>
          <cell r="BF572"/>
          <cell r="BG572"/>
          <cell r="BH572"/>
          <cell r="BI572"/>
          <cell r="BJ572"/>
          <cell r="BK572"/>
          <cell r="BL572"/>
          <cell r="BM572"/>
          <cell r="BN572"/>
          <cell r="BO572"/>
          <cell r="BP572"/>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cell r="DD572">
            <v>1</v>
          </cell>
          <cell r="DE572"/>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I573"/>
          <cell r="J573"/>
          <cell r="K573">
            <v>1</v>
          </cell>
          <cell r="L573"/>
          <cell r="M573"/>
          <cell r="N573"/>
          <cell r="O573"/>
          <cell r="P573"/>
          <cell r="Q573">
            <v>1</v>
          </cell>
          <cell r="R573" t="str">
            <v>Out &amp; under</v>
          </cell>
          <cell r="S573" t="str">
            <v xml:space="preserve">Revenue </v>
          </cell>
          <cell r="T573" t="str">
            <v>In-period</v>
          </cell>
          <cell r="U573" t="str">
            <v>Environmental</v>
          </cell>
          <cell r="V573" t="str">
            <v>nr</v>
          </cell>
          <cell r="W573" t="str">
            <v>per m3 of water removed from sewers</v>
          </cell>
          <cell r="X573">
            <v>0</v>
          </cell>
          <cell r="Y573" t="str">
            <v>Up</v>
          </cell>
          <cell r="Z573"/>
          <cell r="AA573"/>
          <cell r="AB573"/>
          <cell r="AC573"/>
          <cell r="AD573"/>
          <cell r="AE573"/>
          <cell r="AF573"/>
          <cell r="AG573"/>
          <cell r="AH573"/>
          <cell r="AI573"/>
          <cell r="AJ573"/>
          <cell r="AK573"/>
          <cell r="AL573"/>
          <cell r="AM573"/>
          <cell r="AN573"/>
          <cell r="AO573"/>
          <cell r="AP573"/>
          <cell r="AQ573">
            <v>141900</v>
          </cell>
          <cell r="AR573">
            <v>141900</v>
          </cell>
          <cell r="AS573">
            <v>141900</v>
          </cell>
          <cell r="AT573">
            <v>862150</v>
          </cell>
          <cell r="AU573">
            <v>862150</v>
          </cell>
          <cell r="AV573"/>
          <cell r="AW573"/>
          <cell r="AX573"/>
          <cell r="AY573"/>
          <cell r="AZ573"/>
          <cell r="BA573"/>
          <cell r="BB573"/>
          <cell r="BC573"/>
          <cell r="BD573"/>
          <cell r="BE573"/>
          <cell r="BF573"/>
          <cell r="BG573"/>
          <cell r="BH573"/>
          <cell r="BI573"/>
          <cell r="BJ573"/>
          <cell r="BK573"/>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C573"/>
          <cell r="DD573">
            <v>1</v>
          </cell>
          <cell r="DE573"/>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J574"/>
          <cell r="K574"/>
          <cell r="L574"/>
          <cell r="M574"/>
          <cell r="N574"/>
          <cell r="O574"/>
          <cell r="P574"/>
          <cell r="Q574">
            <v>1</v>
          </cell>
          <cell r="R574" t="str">
            <v>NFI</v>
          </cell>
          <cell r="S574"/>
          <cell r="T574"/>
          <cell r="U574" t="str">
            <v>Resilience</v>
          </cell>
          <cell r="V574" t="str">
            <v>%</v>
          </cell>
          <cell r="W574"/>
          <cell r="X574">
            <v>1</v>
          </cell>
          <cell r="Y574" t="str">
            <v>Up</v>
          </cell>
          <cell r="Z574"/>
          <cell r="AA574"/>
          <cell r="AB574"/>
          <cell r="AC574"/>
          <cell r="AD574"/>
          <cell r="AE574"/>
          <cell r="AF574"/>
          <cell r="AG574"/>
          <cell r="AH574"/>
          <cell r="AI574"/>
          <cell r="AJ574"/>
          <cell r="AK574"/>
          <cell r="AL574"/>
          <cell r="AM574"/>
          <cell r="AN574"/>
          <cell r="AO574"/>
          <cell r="AP574"/>
          <cell r="AQ574">
            <v>92.2</v>
          </cell>
          <cell r="AR574">
            <v>92.2</v>
          </cell>
          <cell r="AS574">
            <v>93.3</v>
          </cell>
          <cell r="AT574">
            <v>94.4</v>
          </cell>
          <cell r="AU574">
            <v>95.5</v>
          </cell>
          <cell r="AV574"/>
          <cell r="AW574"/>
          <cell r="AX574"/>
          <cell r="AY574"/>
          <cell r="AZ574"/>
          <cell r="BA574"/>
          <cell r="BB574"/>
          <cell r="BC574"/>
          <cell r="BD574"/>
          <cell r="BE574"/>
          <cell r="BF574"/>
          <cell r="BG574"/>
          <cell r="BH574"/>
          <cell r="BI574"/>
          <cell r="BJ574"/>
          <cell r="BK574"/>
          <cell r="BL574"/>
          <cell r="BM574"/>
          <cell r="BN574"/>
          <cell r="BO574"/>
          <cell r="BP574"/>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cell r="DD574">
            <v>1</v>
          </cell>
          <cell r="DE574"/>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I575"/>
          <cell r="J575">
            <v>1</v>
          </cell>
          <cell r="K575"/>
          <cell r="L575"/>
          <cell r="M575"/>
          <cell r="N575"/>
          <cell r="O575"/>
          <cell r="P575"/>
          <cell r="Q575">
            <v>1</v>
          </cell>
          <cell r="R575" t="str">
            <v>NFI</v>
          </cell>
          <cell r="S575"/>
          <cell r="T575"/>
          <cell r="U575" t="str">
            <v>Resilience</v>
          </cell>
          <cell r="V575" t="str">
            <v>%</v>
          </cell>
          <cell r="W575"/>
          <cell r="X575">
            <v>1</v>
          </cell>
          <cell r="Y575" t="str">
            <v>Up</v>
          </cell>
          <cell r="Z575"/>
          <cell r="AA575"/>
          <cell r="AB575"/>
          <cell r="AC575"/>
          <cell r="AD575"/>
          <cell r="AE575"/>
          <cell r="AF575"/>
          <cell r="AG575"/>
          <cell r="AH575"/>
          <cell r="AI575"/>
          <cell r="AJ575"/>
          <cell r="AK575"/>
          <cell r="AL575"/>
          <cell r="AM575"/>
          <cell r="AN575"/>
          <cell r="AO575"/>
          <cell r="AP575"/>
          <cell r="AQ575">
            <v>84</v>
          </cell>
          <cell r="AR575">
            <v>84</v>
          </cell>
          <cell r="AS575">
            <v>84.8</v>
          </cell>
          <cell r="AT575">
            <v>85.6</v>
          </cell>
          <cell r="AU575">
            <v>86.5</v>
          </cell>
          <cell r="AV575"/>
          <cell r="AW575"/>
          <cell r="AX575"/>
          <cell r="AY575"/>
          <cell r="AZ575"/>
          <cell r="BA575"/>
          <cell r="BB575"/>
          <cell r="BC575"/>
          <cell r="BD575"/>
          <cell r="BE575"/>
          <cell r="BF575"/>
          <cell r="BG575"/>
          <cell r="BH575"/>
          <cell r="BI575"/>
          <cell r="BJ575"/>
          <cell r="BK575"/>
          <cell r="BL575"/>
          <cell r="BM575"/>
          <cell r="BN575"/>
          <cell r="BO575"/>
          <cell r="BP575"/>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cell r="DD575">
            <v>1</v>
          </cell>
          <cell r="DE575"/>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I576"/>
          <cell r="J576">
            <v>1</v>
          </cell>
          <cell r="K576"/>
          <cell r="L576"/>
          <cell r="M576"/>
          <cell r="N576"/>
          <cell r="O576"/>
          <cell r="P576"/>
          <cell r="Q576">
            <v>1</v>
          </cell>
          <cell r="R576" t="str">
            <v>NFI</v>
          </cell>
          <cell r="S576"/>
          <cell r="T576"/>
          <cell r="U576" t="str">
            <v>Resilience</v>
          </cell>
          <cell r="V576" t="str">
            <v>%</v>
          </cell>
          <cell r="W576"/>
          <cell r="X576">
            <v>1</v>
          </cell>
          <cell r="Y576" t="str">
            <v>Up</v>
          </cell>
          <cell r="Z576"/>
          <cell r="AA576"/>
          <cell r="AB576"/>
          <cell r="AC576"/>
          <cell r="AD576"/>
          <cell r="AE576"/>
          <cell r="AF576"/>
          <cell r="AG576"/>
          <cell r="AH576"/>
          <cell r="AI576"/>
          <cell r="AJ576"/>
          <cell r="AK576"/>
          <cell r="AL576"/>
          <cell r="AM576"/>
          <cell r="AN576"/>
          <cell r="AO576"/>
          <cell r="AP576"/>
          <cell r="AQ576">
            <v>68</v>
          </cell>
          <cell r="AR576">
            <v>68</v>
          </cell>
          <cell r="AS576">
            <v>70</v>
          </cell>
          <cell r="AT576">
            <v>71</v>
          </cell>
          <cell r="AU576">
            <v>73</v>
          </cell>
          <cell r="AV576"/>
          <cell r="AW576"/>
          <cell r="AX576"/>
          <cell r="AY576"/>
          <cell r="AZ576"/>
          <cell r="BA576"/>
          <cell r="BB576"/>
          <cell r="BC576"/>
          <cell r="BD576"/>
          <cell r="BE576"/>
          <cell r="BF576"/>
          <cell r="BG576"/>
          <cell r="BH576"/>
          <cell r="BI576"/>
          <cell r="BJ576"/>
          <cell r="BK576"/>
          <cell r="BL576"/>
          <cell r="BM576"/>
          <cell r="BN576"/>
          <cell r="BO576"/>
          <cell r="BP576"/>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cell r="DD576">
            <v>1</v>
          </cell>
          <cell r="DE576"/>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I577"/>
          <cell r="J577"/>
          <cell r="K577">
            <v>1</v>
          </cell>
          <cell r="L577"/>
          <cell r="M577"/>
          <cell r="N577"/>
          <cell r="O577"/>
          <cell r="P577"/>
          <cell r="Q577">
            <v>1</v>
          </cell>
          <cell r="R577" t="str">
            <v>NFI</v>
          </cell>
          <cell r="S577"/>
          <cell r="T577"/>
          <cell r="U577" t="str">
            <v>Resilience</v>
          </cell>
          <cell r="V577" t="str">
            <v>%</v>
          </cell>
          <cell r="W577"/>
          <cell r="X577">
            <v>1</v>
          </cell>
          <cell r="Y577" t="str">
            <v>Up</v>
          </cell>
          <cell r="Z577"/>
          <cell r="AA577"/>
          <cell r="AB577"/>
          <cell r="AC577"/>
          <cell r="AD577"/>
          <cell r="AE577"/>
          <cell r="AF577"/>
          <cell r="AG577"/>
          <cell r="AH577"/>
          <cell r="AI577"/>
          <cell r="AJ577"/>
          <cell r="AK577"/>
          <cell r="AL577"/>
          <cell r="AM577"/>
          <cell r="AN577"/>
          <cell r="AO577"/>
          <cell r="AP577"/>
          <cell r="AQ577">
            <v>77.7</v>
          </cell>
          <cell r="AR577">
            <v>77.7</v>
          </cell>
          <cell r="AS577">
            <v>78.5</v>
          </cell>
          <cell r="AT577">
            <v>79.3</v>
          </cell>
          <cell r="AU577">
            <v>80</v>
          </cell>
          <cell r="AV577"/>
          <cell r="AW577"/>
          <cell r="AX577"/>
          <cell r="AY577"/>
          <cell r="AZ577"/>
          <cell r="BA577"/>
          <cell r="BB577"/>
          <cell r="BC577"/>
          <cell r="BD577"/>
          <cell r="BE577"/>
          <cell r="BF577"/>
          <cell r="BG577"/>
          <cell r="BH577"/>
          <cell r="BI577"/>
          <cell r="BJ577"/>
          <cell r="BK577"/>
          <cell r="BL577"/>
          <cell r="BM577"/>
          <cell r="BN577"/>
          <cell r="BO577"/>
          <cell r="BP577"/>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cell r="DD577">
            <v>1</v>
          </cell>
          <cell r="DE577"/>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I578"/>
          <cell r="J578"/>
          <cell r="K578">
            <v>1</v>
          </cell>
          <cell r="L578"/>
          <cell r="M578"/>
          <cell r="N578"/>
          <cell r="O578"/>
          <cell r="P578"/>
          <cell r="Q578">
            <v>1</v>
          </cell>
          <cell r="R578" t="str">
            <v>NFI</v>
          </cell>
          <cell r="S578"/>
          <cell r="T578"/>
          <cell r="U578" t="str">
            <v>Resilience</v>
          </cell>
          <cell r="V578" t="str">
            <v>%</v>
          </cell>
          <cell r="W578"/>
          <cell r="X578">
            <v>1</v>
          </cell>
          <cell r="Y578" t="str">
            <v>Up</v>
          </cell>
          <cell r="Z578"/>
          <cell r="AA578"/>
          <cell r="AB578"/>
          <cell r="AC578"/>
          <cell r="AD578"/>
          <cell r="AE578"/>
          <cell r="AF578"/>
          <cell r="AG578"/>
          <cell r="AH578"/>
          <cell r="AI578"/>
          <cell r="AJ578"/>
          <cell r="AK578"/>
          <cell r="AL578"/>
          <cell r="AM578"/>
          <cell r="AN578"/>
          <cell r="AO578"/>
          <cell r="AP578"/>
          <cell r="AQ578">
            <v>28.3</v>
          </cell>
          <cell r="AR578">
            <v>28.3</v>
          </cell>
          <cell r="AS578">
            <v>33.9</v>
          </cell>
          <cell r="AT578">
            <v>39.5</v>
          </cell>
          <cell r="AU578">
            <v>45</v>
          </cell>
          <cell r="AV578"/>
          <cell r="AW578"/>
          <cell r="AX578"/>
          <cell r="AY578"/>
          <cell r="AZ578"/>
          <cell r="BA578"/>
          <cell r="BB578"/>
          <cell r="BC578"/>
          <cell r="BD578"/>
          <cell r="BE578"/>
          <cell r="BF578"/>
          <cell r="BG578"/>
          <cell r="BH578"/>
          <cell r="BI578"/>
          <cell r="BJ578"/>
          <cell r="BK578"/>
          <cell r="BL578"/>
          <cell r="BM578"/>
          <cell r="BN578"/>
          <cell r="BO578"/>
          <cell r="BP578"/>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cell r="DD578">
            <v>1</v>
          </cell>
          <cell r="DE578"/>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I579"/>
          <cell r="J579">
            <v>0.41399999999999998</v>
          </cell>
          <cell r="K579">
            <v>0.58599999999999997</v>
          </cell>
          <cell r="L579"/>
          <cell r="M579"/>
          <cell r="N579"/>
          <cell r="O579"/>
          <cell r="P579"/>
          <cell r="Q579">
            <v>1</v>
          </cell>
          <cell r="R579" t="str">
            <v>Out &amp; under</v>
          </cell>
          <cell r="S579"/>
          <cell r="T579" t="str">
            <v>In-period</v>
          </cell>
          <cell r="U579" t="str">
            <v>Customer education/awareness</v>
          </cell>
          <cell r="V579" t="str">
            <v>nr</v>
          </cell>
          <cell r="W579"/>
          <cell r="X579">
            <v>0</v>
          </cell>
          <cell r="Y579" t="str">
            <v>Up</v>
          </cell>
          <cell r="Z579"/>
          <cell r="AA579"/>
          <cell r="AB579"/>
          <cell r="AC579"/>
          <cell r="AD579"/>
          <cell r="AE579"/>
          <cell r="AF579"/>
          <cell r="AG579"/>
          <cell r="AH579"/>
          <cell r="AI579"/>
          <cell r="AJ579"/>
          <cell r="AK579"/>
          <cell r="AL579"/>
          <cell r="AM579"/>
          <cell r="AN579"/>
          <cell r="AO579"/>
          <cell r="AP579"/>
          <cell r="AQ579">
            <v>70000</v>
          </cell>
          <cell r="AR579">
            <v>72000</v>
          </cell>
          <cell r="AS579">
            <v>73000</v>
          </cell>
          <cell r="AT579">
            <v>74000</v>
          </cell>
          <cell r="AU579">
            <v>75000</v>
          </cell>
          <cell r="AV579"/>
          <cell r="AW579"/>
          <cell r="AX579"/>
          <cell r="AY579"/>
          <cell r="AZ579"/>
          <cell r="BA579"/>
          <cell r="BB579"/>
          <cell r="BC579"/>
          <cell r="BD579"/>
          <cell r="BE579"/>
          <cell r="BF579"/>
          <cell r="BG579"/>
          <cell r="BH579"/>
          <cell r="BI579"/>
          <cell r="BJ579"/>
          <cell r="BK579"/>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C579"/>
          <cell r="DD579">
            <v>1E-3</v>
          </cell>
          <cell r="DE579"/>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J580"/>
          <cell r="K580"/>
          <cell r="L580"/>
          <cell r="M580"/>
          <cell r="N580"/>
          <cell r="O580"/>
          <cell r="P580"/>
          <cell r="Q580">
            <v>1</v>
          </cell>
          <cell r="R580" t="str">
            <v>Out &amp; Under</v>
          </cell>
          <cell r="S580" t="str">
            <v>Revenue</v>
          </cell>
          <cell r="T580" t="str">
            <v>In-period</v>
          </cell>
          <cell r="U580" t="str">
            <v>Customer education/awareness</v>
          </cell>
          <cell r="V580" t="str">
            <v>nr</v>
          </cell>
          <cell r="W580"/>
          <cell r="X580">
            <v>0</v>
          </cell>
          <cell r="Y580" t="str">
            <v>Up</v>
          </cell>
          <cell r="Z580"/>
          <cell r="AA580"/>
          <cell r="AB580"/>
          <cell r="AC580"/>
          <cell r="AD580"/>
          <cell r="AE580"/>
          <cell r="AF580"/>
          <cell r="AG580"/>
          <cell r="AH580"/>
          <cell r="AI580"/>
          <cell r="AJ580"/>
          <cell r="AK580"/>
          <cell r="AL580"/>
          <cell r="AM580"/>
          <cell r="AN580"/>
          <cell r="AO580"/>
          <cell r="AP580"/>
          <cell r="AQ580">
            <v>560000</v>
          </cell>
          <cell r="AR580">
            <v>675000</v>
          </cell>
          <cell r="AS580">
            <v>720000</v>
          </cell>
          <cell r="AT580">
            <v>775000</v>
          </cell>
          <cell r="AU580">
            <v>830000</v>
          </cell>
          <cell r="AV580"/>
          <cell r="AW580"/>
          <cell r="AX580"/>
          <cell r="AY580"/>
          <cell r="AZ580"/>
          <cell r="BA580"/>
          <cell r="BB580"/>
          <cell r="BC580"/>
          <cell r="BD580"/>
          <cell r="BE580"/>
          <cell r="BF580"/>
          <cell r="BG580"/>
          <cell r="BH580"/>
          <cell r="BI580"/>
          <cell r="BJ580"/>
          <cell r="BK580"/>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C580"/>
          <cell r="DD580">
            <v>1E-4</v>
          </cell>
          <cell r="DE580"/>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O581"/>
          <cell r="P581"/>
          <cell r="Q581">
            <v>1</v>
          </cell>
          <cell r="R581" t="str">
            <v>NFI</v>
          </cell>
          <cell r="S581"/>
          <cell r="T581"/>
          <cell r="U581" t="str">
            <v>Health &amp; safety</v>
          </cell>
          <cell r="V581" t="str">
            <v>nr</v>
          </cell>
          <cell r="W581"/>
          <cell r="X581">
            <v>0</v>
          </cell>
          <cell r="Y581" t="str">
            <v>Down</v>
          </cell>
          <cell r="Z581"/>
          <cell r="AA581"/>
          <cell r="AB581"/>
          <cell r="AC581"/>
          <cell r="AD581"/>
          <cell r="AE581"/>
          <cell r="AF581"/>
          <cell r="AG581"/>
          <cell r="AH581"/>
          <cell r="AI581"/>
          <cell r="AJ581"/>
          <cell r="AK581"/>
          <cell r="AL581"/>
          <cell r="AM581"/>
          <cell r="AN581"/>
          <cell r="AO581"/>
          <cell r="AP581"/>
          <cell r="AQ581">
            <v>9</v>
          </cell>
          <cell r="AR581">
            <v>8</v>
          </cell>
          <cell r="AS581">
            <v>7</v>
          </cell>
          <cell r="AT581">
            <v>6</v>
          </cell>
          <cell r="AU581">
            <v>5</v>
          </cell>
          <cell r="AV581"/>
          <cell r="AW581"/>
          <cell r="AX581"/>
          <cell r="AY581"/>
          <cell r="AZ581"/>
          <cell r="BA581"/>
          <cell r="BB581"/>
          <cell r="BC581"/>
          <cell r="BD581"/>
          <cell r="BE581"/>
          <cell r="BF581"/>
          <cell r="BG581"/>
          <cell r="BH581"/>
          <cell r="BI581"/>
          <cell r="BJ581"/>
          <cell r="BK581"/>
          <cell r="BL581"/>
          <cell r="BM581"/>
          <cell r="BN581"/>
          <cell r="BO581"/>
          <cell r="BP581"/>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cell r="DD581">
            <v>1</v>
          </cell>
          <cell r="DE581"/>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O582"/>
          <cell r="P582"/>
          <cell r="Q582">
            <v>1</v>
          </cell>
          <cell r="R582" t="str">
            <v>NFI</v>
          </cell>
          <cell r="S582"/>
          <cell r="T582"/>
          <cell r="U582" t="str">
            <v>*** new primary category required ***</v>
          </cell>
          <cell r="V582" t="str">
            <v>%</v>
          </cell>
          <cell r="W582"/>
          <cell r="X582">
            <v>1</v>
          </cell>
          <cell r="Y582" t="str">
            <v>Up</v>
          </cell>
          <cell r="Z582"/>
          <cell r="AA582"/>
          <cell r="AB582"/>
          <cell r="AC582"/>
          <cell r="AD582"/>
          <cell r="AE582"/>
          <cell r="AF582"/>
          <cell r="AG582"/>
          <cell r="AH582"/>
          <cell r="AI582"/>
          <cell r="AJ582"/>
          <cell r="AK582"/>
          <cell r="AL582"/>
          <cell r="AM582"/>
          <cell r="AN582"/>
          <cell r="AO582"/>
          <cell r="AP582"/>
          <cell r="AQ582">
            <v>95</v>
          </cell>
          <cell r="AR582">
            <v>95</v>
          </cell>
          <cell r="AS582">
            <v>95</v>
          </cell>
          <cell r="AT582">
            <v>95</v>
          </cell>
          <cell r="AU582">
            <v>95</v>
          </cell>
          <cell r="AV582"/>
          <cell r="AW582"/>
          <cell r="AX582"/>
          <cell r="AY582"/>
          <cell r="AZ582"/>
          <cell r="BA582"/>
          <cell r="BB582"/>
          <cell r="BC582"/>
          <cell r="BD582"/>
          <cell r="BE582"/>
          <cell r="BF582"/>
          <cell r="BG582"/>
          <cell r="BH582"/>
          <cell r="BI582"/>
          <cell r="BJ582"/>
          <cell r="BK582"/>
          <cell r="BL582"/>
          <cell r="BM582"/>
          <cell r="BN582"/>
          <cell r="BO582"/>
          <cell r="BP582"/>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cell r="DD582">
            <v>1</v>
          </cell>
          <cell r="DE582"/>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O583"/>
          <cell r="P583"/>
          <cell r="Q583">
            <v>1</v>
          </cell>
          <cell r="R583" t="str">
            <v>NFI</v>
          </cell>
          <cell r="S583"/>
          <cell r="T583"/>
          <cell r="U583" t="str">
            <v>*** new primary category required ***</v>
          </cell>
          <cell r="V583" t="str">
            <v>%</v>
          </cell>
          <cell r="W583"/>
          <cell r="X583">
            <v>0</v>
          </cell>
          <cell r="Y583" t="str">
            <v>Up</v>
          </cell>
          <cell r="Z583"/>
          <cell r="AA583"/>
          <cell r="AB583"/>
          <cell r="AC583"/>
          <cell r="AD583"/>
          <cell r="AE583"/>
          <cell r="AF583"/>
          <cell r="AG583"/>
          <cell r="AH583"/>
          <cell r="AI583"/>
          <cell r="AJ583"/>
          <cell r="AK583"/>
          <cell r="AL583"/>
          <cell r="AM583"/>
          <cell r="AN583"/>
          <cell r="AO583"/>
          <cell r="AP583"/>
          <cell r="AQ583">
            <v>80</v>
          </cell>
          <cell r="AR583">
            <v>80</v>
          </cell>
          <cell r="AS583">
            <v>80</v>
          </cell>
          <cell r="AT583">
            <v>80</v>
          </cell>
          <cell r="AU583">
            <v>80</v>
          </cell>
          <cell r="AV583"/>
          <cell r="AW583"/>
          <cell r="AX583"/>
          <cell r="AY583"/>
          <cell r="AZ583"/>
          <cell r="BA583"/>
          <cell r="BB583"/>
          <cell r="BC583"/>
          <cell r="BD583"/>
          <cell r="BE583"/>
          <cell r="BF583"/>
          <cell r="BG583"/>
          <cell r="BH583"/>
          <cell r="BI583"/>
          <cell r="BJ583"/>
          <cell r="BK583"/>
          <cell r="BL583"/>
          <cell r="BM583"/>
          <cell r="BN583"/>
          <cell r="BO583"/>
          <cell r="BP583"/>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cell r="DD583">
            <v>1</v>
          </cell>
          <cell r="DE583"/>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J584"/>
          <cell r="K584"/>
          <cell r="L584"/>
          <cell r="M584"/>
          <cell r="N584"/>
          <cell r="O584"/>
          <cell r="P584"/>
          <cell r="Q584">
            <v>1</v>
          </cell>
          <cell r="R584" t="str">
            <v>Under</v>
          </cell>
          <cell r="S584" t="str">
            <v xml:space="preserve">Revenue </v>
          </cell>
          <cell r="T584" t="str">
            <v>In-period</v>
          </cell>
          <cell r="U584" t="str">
            <v>Billing, debt, vfm, affordability, vulnerability</v>
          </cell>
          <cell r="V584" t="str">
            <v>nr</v>
          </cell>
          <cell r="W584"/>
          <cell r="X584">
            <v>0</v>
          </cell>
          <cell r="Y584" t="str">
            <v>Up</v>
          </cell>
          <cell r="Z584"/>
          <cell r="AA584"/>
          <cell r="AB584"/>
          <cell r="AC584"/>
          <cell r="AD584"/>
          <cell r="AE584"/>
          <cell r="AF584"/>
          <cell r="AG584"/>
          <cell r="AH584"/>
          <cell r="AI584"/>
          <cell r="AJ584"/>
          <cell r="AK584"/>
          <cell r="AL584"/>
          <cell r="AM584"/>
          <cell r="AN584"/>
          <cell r="AO584"/>
          <cell r="AP584"/>
          <cell r="AQ584">
            <v>0</v>
          </cell>
          <cell r="AR584">
            <v>8</v>
          </cell>
          <cell r="AS584">
            <v>13</v>
          </cell>
          <cell r="AT584">
            <v>17</v>
          </cell>
          <cell r="AU584">
            <v>26</v>
          </cell>
          <cell r="AV584"/>
          <cell r="AW584"/>
          <cell r="AX584"/>
          <cell r="AY584"/>
          <cell r="AZ584"/>
          <cell r="BA584"/>
          <cell r="BB584"/>
          <cell r="BC584"/>
          <cell r="BD584"/>
          <cell r="BE584"/>
          <cell r="BF584"/>
          <cell r="BG584"/>
          <cell r="BH584"/>
          <cell r="BI584"/>
          <cell r="BJ584"/>
          <cell r="BK584"/>
          <cell r="BL584"/>
          <cell r="BM584"/>
          <cell r="BN584"/>
          <cell r="BO584"/>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C584"/>
          <cell r="DD584">
            <v>1</v>
          </cell>
          <cell r="DE584"/>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I585"/>
          <cell r="J585">
            <v>1</v>
          </cell>
          <cell r="K585"/>
          <cell r="L585"/>
          <cell r="M585"/>
          <cell r="N585"/>
          <cell r="O585"/>
          <cell r="P585"/>
          <cell r="Q585">
            <v>1</v>
          </cell>
          <cell r="R585" t="str">
            <v>Under</v>
          </cell>
          <cell r="S585" t="str">
            <v xml:space="preserve">Revenue </v>
          </cell>
          <cell r="T585" t="str">
            <v>End of period</v>
          </cell>
          <cell r="U585" t="str">
            <v>Billing, debt, vfm, affordability, vulnerability</v>
          </cell>
          <cell r="V585" t="str">
            <v>nr</v>
          </cell>
          <cell r="W585"/>
          <cell r="X585">
            <v>0</v>
          </cell>
          <cell r="Y585" t="str">
            <v>Up</v>
          </cell>
          <cell r="Z585"/>
          <cell r="AA585"/>
          <cell r="AB585"/>
          <cell r="AC585"/>
          <cell r="AD585"/>
          <cell r="AE585"/>
          <cell r="AF585"/>
          <cell r="AG585"/>
          <cell r="AH585"/>
          <cell r="AI585"/>
          <cell r="AJ585"/>
          <cell r="AK585"/>
          <cell r="AL585"/>
          <cell r="AM585"/>
          <cell r="AN585"/>
          <cell r="AO585"/>
          <cell r="AP585"/>
          <cell r="AQ585">
            <v>0</v>
          </cell>
          <cell r="AR585">
            <v>0</v>
          </cell>
          <cell r="AS585">
            <v>0</v>
          </cell>
          <cell r="AT585">
            <v>0</v>
          </cell>
          <cell r="AU585">
            <v>17</v>
          </cell>
          <cell r="AV585"/>
          <cell r="AW585"/>
          <cell r="AX585"/>
          <cell r="AY585"/>
          <cell r="AZ585"/>
          <cell r="BA585"/>
          <cell r="BB585"/>
          <cell r="BC585"/>
          <cell r="BD585"/>
          <cell r="BE585"/>
          <cell r="BF585"/>
          <cell r="BG585"/>
          <cell r="BH585"/>
          <cell r="BI585"/>
          <cell r="BJ585"/>
          <cell r="BK585"/>
          <cell r="BL585"/>
          <cell r="BM585"/>
          <cell r="BN585"/>
          <cell r="BO585"/>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C585"/>
          <cell r="DD585">
            <v>1</v>
          </cell>
          <cell r="DE585"/>
        </row>
        <row r="586">
          <cell r="C586" t="str">
            <v>PR19WSH_En9</v>
          </cell>
          <cell r="D586"/>
          <cell r="E586"/>
          <cell r="F586" t="str">
            <v>En9</v>
          </cell>
          <cell r="G586" t="str">
            <v>Combined sewer overflow storage systems</v>
          </cell>
          <cell r="H586"/>
          <cell r="I586"/>
          <cell r="J586"/>
          <cell r="K586">
            <v>1</v>
          </cell>
          <cell r="L586"/>
          <cell r="M586"/>
          <cell r="N586"/>
          <cell r="O586"/>
          <cell r="P586"/>
          <cell r="Q586">
            <v>1</v>
          </cell>
          <cell r="R586" t="str">
            <v>Under</v>
          </cell>
          <cell r="S586" t="str">
            <v xml:space="preserve">Revenue </v>
          </cell>
          <cell r="T586" t="str">
            <v>End of period</v>
          </cell>
          <cell r="U586"/>
          <cell r="V586" t="str">
            <v>m3</v>
          </cell>
          <cell r="W586" t="str">
            <v>Cubic metres of equivalent storage volume</v>
          </cell>
          <cell r="X586">
            <v>0</v>
          </cell>
          <cell r="Y586" t="str">
            <v>Up</v>
          </cell>
          <cell r="Z586"/>
          <cell r="AA586"/>
          <cell r="AB586"/>
          <cell r="AC586"/>
          <cell r="AD586"/>
          <cell r="AE586"/>
          <cell r="AF586"/>
          <cell r="AG586"/>
          <cell r="AH586"/>
          <cell r="AI586"/>
          <cell r="AJ586"/>
          <cell r="AK586"/>
          <cell r="AL586"/>
          <cell r="AM586"/>
          <cell r="AN586"/>
          <cell r="AO586"/>
          <cell r="AP586"/>
          <cell r="AQ586">
            <v>0</v>
          </cell>
          <cell r="AR586">
            <v>0</v>
          </cell>
          <cell r="AS586">
            <v>0</v>
          </cell>
          <cell r="AT586">
            <v>13500</v>
          </cell>
          <cell r="AU586">
            <v>27049</v>
          </cell>
          <cell r="AV586"/>
          <cell r="AW586"/>
          <cell r="AX586"/>
          <cell r="AY586"/>
          <cell r="AZ586"/>
          <cell r="BA586"/>
          <cell r="BB586"/>
          <cell r="BC586"/>
          <cell r="BD586"/>
          <cell r="BE586"/>
          <cell r="BF586"/>
          <cell r="BG586"/>
          <cell r="BH586"/>
          <cell r="BI586"/>
          <cell r="BJ586"/>
          <cell r="BK586"/>
          <cell r="BL586"/>
          <cell r="BM586"/>
          <cell r="BN586"/>
          <cell r="BO586"/>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cell r="DC586"/>
          <cell r="DD586"/>
          <cell r="DE586"/>
        </row>
        <row r="587">
          <cell r="C587" t="str">
            <v>PR19WSH_NEP01</v>
          </cell>
          <cell r="D587"/>
          <cell r="E587"/>
          <cell r="F587" t="str">
            <v>NEP01</v>
          </cell>
          <cell r="G587" t="str">
            <v>WINEP Delivery</v>
          </cell>
          <cell r="H587"/>
          <cell r="I587"/>
          <cell r="J587"/>
          <cell r="K587"/>
          <cell r="L587"/>
          <cell r="M587"/>
          <cell r="N587"/>
          <cell r="O587"/>
          <cell r="P587"/>
          <cell r="Q587">
            <v>0</v>
          </cell>
          <cell r="R587" t="str">
            <v>NFI</v>
          </cell>
          <cell r="S587"/>
          <cell r="T587"/>
          <cell r="U587"/>
          <cell r="V587" t="str">
            <v>text</v>
          </cell>
          <cell r="W587" t="str">
            <v>WINEP requirements met or not met in each year</v>
          </cell>
          <cell r="X587">
            <v>0</v>
          </cell>
          <cell r="Y587"/>
          <cell r="Z587"/>
          <cell r="AA587"/>
          <cell r="AB587"/>
          <cell r="AC587"/>
          <cell r="AD587"/>
          <cell r="AE587"/>
          <cell r="AF587"/>
          <cell r="AG587"/>
          <cell r="AH587"/>
          <cell r="AI587"/>
          <cell r="AJ587"/>
          <cell r="AK587"/>
          <cell r="AL587"/>
          <cell r="AM587"/>
          <cell r="AN587"/>
          <cell r="AO587"/>
          <cell r="AP587"/>
          <cell r="AQ587" t="str">
            <v>Met</v>
          </cell>
          <cell r="AR587" t="str">
            <v>Met</v>
          </cell>
          <cell r="AS587" t="str">
            <v>Met</v>
          </cell>
          <cell r="AT587" t="str">
            <v>Met</v>
          </cell>
          <cell r="AU587" t="str">
            <v>Met</v>
          </cell>
          <cell r="AV587"/>
          <cell r="AW587"/>
          <cell r="AX587"/>
          <cell r="AY587"/>
          <cell r="AZ587"/>
          <cell r="BA587"/>
          <cell r="BB587"/>
          <cell r="BC587"/>
          <cell r="BD587"/>
          <cell r="BE587"/>
          <cell r="BF587"/>
          <cell r="BG587"/>
          <cell r="BH587"/>
          <cell r="BI587"/>
          <cell r="BJ587"/>
          <cell r="BK587"/>
          <cell r="BL587"/>
          <cell r="BM587"/>
          <cell r="BN587"/>
          <cell r="BO587"/>
          <cell r="BP587"/>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cell r="DD587"/>
          <cell r="DE587"/>
        </row>
        <row r="588">
          <cell r="C588" t="str">
            <v>PR19WSH_BI10</v>
          </cell>
          <cell r="D588"/>
          <cell r="E588"/>
          <cell r="F588" t="str">
            <v>BI10</v>
          </cell>
          <cell r="G588" t="str">
            <v>Delivery of our South Wales Grid water supply resilience scheme</v>
          </cell>
          <cell r="H588"/>
          <cell r="I588"/>
          <cell r="J588">
            <v>1</v>
          </cell>
          <cell r="K588"/>
          <cell r="L588"/>
          <cell r="M588"/>
          <cell r="N588"/>
          <cell r="O588"/>
          <cell r="P588"/>
          <cell r="Q588">
            <v>1</v>
          </cell>
          <cell r="R588" t="str">
            <v>Under</v>
          </cell>
          <cell r="S588" t="str">
            <v xml:space="preserve">Revenue </v>
          </cell>
          <cell r="T588" t="str">
            <v>End of period</v>
          </cell>
          <cell r="U588"/>
          <cell r="V588" t="str">
            <v>%</v>
          </cell>
          <cell r="W588" t="str">
            <v>Cumulative proportion of total expenditure</v>
          </cell>
          <cell r="X588">
            <v>0</v>
          </cell>
          <cell r="Y588" t="str">
            <v>Up</v>
          </cell>
          <cell r="Z588"/>
          <cell r="AA588"/>
          <cell r="AB588"/>
          <cell r="AC588"/>
          <cell r="AD588"/>
          <cell r="AE588"/>
          <cell r="AF588"/>
          <cell r="AG588"/>
          <cell r="AH588"/>
          <cell r="AI588"/>
          <cell r="AJ588"/>
          <cell r="AK588"/>
          <cell r="AL588"/>
          <cell r="AM588"/>
          <cell r="AN588"/>
          <cell r="AO588"/>
          <cell r="AP588"/>
          <cell r="AQ588">
            <v>0</v>
          </cell>
          <cell r="AR588">
            <v>3</v>
          </cell>
          <cell r="AS588">
            <v>10</v>
          </cell>
          <cell r="AT588">
            <v>95</v>
          </cell>
          <cell r="AU588">
            <v>100</v>
          </cell>
          <cell r="AV588"/>
          <cell r="AW588"/>
          <cell r="AX588"/>
          <cell r="AY588"/>
          <cell r="AZ588"/>
          <cell r="BA588"/>
          <cell r="BB588"/>
          <cell r="BC588"/>
          <cell r="BD588"/>
          <cell r="BE588"/>
          <cell r="BF588"/>
          <cell r="BG588"/>
          <cell r="BH588"/>
          <cell r="BI588"/>
          <cell r="BJ588"/>
          <cell r="BK588"/>
          <cell r="BL588"/>
          <cell r="BM588"/>
          <cell r="BN588"/>
          <cell r="BO588"/>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cell r="DC588"/>
          <cell r="DD588"/>
          <cell r="DE588"/>
        </row>
        <row r="589">
          <cell r="C589" t="str">
            <v>PR19WSH_DWMP</v>
          </cell>
          <cell r="D589"/>
          <cell r="E589"/>
          <cell r="F589" t="str">
            <v>DWMP</v>
          </cell>
          <cell r="G589" t="str">
            <v>Delivery of DWMPs</v>
          </cell>
          <cell r="H589"/>
          <cell r="I589"/>
          <cell r="J589"/>
          <cell r="K589"/>
          <cell r="L589"/>
          <cell r="M589"/>
          <cell r="N589"/>
          <cell r="O589"/>
          <cell r="P589"/>
          <cell r="Q589">
            <v>0</v>
          </cell>
          <cell r="R589" t="str">
            <v>NFI</v>
          </cell>
          <cell r="S589"/>
          <cell r="T589"/>
          <cell r="U589"/>
          <cell r="V589" t="str">
            <v>%</v>
          </cell>
          <cell r="W589" t="str">
            <v>The cumulative percentage of catchments</v>
          </cell>
          <cell r="X589">
            <v>0</v>
          </cell>
          <cell r="Y589" t="str">
            <v>Up</v>
          </cell>
          <cell r="Z589"/>
          <cell r="AA589"/>
          <cell r="AB589"/>
          <cell r="AC589"/>
          <cell r="AD589"/>
          <cell r="AE589"/>
          <cell r="AF589"/>
          <cell r="AG589"/>
          <cell r="AH589"/>
          <cell r="AI589"/>
          <cell r="AJ589"/>
          <cell r="AK589"/>
          <cell r="AL589"/>
          <cell r="AM589"/>
          <cell r="AN589"/>
          <cell r="AO589"/>
          <cell r="AP589"/>
          <cell r="AQ589">
            <v>0</v>
          </cell>
          <cell r="AR589">
            <v>0</v>
          </cell>
          <cell r="AS589">
            <v>100</v>
          </cell>
          <cell r="AT589">
            <v>100</v>
          </cell>
          <cell r="AU589">
            <v>100</v>
          </cell>
          <cell r="AV589"/>
          <cell r="AW589"/>
          <cell r="AX589"/>
          <cell r="AY589"/>
          <cell r="AZ589"/>
          <cell r="BA589"/>
          <cell r="BB589"/>
          <cell r="BC589"/>
          <cell r="BD589"/>
          <cell r="BE589"/>
          <cell r="BF589"/>
          <cell r="BG589"/>
          <cell r="BH589"/>
          <cell r="BI589"/>
          <cell r="BJ589"/>
          <cell r="BK589"/>
          <cell r="BL589"/>
          <cell r="BM589"/>
          <cell r="BN589"/>
          <cell r="BO589"/>
          <cell r="BP589"/>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cell r="DD589"/>
          <cell r="DE589"/>
        </row>
        <row r="590">
          <cell r="C590" t="str">
            <v>PR19WSH_VIS01</v>
          </cell>
          <cell r="D590"/>
          <cell r="E590"/>
          <cell r="F590" t="str">
            <v>VIS01</v>
          </cell>
          <cell r="G590" t="str">
            <v xml:space="preserve">Delivery of our new visitor centre </v>
          </cell>
          <cell r="H590"/>
          <cell r="I590">
            <v>1</v>
          </cell>
          <cell r="J590"/>
          <cell r="K590"/>
          <cell r="L590"/>
          <cell r="M590"/>
          <cell r="N590"/>
          <cell r="O590"/>
          <cell r="P590"/>
          <cell r="Q590">
            <v>1</v>
          </cell>
          <cell r="R590" t="str">
            <v>Under</v>
          </cell>
          <cell r="S590" t="str">
            <v xml:space="preserve">Revenue </v>
          </cell>
          <cell r="T590" t="str">
            <v>End of period</v>
          </cell>
          <cell r="U590"/>
          <cell r="V590" t="str">
            <v>text</v>
          </cell>
          <cell r="W590"/>
          <cell r="X590">
            <v>0</v>
          </cell>
          <cell r="Y590" t="str">
            <v>Down</v>
          </cell>
          <cell r="Z590"/>
          <cell r="AA590"/>
          <cell r="AB590"/>
          <cell r="AC590"/>
          <cell r="AD590"/>
          <cell r="AE590"/>
          <cell r="AF590"/>
          <cell r="AG590"/>
          <cell r="AH590"/>
          <cell r="AI590"/>
          <cell r="AJ590"/>
          <cell r="AK590"/>
          <cell r="AL590"/>
          <cell r="AM590"/>
          <cell r="AN590"/>
          <cell r="AO590"/>
          <cell r="AP590"/>
          <cell r="AQ590" t="str">
            <v>NA</v>
          </cell>
          <cell r="AR590" t="str">
            <v>NA</v>
          </cell>
          <cell r="AS590" t="str">
            <v>NA</v>
          </cell>
          <cell r="AT590" t="str">
            <v>NA</v>
          </cell>
          <cell r="AU590" t="str">
            <v>Delivered</v>
          </cell>
          <cell r="AV590"/>
          <cell r="AW590"/>
          <cell r="AX590"/>
          <cell r="AY590"/>
          <cell r="AZ590"/>
          <cell r="BA590"/>
          <cell r="BB590"/>
          <cell r="BC590"/>
          <cell r="BD590"/>
          <cell r="BE590"/>
          <cell r="BF590"/>
          <cell r="BG590"/>
          <cell r="BH590"/>
          <cell r="BI590"/>
          <cell r="BJ590"/>
          <cell r="BK590"/>
          <cell r="BL590"/>
          <cell r="BM590"/>
          <cell r="BN590"/>
          <cell r="BO590"/>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cell r="DC590"/>
          <cell r="DD590"/>
          <cell r="DE590"/>
        </row>
        <row r="591">
          <cell r="C591" t="str">
            <v>PR19WSH_DPC01</v>
          </cell>
          <cell r="D591"/>
          <cell r="E591"/>
          <cell r="F591" t="str">
            <v>DPC01</v>
          </cell>
          <cell r="G591" t="str">
            <v>Cwm Taf Water Supply Strategy Scheme (Underperformance)</v>
          </cell>
          <cell r="H591"/>
          <cell r="I591"/>
          <cell r="J591">
            <v>1</v>
          </cell>
          <cell r="K591"/>
          <cell r="L591"/>
          <cell r="M591"/>
          <cell r="N591"/>
          <cell r="O591"/>
          <cell r="P591"/>
          <cell r="Q591">
            <v>1</v>
          </cell>
          <cell r="R591" t="str">
            <v>Under</v>
          </cell>
          <cell r="S591" t="str">
            <v xml:space="preserve">Revenue </v>
          </cell>
          <cell r="T591" t="str">
            <v>End of period</v>
          </cell>
          <cell r="U591"/>
          <cell r="V591" t="str">
            <v>nr</v>
          </cell>
          <cell r="W591" t="str">
            <v>Number of control points delivered</v>
          </cell>
          <cell r="X591">
            <v>0</v>
          </cell>
          <cell r="Y591" t="str">
            <v>TBC</v>
          </cell>
          <cell r="Z591"/>
          <cell r="AA591"/>
          <cell r="AB591"/>
          <cell r="AC591"/>
          <cell r="AD591"/>
          <cell r="AE591"/>
          <cell r="AF591"/>
          <cell r="AG591"/>
          <cell r="AH591"/>
          <cell r="AI591"/>
          <cell r="AJ591"/>
          <cell r="AK591"/>
          <cell r="AL591"/>
          <cell r="AM591"/>
          <cell r="AN591"/>
          <cell r="AO591"/>
          <cell r="AP591"/>
          <cell r="AQ591" t="str">
            <v/>
          </cell>
          <cell r="AR591" t="str">
            <v/>
          </cell>
          <cell r="AS591" t="str">
            <v/>
          </cell>
          <cell r="AT591" t="str">
            <v/>
          </cell>
          <cell r="AU591" t="str">
            <v/>
          </cell>
          <cell r="AV591"/>
          <cell r="AW591"/>
          <cell r="AX591"/>
          <cell r="AY591"/>
          <cell r="AZ591"/>
          <cell r="BA591"/>
          <cell r="BB591"/>
          <cell r="BC591"/>
          <cell r="BD591"/>
          <cell r="BE591"/>
          <cell r="BF591"/>
          <cell r="BG591"/>
          <cell r="BH591"/>
          <cell r="BI591"/>
          <cell r="BJ591"/>
          <cell r="BK591"/>
          <cell r="BL591"/>
          <cell r="BM591"/>
          <cell r="BN591"/>
          <cell r="BO591"/>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cell r="DC591"/>
          <cell r="DD591"/>
          <cell r="DE591"/>
        </row>
        <row r="592">
          <cell r="C592" t="str">
            <v>PR19WSH_DPC02</v>
          </cell>
          <cell r="D592"/>
          <cell r="E592"/>
          <cell r="F592" t="str">
            <v>DPC02</v>
          </cell>
          <cell r="G592" t="str">
            <v>Cwm Taf Water Supply Strategy Scheme (Outperformance)</v>
          </cell>
          <cell r="H592"/>
          <cell r="I592"/>
          <cell r="J592">
            <v>1</v>
          </cell>
          <cell r="K592"/>
          <cell r="L592"/>
          <cell r="M592"/>
          <cell r="N592"/>
          <cell r="O592"/>
          <cell r="P592"/>
          <cell r="Q592">
            <v>1</v>
          </cell>
          <cell r="R592" t="str">
            <v>Out</v>
          </cell>
          <cell r="S592" t="str">
            <v xml:space="preserve">Revenue </v>
          </cell>
          <cell r="T592" t="str">
            <v>End of period</v>
          </cell>
          <cell r="U592"/>
          <cell r="V592" t="str">
            <v>text</v>
          </cell>
          <cell r="W592" t="str">
            <v>Appointment of third party provider where the direct procurement for customers scheme meets the qualifying criteria</v>
          </cell>
          <cell r="X592">
            <v>0</v>
          </cell>
          <cell r="Y592" t="str">
            <v>TBC</v>
          </cell>
          <cell r="Z592"/>
          <cell r="AA592"/>
          <cell r="AB592"/>
          <cell r="AC592"/>
          <cell r="AD592"/>
          <cell r="AE592"/>
          <cell r="AF592"/>
          <cell r="AG592"/>
          <cell r="AH592"/>
          <cell r="AI592"/>
          <cell r="AJ592"/>
          <cell r="AK592"/>
          <cell r="AL592"/>
          <cell r="AM592"/>
          <cell r="AN592"/>
          <cell r="AO592"/>
          <cell r="AP592"/>
          <cell r="AQ592" t="str">
            <v/>
          </cell>
          <cell r="AR592" t="str">
            <v/>
          </cell>
          <cell r="AS592" t="str">
            <v/>
          </cell>
          <cell r="AT592" t="str">
            <v/>
          </cell>
          <cell r="AU592" t="str">
            <v/>
          </cell>
          <cell r="AV592"/>
          <cell r="AW592"/>
          <cell r="AX592"/>
          <cell r="AY592"/>
          <cell r="AZ592"/>
          <cell r="BA592"/>
          <cell r="BB592"/>
          <cell r="BC592"/>
          <cell r="BD592"/>
          <cell r="BE592"/>
          <cell r="BF592"/>
          <cell r="BG592"/>
          <cell r="BH592"/>
          <cell r="BI592"/>
          <cell r="BJ592"/>
          <cell r="BK592"/>
          <cell r="BL592"/>
          <cell r="BM592"/>
          <cell r="BN592"/>
          <cell r="BO592"/>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cell r="DC592"/>
          <cell r="DD592"/>
          <cell r="DE592"/>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I593"/>
          <cell r="J593"/>
          <cell r="K593"/>
          <cell r="L593"/>
          <cell r="M593">
            <v>1</v>
          </cell>
          <cell r="N593"/>
          <cell r="O593"/>
          <cell r="P593"/>
          <cell r="Q593">
            <v>1</v>
          </cell>
          <cell r="R593" t="str">
            <v>Out &amp; under</v>
          </cell>
          <cell r="S593" t="str">
            <v xml:space="preserve">Revenue </v>
          </cell>
          <cell r="T593" t="str">
            <v>In-period</v>
          </cell>
          <cell r="U593" t="str">
            <v>Affordability/vulnerability</v>
          </cell>
          <cell r="V593" t="str">
            <v>nr</v>
          </cell>
          <cell r="W593" t="str">
            <v>£ per 10,000 households</v>
          </cell>
          <cell r="X593">
            <v>0</v>
          </cell>
          <cell r="Y593" t="str">
            <v>Up</v>
          </cell>
          <cell r="Z593"/>
          <cell r="AA593"/>
          <cell r="AB593"/>
          <cell r="AC593"/>
          <cell r="AD593"/>
          <cell r="AE593"/>
          <cell r="AF593"/>
          <cell r="AG593"/>
          <cell r="AH593"/>
          <cell r="AI593"/>
          <cell r="AJ593"/>
          <cell r="AK593"/>
          <cell r="AL593"/>
          <cell r="AM593"/>
          <cell r="AN593"/>
          <cell r="AO593"/>
          <cell r="AP593"/>
          <cell r="AQ593">
            <v>61767</v>
          </cell>
          <cell r="AR593">
            <v>68246</v>
          </cell>
          <cell r="AS593">
            <v>74606</v>
          </cell>
          <cell r="AT593">
            <v>80858</v>
          </cell>
          <cell r="AU593">
            <v>87029</v>
          </cell>
          <cell r="AV593"/>
          <cell r="AW593"/>
          <cell r="AX593"/>
          <cell r="AY593"/>
          <cell r="AZ593"/>
          <cell r="BA593"/>
          <cell r="BB593"/>
          <cell r="BC593"/>
          <cell r="BD593"/>
          <cell r="BE593"/>
          <cell r="BF593"/>
          <cell r="BG593"/>
          <cell r="BH593"/>
          <cell r="BI593"/>
          <cell r="BJ593"/>
          <cell r="BK593"/>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C593"/>
          <cell r="DD593">
            <v>1</v>
          </cell>
          <cell r="DE593"/>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I594"/>
          <cell r="J594"/>
          <cell r="K594"/>
          <cell r="L594"/>
          <cell r="M594">
            <v>1</v>
          </cell>
          <cell r="N594"/>
          <cell r="O594"/>
          <cell r="P594"/>
          <cell r="Q594">
            <v>1</v>
          </cell>
          <cell r="R594" t="str">
            <v>NFI</v>
          </cell>
          <cell r="S594"/>
          <cell r="T594"/>
          <cell r="U594" t="str">
            <v>Affordability/vulnerability</v>
          </cell>
          <cell r="V594" t="str">
            <v>nr</v>
          </cell>
          <cell r="W594" t="str">
            <v>Number of applications</v>
          </cell>
          <cell r="X594">
            <v>0</v>
          </cell>
          <cell r="Y594" t="str">
            <v>Up</v>
          </cell>
          <cell r="Z594"/>
          <cell r="AA594"/>
          <cell r="AB594"/>
          <cell r="AC594"/>
          <cell r="AD594"/>
          <cell r="AE594"/>
          <cell r="AF594"/>
          <cell r="AG594"/>
          <cell r="AH594"/>
          <cell r="AI594"/>
          <cell r="AJ594"/>
          <cell r="AK594"/>
          <cell r="AL594"/>
          <cell r="AM594"/>
          <cell r="AN594"/>
          <cell r="AO594"/>
          <cell r="AP594"/>
          <cell r="AQ594">
            <v>2300</v>
          </cell>
          <cell r="AR594">
            <v>2300</v>
          </cell>
          <cell r="AS594">
            <v>2300</v>
          </cell>
          <cell r="AT594">
            <v>2300</v>
          </cell>
          <cell r="AU594">
            <v>2300</v>
          </cell>
          <cell r="AV594"/>
          <cell r="AW594"/>
          <cell r="AX594"/>
          <cell r="AY594"/>
          <cell r="AZ594"/>
          <cell r="BA594"/>
          <cell r="BB594"/>
          <cell r="BC594"/>
          <cell r="BD594"/>
          <cell r="BE594"/>
          <cell r="BF594"/>
          <cell r="BG594"/>
          <cell r="BH594"/>
          <cell r="BI594"/>
          <cell r="BJ594"/>
          <cell r="BK594"/>
          <cell r="BL594"/>
          <cell r="BM594"/>
          <cell r="BN594"/>
          <cell r="BO594"/>
          <cell r="BP594"/>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cell r="DD594">
            <v>1</v>
          </cell>
          <cell r="DE594"/>
        </row>
        <row r="595">
          <cell r="C595" t="str">
            <v>PR19WSX_A3</v>
          </cell>
          <cell r="D595" t="str">
            <v>Affordable bills</v>
          </cell>
          <cell r="E595" t="str">
            <v>PR19 new</v>
          </cell>
          <cell r="F595" t="str">
            <v>A3</v>
          </cell>
          <cell r="G595" t="str">
            <v>Void sites</v>
          </cell>
          <cell r="H595" t="str">
            <v>Percentage of all connected properties that are void</v>
          </cell>
          <cell r="I595"/>
          <cell r="J595"/>
          <cell r="K595"/>
          <cell r="L595"/>
          <cell r="M595">
            <v>1</v>
          </cell>
          <cell r="N595"/>
          <cell r="O595"/>
          <cell r="P595"/>
          <cell r="Q595">
            <v>1</v>
          </cell>
          <cell r="R595" t="str">
            <v>Out &amp; under</v>
          </cell>
          <cell r="S595" t="str">
            <v xml:space="preserve">Revenue </v>
          </cell>
          <cell r="T595" t="str">
            <v>In-period</v>
          </cell>
          <cell r="U595" t="str">
            <v>Voids and gap sites</v>
          </cell>
          <cell r="V595" t="str">
            <v>%</v>
          </cell>
          <cell r="W595" t="str">
            <v>Percentage of properties</v>
          </cell>
          <cell r="X595">
            <v>2</v>
          </cell>
          <cell r="Y595" t="str">
            <v>Down</v>
          </cell>
          <cell r="Z595"/>
          <cell r="AA595"/>
          <cell r="AB595"/>
          <cell r="AC595"/>
          <cell r="AD595"/>
          <cell r="AE595"/>
          <cell r="AF595"/>
          <cell r="AG595"/>
          <cell r="AH595"/>
          <cell r="AI595"/>
          <cell r="AJ595"/>
          <cell r="AK595"/>
          <cell r="AL595"/>
          <cell r="AM595"/>
          <cell r="AN595"/>
          <cell r="AO595"/>
          <cell r="AP595"/>
          <cell r="AQ595">
            <v>2</v>
          </cell>
          <cell r="AR595">
            <v>2</v>
          </cell>
          <cell r="AS595">
            <v>2</v>
          </cell>
          <cell r="AT595">
            <v>2</v>
          </cell>
          <cell r="AU595">
            <v>2</v>
          </cell>
          <cell r="AV595"/>
          <cell r="AW595"/>
          <cell r="AX595"/>
          <cell r="AY595"/>
          <cell r="AZ595"/>
          <cell r="BA595"/>
          <cell r="BB595"/>
          <cell r="BC595"/>
          <cell r="BD595"/>
          <cell r="BE595"/>
          <cell r="BF595"/>
          <cell r="BG595"/>
          <cell r="BH595"/>
          <cell r="BI595"/>
          <cell r="BJ595"/>
          <cell r="BK595"/>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C595"/>
          <cell r="DD595">
            <v>1</v>
          </cell>
          <cell r="DE595"/>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I596"/>
          <cell r="J596"/>
          <cell r="K596"/>
          <cell r="L596"/>
          <cell r="M596">
            <v>1</v>
          </cell>
          <cell r="N596"/>
          <cell r="O596"/>
          <cell r="P596"/>
          <cell r="Q596">
            <v>1</v>
          </cell>
          <cell r="R596" t="str">
            <v>Out &amp; under</v>
          </cell>
          <cell r="S596" t="str">
            <v xml:space="preserve">Revenue </v>
          </cell>
          <cell r="T596" t="str">
            <v>In-period</v>
          </cell>
          <cell r="U596" t="str">
            <v>Voids and gap sites</v>
          </cell>
          <cell r="V596" t="str">
            <v>nr</v>
          </cell>
          <cell r="W596" t="str">
            <v>Number of gap sites discovered</v>
          </cell>
          <cell r="X596">
            <v>0</v>
          </cell>
          <cell r="Y596" t="str">
            <v>Up</v>
          </cell>
          <cell r="Z596"/>
          <cell r="AA596"/>
          <cell r="AB596"/>
          <cell r="AC596"/>
          <cell r="AD596"/>
          <cell r="AE596"/>
          <cell r="AF596"/>
          <cell r="AG596"/>
          <cell r="AH596"/>
          <cell r="AI596"/>
          <cell r="AJ596"/>
          <cell r="AK596"/>
          <cell r="AL596"/>
          <cell r="AM596"/>
          <cell r="AN596"/>
          <cell r="AO596"/>
          <cell r="AP596"/>
          <cell r="AQ596">
            <v>112</v>
          </cell>
          <cell r="AR596">
            <v>112</v>
          </cell>
          <cell r="AS596">
            <v>112</v>
          </cell>
          <cell r="AT596">
            <v>112</v>
          </cell>
          <cell r="AU596">
            <v>112</v>
          </cell>
          <cell r="AV596"/>
          <cell r="AW596"/>
          <cell r="AX596"/>
          <cell r="AY596"/>
          <cell r="AZ596"/>
          <cell r="BA596"/>
          <cell r="BB596"/>
          <cell r="BC596"/>
          <cell r="BD596"/>
          <cell r="BE596"/>
          <cell r="BF596"/>
          <cell r="BG596"/>
          <cell r="BH596"/>
          <cell r="BI596"/>
          <cell r="BJ596"/>
          <cell r="BK596"/>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C596"/>
          <cell r="DD596">
            <v>1</v>
          </cell>
          <cell r="DE596"/>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I597"/>
          <cell r="J597"/>
          <cell r="K597"/>
          <cell r="L597"/>
          <cell r="M597">
            <v>1</v>
          </cell>
          <cell r="N597"/>
          <cell r="O597"/>
          <cell r="P597"/>
          <cell r="Q597">
            <v>1</v>
          </cell>
          <cell r="R597" t="str">
            <v>Out &amp; under</v>
          </cell>
          <cell r="S597" t="str">
            <v xml:space="preserve">Revenue </v>
          </cell>
          <cell r="T597" t="str">
            <v>In-period</v>
          </cell>
          <cell r="U597" t="str">
            <v>Customer measure of experience (C-MeX)</v>
          </cell>
          <cell r="V597" t="str">
            <v>score</v>
          </cell>
          <cell r="W597" t="str">
            <v>C-MeX score</v>
          </cell>
          <cell r="X597">
            <v>2</v>
          </cell>
          <cell r="Y597" t="str">
            <v>Up</v>
          </cell>
          <cell r="Z597" t="str">
            <v>C-MeX: Customer measure of experience</v>
          </cell>
          <cell r="AA597"/>
          <cell r="AB597"/>
          <cell r="AC597"/>
          <cell r="AD597"/>
          <cell r="AE597"/>
          <cell r="AF597"/>
          <cell r="AG597"/>
          <cell r="AH597"/>
          <cell r="AI597"/>
          <cell r="AJ597"/>
          <cell r="AK597"/>
          <cell r="AL597"/>
          <cell r="AM597"/>
          <cell r="AN597"/>
          <cell r="AO597"/>
          <cell r="AP597"/>
          <cell r="AQ597" t="str">
            <v>n/a</v>
          </cell>
          <cell r="AR597" t="str">
            <v>n/a</v>
          </cell>
          <cell r="AS597" t="str">
            <v>n/a</v>
          </cell>
          <cell r="AT597" t="str">
            <v>n/a</v>
          </cell>
          <cell r="AU597" t="str">
            <v>n/a</v>
          </cell>
          <cell r="AV597"/>
          <cell r="AW597"/>
          <cell r="AX597"/>
          <cell r="AY597"/>
          <cell r="AZ597"/>
          <cell r="BA597"/>
          <cell r="BB597"/>
          <cell r="BC597"/>
          <cell r="BD597"/>
          <cell r="BE597"/>
          <cell r="BF597"/>
          <cell r="BG597"/>
          <cell r="BH597"/>
          <cell r="BI597"/>
          <cell r="BJ597"/>
          <cell r="BK597"/>
          <cell r="BL597" t="str">
            <v>Yes</v>
          </cell>
          <cell r="BM597" t="str">
            <v>Yes</v>
          </cell>
          <cell r="BN597" t="str">
            <v>Yes</v>
          </cell>
          <cell r="BO597" t="str">
            <v>Yes</v>
          </cell>
          <cell r="BP597" t="str">
            <v>Yes</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cell r="DD597">
            <v>1</v>
          </cell>
          <cell r="DE597"/>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I598"/>
          <cell r="J598">
            <v>0.37</v>
          </cell>
          <cell r="K598">
            <v>0.63</v>
          </cell>
          <cell r="L598"/>
          <cell r="M598"/>
          <cell r="N598"/>
          <cell r="O598"/>
          <cell r="P598"/>
          <cell r="Q598">
            <v>1</v>
          </cell>
          <cell r="R598" t="str">
            <v>Out &amp; under</v>
          </cell>
          <cell r="S598" t="str">
            <v xml:space="preserve">Revenue </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cell r="AA598"/>
          <cell r="AB598"/>
          <cell r="AC598"/>
          <cell r="AD598"/>
          <cell r="AE598"/>
          <cell r="AF598"/>
          <cell r="AG598"/>
          <cell r="AH598"/>
          <cell r="AI598"/>
          <cell r="AJ598"/>
          <cell r="AK598"/>
          <cell r="AL598"/>
          <cell r="AM598"/>
          <cell r="AN598"/>
          <cell r="AO598"/>
          <cell r="AP598"/>
          <cell r="AQ598" t="str">
            <v>n/a</v>
          </cell>
          <cell r="AR598" t="str">
            <v>n/a</v>
          </cell>
          <cell r="AS598" t="str">
            <v>n/a</v>
          </cell>
          <cell r="AT598" t="str">
            <v>n/a</v>
          </cell>
          <cell r="AU598" t="str">
            <v>n/a</v>
          </cell>
          <cell r="AV598"/>
          <cell r="AW598"/>
          <cell r="AX598"/>
          <cell r="AY598"/>
          <cell r="AZ598"/>
          <cell r="BA598"/>
          <cell r="BB598"/>
          <cell r="BC598"/>
          <cell r="BD598"/>
          <cell r="BE598"/>
          <cell r="BF598"/>
          <cell r="BG598"/>
          <cell r="BH598"/>
          <cell r="BI598"/>
          <cell r="BJ598"/>
          <cell r="BK598"/>
          <cell r="BL598" t="str">
            <v>Yes</v>
          </cell>
          <cell r="BM598" t="str">
            <v>Yes</v>
          </cell>
          <cell r="BN598" t="str">
            <v>Yes</v>
          </cell>
          <cell r="BO598" t="str">
            <v>Yes</v>
          </cell>
          <cell r="BP598" t="str">
            <v>Yes</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cell r="DD598">
            <v>1</v>
          </cell>
          <cell r="DE598"/>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I599"/>
          <cell r="J599"/>
          <cell r="K599"/>
          <cell r="L599"/>
          <cell r="M599">
            <v>1</v>
          </cell>
          <cell r="N599"/>
          <cell r="O599"/>
          <cell r="P599"/>
          <cell r="Q599">
            <v>1</v>
          </cell>
          <cell r="R599" t="str">
            <v>NFI</v>
          </cell>
          <cell r="S599"/>
          <cell r="T599"/>
          <cell r="U599" t="str">
            <v>Affordability/vulnerability</v>
          </cell>
          <cell r="V599" t="str">
            <v>%</v>
          </cell>
          <cell r="W599" t="str">
            <v>Percentage rating the service as good value for money</v>
          </cell>
          <cell r="X599">
            <v>0</v>
          </cell>
          <cell r="Y599" t="str">
            <v>Up</v>
          </cell>
          <cell r="Z599"/>
          <cell r="AA599"/>
          <cell r="AB599"/>
          <cell r="AC599"/>
          <cell r="AD599"/>
          <cell r="AE599"/>
          <cell r="AF599"/>
          <cell r="AG599"/>
          <cell r="AH599"/>
          <cell r="AI599"/>
          <cell r="AJ599"/>
          <cell r="AK599"/>
          <cell r="AL599"/>
          <cell r="AM599"/>
          <cell r="AN599"/>
          <cell r="AO599"/>
          <cell r="AP599"/>
          <cell r="AQ599">
            <v>77</v>
          </cell>
          <cell r="AR599">
            <v>79</v>
          </cell>
          <cell r="AS599">
            <v>81</v>
          </cell>
          <cell r="AT599">
            <v>83</v>
          </cell>
          <cell r="AU599">
            <v>84</v>
          </cell>
          <cell r="AV599"/>
          <cell r="AW599"/>
          <cell r="AX599"/>
          <cell r="AY599"/>
          <cell r="AZ599"/>
          <cell r="BA599"/>
          <cell r="BB599"/>
          <cell r="BC599"/>
          <cell r="BD599"/>
          <cell r="BE599"/>
          <cell r="BF599"/>
          <cell r="BG599"/>
          <cell r="BH599"/>
          <cell r="BI599"/>
          <cell r="BJ599"/>
          <cell r="BK599"/>
          <cell r="BL599"/>
          <cell r="BM599"/>
          <cell r="BN599"/>
          <cell r="BO599"/>
          <cell r="BP599"/>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cell r="DD599">
            <v>1</v>
          </cell>
          <cell r="DE599"/>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I600"/>
          <cell r="J600"/>
          <cell r="K600"/>
          <cell r="L600"/>
          <cell r="M600">
            <v>1</v>
          </cell>
          <cell r="N600"/>
          <cell r="O600"/>
          <cell r="P600"/>
          <cell r="Q600">
            <v>1</v>
          </cell>
          <cell r="R600" t="str">
            <v>NFI</v>
          </cell>
          <cell r="S600"/>
          <cell r="T600"/>
          <cell r="U600" t="str">
            <v>Affordability/vulnerability</v>
          </cell>
          <cell r="V600" t="str">
            <v>%</v>
          </cell>
          <cell r="W600" t="str">
            <v>Percentage of households</v>
          </cell>
          <cell r="X600">
            <v>1</v>
          </cell>
          <cell r="Y600" t="str">
            <v>Up</v>
          </cell>
          <cell r="Z600" t="str">
            <v>Priority services for customers in vulnerable circumstances</v>
          </cell>
          <cell r="AA600"/>
          <cell r="AB600"/>
          <cell r="AC600"/>
          <cell r="AD600"/>
          <cell r="AE600"/>
          <cell r="AF600"/>
          <cell r="AG600"/>
          <cell r="AH600"/>
          <cell r="AI600"/>
          <cell r="AJ600"/>
          <cell r="AK600"/>
          <cell r="AL600"/>
          <cell r="AM600"/>
          <cell r="AN600"/>
          <cell r="AO600"/>
          <cell r="AP600"/>
          <cell r="AQ600" t="str">
            <v>2.8 / 17.5 / 45</v>
          </cell>
          <cell r="AR600" t="str">
            <v>3.9 / 35 / 90</v>
          </cell>
          <cell r="AS600" t="str">
            <v>4.9 / 35 / 90</v>
          </cell>
          <cell r="AT600" t="str">
            <v>6 / 35 / 90</v>
          </cell>
          <cell r="AU600" t="str">
            <v>7 / 35 / 90</v>
          </cell>
          <cell r="AV600"/>
          <cell r="AW600"/>
          <cell r="AX600"/>
          <cell r="AY600"/>
          <cell r="AZ600"/>
          <cell r="BA600"/>
          <cell r="BB600"/>
          <cell r="BC600"/>
          <cell r="BD600"/>
          <cell r="BE600"/>
          <cell r="BF600"/>
          <cell r="BG600"/>
          <cell r="BH600"/>
          <cell r="BI600"/>
          <cell r="BJ600"/>
          <cell r="BK600"/>
          <cell r="BL600"/>
          <cell r="BM600"/>
          <cell r="BN600"/>
          <cell r="BO600"/>
          <cell r="BP600"/>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cell r="DD600">
            <v>1</v>
          </cell>
          <cell r="DE600"/>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I601"/>
          <cell r="J601"/>
          <cell r="K601"/>
          <cell r="L601"/>
          <cell r="M601">
            <v>1</v>
          </cell>
          <cell r="N601"/>
          <cell r="O601"/>
          <cell r="P601"/>
          <cell r="Q601">
            <v>1</v>
          </cell>
          <cell r="R601" t="str">
            <v>NFI</v>
          </cell>
          <cell r="S601"/>
          <cell r="T601"/>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Y601"/>
          <cell r="Z601"/>
          <cell r="AA601"/>
          <cell r="AB601"/>
          <cell r="AC601"/>
          <cell r="AD601"/>
          <cell r="AE601"/>
          <cell r="AF601"/>
          <cell r="AG601"/>
          <cell r="AH601"/>
          <cell r="AI601"/>
          <cell r="AJ601"/>
          <cell r="AK601"/>
          <cell r="AL601"/>
          <cell r="AM601"/>
          <cell r="AN601"/>
          <cell r="AO601"/>
          <cell r="AP601"/>
          <cell r="AQ601" t="str">
            <v>Maintain</v>
          </cell>
          <cell r="AR601" t="str">
            <v>Maintain</v>
          </cell>
          <cell r="AS601" t="str">
            <v>Maintain</v>
          </cell>
          <cell r="AT601" t="str">
            <v>Maintain</v>
          </cell>
          <cell r="AU601" t="str">
            <v>Maintain</v>
          </cell>
          <cell r="AV601"/>
          <cell r="AW601"/>
          <cell r="AX601"/>
          <cell r="AY601"/>
          <cell r="AZ601"/>
          <cell r="BA601"/>
          <cell r="BB601"/>
          <cell r="BC601"/>
          <cell r="BD601"/>
          <cell r="BE601"/>
          <cell r="BF601"/>
          <cell r="BG601"/>
          <cell r="BH601"/>
          <cell r="BI601"/>
          <cell r="BJ601"/>
          <cell r="BK601"/>
          <cell r="BL601"/>
          <cell r="BM601"/>
          <cell r="BN601"/>
          <cell r="BO601"/>
          <cell r="BP601"/>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cell r="DD601">
            <v>1</v>
          </cell>
          <cell r="DE601"/>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M602"/>
          <cell r="N602"/>
          <cell r="O602"/>
          <cell r="P602"/>
          <cell r="Q602">
            <v>1</v>
          </cell>
          <cell r="R602" t="str">
            <v>Out &amp; under</v>
          </cell>
          <cell r="S602" t="str">
            <v xml:space="preserve">Revenue </v>
          </cell>
          <cell r="T602" t="str">
            <v>In-period</v>
          </cell>
          <cell r="U602" t="str">
            <v>Customer education/awareness</v>
          </cell>
          <cell r="V602" t="str">
            <v>nr</v>
          </cell>
          <cell r="W602" t="str">
            <v>Number of children/students engaged</v>
          </cell>
          <cell r="X602">
            <v>0</v>
          </cell>
          <cell r="Y602" t="str">
            <v>Up</v>
          </cell>
          <cell r="Z602"/>
          <cell r="AA602"/>
          <cell r="AB602"/>
          <cell r="AC602"/>
          <cell r="AD602"/>
          <cell r="AE602"/>
          <cell r="AF602"/>
          <cell r="AG602"/>
          <cell r="AH602"/>
          <cell r="AI602"/>
          <cell r="AJ602"/>
          <cell r="AK602"/>
          <cell r="AL602"/>
          <cell r="AM602"/>
          <cell r="AN602"/>
          <cell r="AO602"/>
          <cell r="AP602"/>
          <cell r="AQ602">
            <v>24370</v>
          </cell>
          <cell r="AR602">
            <v>24370</v>
          </cell>
          <cell r="AS602">
            <v>24370</v>
          </cell>
          <cell r="AT602">
            <v>24370</v>
          </cell>
          <cell r="AU602">
            <v>24370</v>
          </cell>
          <cell r="AV602"/>
          <cell r="AW602"/>
          <cell r="AX602"/>
          <cell r="AY602"/>
          <cell r="AZ602"/>
          <cell r="BA602"/>
          <cell r="BB602"/>
          <cell r="BC602"/>
          <cell r="BD602"/>
          <cell r="BE602"/>
          <cell r="BF602"/>
          <cell r="BG602"/>
          <cell r="BH602"/>
          <cell r="BI602"/>
          <cell r="BJ602"/>
          <cell r="BK602"/>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C602"/>
          <cell r="DD602">
            <v>1</v>
          </cell>
          <cell r="DE602"/>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I603"/>
          <cell r="J603">
            <v>1</v>
          </cell>
          <cell r="K603"/>
          <cell r="L603"/>
          <cell r="M603"/>
          <cell r="N603"/>
          <cell r="O603"/>
          <cell r="P603"/>
          <cell r="Q603">
            <v>1</v>
          </cell>
          <cell r="R603" t="str">
            <v>Out &amp; under</v>
          </cell>
          <cell r="S603" t="str">
            <v xml:space="preserve">Revenue </v>
          </cell>
          <cell r="T603" t="str">
            <v>In-period</v>
          </cell>
          <cell r="U603" t="str">
            <v>Leakage</v>
          </cell>
          <cell r="V603" t="str">
            <v>%</v>
          </cell>
          <cell r="W603" t="str">
            <v>Percentage change - cumulative</v>
          </cell>
          <cell r="X603">
            <v>1</v>
          </cell>
          <cell r="Y603" t="str">
            <v>Up</v>
          </cell>
          <cell r="Z603" t="str">
            <v>Leakage</v>
          </cell>
          <cell r="AA603"/>
          <cell r="AB603"/>
          <cell r="AC603"/>
          <cell r="AD603"/>
          <cell r="AE603"/>
          <cell r="AF603"/>
          <cell r="AG603"/>
          <cell r="AH603"/>
          <cell r="AI603"/>
          <cell r="AJ603"/>
          <cell r="AK603"/>
          <cell r="AL603"/>
          <cell r="AM603"/>
          <cell r="AN603"/>
          <cell r="AO603"/>
          <cell r="AP603"/>
          <cell r="AQ603">
            <v>1.6</v>
          </cell>
          <cell r="AR603">
            <v>3.9</v>
          </cell>
          <cell r="AS603">
            <v>6.9</v>
          </cell>
          <cell r="AT603">
            <v>9.9</v>
          </cell>
          <cell r="AU603">
            <v>12.8</v>
          </cell>
          <cell r="AV603"/>
          <cell r="AW603"/>
          <cell r="AX603"/>
          <cell r="AY603"/>
          <cell r="AZ603"/>
          <cell r="BA603"/>
          <cell r="BB603"/>
          <cell r="BC603"/>
          <cell r="BD603"/>
          <cell r="BE603"/>
          <cell r="BF603"/>
          <cell r="BG603"/>
          <cell r="BH603"/>
          <cell r="BI603"/>
          <cell r="BJ603"/>
          <cell r="BK603"/>
          <cell r="BL603" t="str">
            <v>Yes</v>
          </cell>
          <cell r="BM603" t="str">
            <v>Yes</v>
          </cell>
          <cell r="BN603" t="str">
            <v>Yes</v>
          </cell>
          <cell r="BO603" t="str">
            <v>Yes</v>
          </cell>
          <cell r="BP603" t="str">
            <v>Yes</v>
          </cell>
          <cell r="BQ603">
            <v>-45.4</v>
          </cell>
          <cell r="BR603">
            <v>-45.4</v>
          </cell>
          <cell r="BS603">
            <v>-45.4</v>
          </cell>
          <cell r="BT603">
            <v>-45.4</v>
          </cell>
          <cell r="BU603">
            <v>-45.4</v>
          </cell>
          <cell r="BV603">
            <v>-25</v>
          </cell>
          <cell r="BW603">
            <v>-25</v>
          </cell>
          <cell r="BX603">
            <v>-25</v>
          </cell>
          <cell r="BY603">
            <v>-25</v>
          </cell>
          <cell r="BZ603">
            <v>-25</v>
          </cell>
          <cell r="CA603" t="str">
            <v/>
          </cell>
          <cell r="CB603" t="str">
            <v/>
          </cell>
          <cell r="CC603" t="str">
            <v/>
          </cell>
          <cell r="CD603" t="str">
            <v/>
          </cell>
          <cell r="CE603" t="str">
            <v/>
          </cell>
          <cell r="CF603" t="str">
            <v/>
          </cell>
          <cell r="CG603" t="str">
            <v/>
          </cell>
          <cell r="CH603" t="str">
            <v/>
          </cell>
          <cell r="CI603" t="str">
            <v/>
          </cell>
          <cell r="CJ603" t="str">
            <v/>
          </cell>
          <cell r="CK603">
            <v>35.6</v>
          </cell>
          <cell r="CL603">
            <v>36.200000000000003</v>
          </cell>
          <cell r="CM603">
            <v>37.1</v>
          </cell>
          <cell r="CN603">
            <v>38.1</v>
          </cell>
          <cell r="CO603">
            <v>39.299999999999997</v>
          </cell>
          <cell r="CP603">
            <v>100</v>
          </cell>
          <cell r="CQ603">
            <v>100</v>
          </cell>
          <cell r="CR603">
            <v>100</v>
          </cell>
          <cell r="CS603">
            <v>100</v>
          </cell>
          <cell r="CT603">
            <v>100</v>
          </cell>
          <cell r="CU603">
            <v>-0.26</v>
          </cell>
          <cell r="CV603" t="str">
            <v/>
          </cell>
          <cell r="CW603" t="str">
            <v/>
          </cell>
          <cell r="CX603">
            <v>-0.37</v>
          </cell>
          <cell r="CY603">
            <v>0.17299999999999999</v>
          </cell>
          <cell r="CZ603" t="str">
            <v/>
          </cell>
          <cell r="DA603" t="str">
            <v/>
          </cell>
          <cell r="DB603">
            <v>0.37</v>
          </cell>
          <cell r="DC603"/>
          <cell r="DD603">
            <v>1</v>
          </cell>
          <cell r="DE603"/>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I604"/>
          <cell r="J604">
            <v>1</v>
          </cell>
          <cell r="K604"/>
          <cell r="L604"/>
          <cell r="M604"/>
          <cell r="N604"/>
          <cell r="O604"/>
          <cell r="P604"/>
          <cell r="Q604">
            <v>1</v>
          </cell>
          <cell r="R604" t="str">
            <v>Out &amp; under</v>
          </cell>
          <cell r="S604" t="str">
            <v xml:space="preserve">Revenue </v>
          </cell>
          <cell r="T604" t="str">
            <v>End of period</v>
          </cell>
          <cell r="U604" t="str">
            <v>Water consumption</v>
          </cell>
          <cell r="V604" t="str">
            <v>nr</v>
          </cell>
          <cell r="W604" t="str">
            <v>Litres per person per day</v>
          </cell>
          <cell r="X604">
            <v>1</v>
          </cell>
          <cell r="Y604" t="str">
            <v>Down</v>
          </cell>
          <cell r="Z604" t="str">
            <v>Per capita consumption</v>
          </cell>
          <cell r="AA604"/>
          <cell r="AB604"/>
          <cell r="AC604"/>
          <cell r="AD604"/>
          <cell r="AE604"/>
          <cell r="AF604"/>
          <cell r="AG604"/>
          <cell r="AH604"/>
          <cell r="AI604"/>
          <cell r="AJ604"/>
          <cell r="AK604"/>
          <cell r="AL604"/>
          <cell r="AM604"/>
          <cell r="AN604"/>
          <cell r="AO604"/>
          <cell r="AP604"/>
          <cell r="AQ604">
            <v>133.6</v>
          </cell>
          <cell r="AR604">
            <v>133.4</v>
          </cell>
          <cell r="AS604">
            <v>133.30000000000001</v>
          </cell>
          <cell r="AT604">
            <v>133.19999999999999</v>
          </cell>
          <cell r="AU604">
            <v>132.5</v>
          </cell>
          <cell r="AV604"/>
          <cell r="AW604"/>
          <cell r="AX604"/>
          <cell r="AY604"/>
          <cell r="AZ604"/>
          <cell r="BA604"/>
          <cell r="BB604"/>
          <cell r="BC604"/>
          <cell r="BD604"/>
          <cell r="BE604"/>
          <cell r="BF604"/>
          <cell r="BG604"/>
          <cell r="BH604"/>
          <cell r="BI604"/>
          <cell r="BJ604"/>
          <cell r="BK604"/>
          <cell r="BL604" t="str">
            <v>Yes</v>
          </cell>
          <cell r="BM604" t="str">
            <v>Yes</v>
          </cell>
          <cell r="BN604" t="str">
            <v>Yes</v>
          </cell>
          <cell r="BO604" t="str">
            <v>Yes</v>
          </cell>
          <cell r="BP604" t="str">
            <v>Yes</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v>-0.13</v>
          </cell>
          <cell r="CV604">
            <v>-0.43</v>
          </cell>
          <cell r="CW604" t="str">
            <v/>
          </cell>
          <cell r="CX604" t="str">
            <v/>
          </cell>
          <cell r="CY604">
            <v>9.0999999999999998E-2</v>
          </cell>
          <cell r="CZ604" t="str">
            <v/>
          </cell>
          <cell r="DA604" t="str">
            <v/>
          </cell>
          <cell r="DB604" t="str">
            <v/>
          </cell>
          <cell r="DC604"/>
          <cell r="DD604">
            <v>1</v>
          </cell>
          <cell r="DE604"/>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I605"/>
          <cell r="J605">
            <v>1</v>
          </cell>
          <cell r="K605"/>
          <cell r="L605"/>
          <cell r="M605"/>
          <cell r="N605"/>
          <cell r="O605"/>
          <cell r="P605"/>
          <cell r="Q605">
            <v>1</v>
          </cell>
          <cell r="R605" t="str">
            <v>Out &amp; under</v>
          </cell>
          <cell r="S605" t="str">
            <v xml:space="preserve">Revenue </v>
          </cell>
          <cell r="T605" t="str">
            <v>In-period</v>
          </cell>
          <cell r="U605" t="str">
            <v>Leakage</v>
          </cell>
          <cell r="V605" t="str">
            <v>%</v>
          </cell>
          <cell r="W605" t="str">
            <v>Percentage of leaks fixed</v>
          </cell>
          <cell r="X605">
            <v>0</v>
          </cell>
          <cell r="Y605" t="str">
            <v>Up</v>
          </cell>
          <cell r="Z605"/>
          <cell r="AA605"/>
          <cell r="AB605"/>
          <cell r="AC605"/>
          <cell r="AD605"/>
          <cell r="AE605"/>
          <cell r="AF605"/>
          <cell r="AG605"/>
          <cell r="AH605"/>
          <cell r="AI605"/>
          <cell r="AJ605"/>
          <cell r="AK605"/>
          <cell r="AL605"/>
          <cell r="AM605"/>
          <cell r="AN605"/>
          <cell r="AO605"/>
          <cell r="AP605"/>
          <cell r="AQ605">
            <v>90</v>
          </cell>
          <cell r="AR605">
            <v>90</v>
          </cell>
          <cell r="AS605">
            <v>90</v>
          </cell>
          <cell r="AT605">
            <v>90</v>
          </cell>
          <cell r="AU605">
            <v>90</v>
          </cell>
          <cell r="AV605"/>
          <cell r="AW605"/>
          <cell r="AX605"/>
          <cell r="AY605"/>
          <cell r="AZ605"/>
          <cell r="BA605"/>
          <cell r="BB605"/>
          <cell r="BC605"/>
          <cell r="BD605"/>
          <cell r="BE605"/>
          <cell r="BF605"/>
          <cell r="BG605"/>
          <cell r="BH605"/>
          <cell r="BI605"/>
          <cell r="BJ605"/>
          <cell r="BK605"/>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C605"/>
          <cell r="DD605">
            <v>1</v>
          </cell>
          <cell r="DE605"/>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I606"/>
          <cell r="J606">
            <v>1</v>
          </cell>
          <cell r="K606"/>
          <cell r="L606"/>
          <cell r="M606"/>
          <cell r="N606"/>
          <cell r="O606"/>
          <cell r="P606"/>
          <cell r="Q606">
            <v>1</v>
          </cell>
          <cell r="R606" t="str">
            <v>NFI</v>
          </cell>
          <cell r="S606"/>
          <cell r="T606"/>
          <cell r="U606" t="str">
            <v>Water consumption</v>
          </cell>
          <cell r="V606" t="str">
            <v>nr</v>
          </cell>
          <cell r="W606" t="str">
            <v>Megalitres per day - cumulative</v>
          </cell>
          <cell r="X606">
            <v>1</v>
          </cell>
          <cell r="Y606" t="str">
            <v>Up</v>
          </cell>
          <cell r="Z606"/>
          <cell r="AA606"/>
          <cell r="AB606"/>
          <cell r="AC606"/>
          <cell r="AD606"/>
          <cell r="AE606"/>
          <cell r="AF606"/>
          <cell r="AG606"/>
          <cell r="AH606"/>
          <cell r="AI606"/>
          <cell r="AJ606"/>
          <cell r="AK606"/>
          <cell r="AL606"/>
          <cell r="AM606"/>
          <cell r="AN606"/>
          <cell r="AO606"/>
          <cell r="AP606"/>
          <cell r="AQ606">
            <v>1</v>
          </cell>
          <cell r="AR606">
            <v>2</v>
          </cell>
          <cell r="AS606">
            <v>3</v>
          </cell>
          <cell r="AT606">
            <v>4</v>
          </cell>
          <cell r="AU606">
            <v>5</v>
          </cell>
          <cell r="AV606"/>
          <cell r="AW606"/>
          <cell r="AX606"/>
          <cell r="AY606"/>
          <cell r="AZ606"/>
          <cell r="BA606"/>
          <cell r="BB606"/>
          <cell r="BC606"/>
          <cell r="BD606"/>
          <cell r="BE606"/>
          <cell r="BF606"/>
          <cell r="BG606"/>
          <cell r="BH606"/>
          <cell r="BI606"/>
          <cell r="BJ606"/>
          <cell r="BK606"/>
          <cell r="BL606"/>
          <cell r="BM606"/>
          <cell r="BN606"/>
          <cell r="BO606"/>
          <cell r="BP606"/>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cell r="DD606">
            <v>1</v>
          </cell>
          <cell r="DE606"/>
        </row>
        <row r="607">
          <cell r="C607" t="str">
            <v>PR19WSX_Q1</v>
          </cell>
          <cell r="D607" t="str">
            <v>Excellent drinking water quality</v>
          </cell>
          <cell r="E607" t="str">
            <v>PR19 new</v>
          </cell>
          <cell r="F607" t="str">
            <v>Q1</v>
          </cell>
          <cell r="G607" t="str">
            <v>Water quality compliance (CRI)</v>
          </cell>
          <cell r="H607" t="str">
            <v>The DWI's Compliance Risk Index (CRI)</v>
          </cell>
          <cell r="I607"/>
          <cell r="J607">
            <v>1</v>
          </cell>
          <cell r="K607"/>
          <cell r="L607"/>
          <cell r="M607"/>
          <cell r="N607"/>
          <cell r="O607"/>
          <cell r="P607"/>
          <cell r="Q607">
            <v>1</v>
          </cell>
          <cell r="R607" t="str">
            <v>Under</v>
          </cell>
          <cell r="S607" t="str">
            <v xml:space="preserve">Revenue </v>
          </cell>
          <cell r="T607" t="str">
            <v>In-period</v>
          </cell>
          <cell r="U607" t="str">
            <v>Water quality compliance</v>
          </cell>
          <cell r="V607" t="str">
            <v>score</v>
          </cell>
          <cell r="W607" t="str">
            <v>Index</v>
          </cell>
          <cell r="X607">
            <v>2</v>
          </cell>
          <cell r="Y607" t="str">
            <v>Down</v>
          </cell>
          <cell r="Z607" t="str">
            <v>Water quality compliance (CRI)</v>
          </cell>
          <cell r="AA607"/>
          <cell r="AB607"/>
          <cell r="AC607"/>
          <cell r="AD607"/>
          <cell r="AE607"/>
          <cell r="AF607"/>
          <cell r="AG607"/>
          <cell r="AH607"/>
          <cell r="AI607"/>
          <cell r="AJ607"/>
          <cell r="AK607"/>
          <cell r="AL607"/>
          <cell r="AM607"/>
          <cell r="AN607"/>
          <cell r="AO607"/>
          <cell r="AP607"/>
          <cell r="AQ607">
            <v>0</v>
          </cell>
          <cell r="AR607">
            <v>0</v>
          </cell>
          <cell r="AS607">
            <v>0</v>
          </cell>
          <cell r="AT607">
            <v>0</v>
          </cell>
          <cell r="AU607">
            <v>0</v>
          </cell>
          <cell r="AV607"/>
          <cell r="AW607"/>
          <cell r="AX607"/>
          <cell r="AY607"/>
          <cell r="AZ607"/>
          <cell r="BA607"/>
          <cell r="BB607"/>
          <cell r="BC607"/>
          <cell r="BD607"/>
          <cell r="BE607"/>
          <cell r="BF607"/>
          <cell r="BG607"/>
          <cell r="BH607"/>
          <cell r="BI607"/>
          <cell r="BJ607"/>
          <cell r="BK607"/>
          <cell r="BL607" t="str">
            <v>Yes</v>
          </cell>
          <cell r="BM607" t="str">
            <v>Yes</v>
          </cell>
          <cell r="BN607" t="str">
            <v>Yes</v>
          </cell>
          <cell r="BO607" t="str">
            <v>Yes</v>
          </cell>
          <cell r="BP607" t="str">
            <v>Yes</v>
          </cell>
          <cell r="BQ607" t="str">
            <v/>
          </cell>
          <cell r="BR607" t="str">
            <v/>
          </cell>
          <cell r="BS607" t="str">
            <v/>
          </cell>
          <cell r="BT607" t="str">
            <v/>
          </cell>
          <cell r="BU607" t="str">
            <v/>
          </cell>
          <cell r="BV607">
            <v>9.5</v>
          </cell>
          <cell r="BW607">
            <v>9.5</v>
          </cell>
          <cell r="BX607">
            <v>9.5</v>
          </cell>
          <cell r="BY607">
            <v>9.5</v>
          </cell>
          <cell r="BZ607">
            <v>9.5</v>
          </cell>
          <cell r="CA607">
            <v>2</v>
          </cell>
          <cell r="CB607">
            <v>2</v>
          </cell>
          <cell r="CC607">
            <v>2</v>
          </cell>
          <cell r="CD607">
            <v>2</v>
          </cell>
          <cell r="CE607">
            <v>2</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v>-0.57999999999999996</v>
          </cell>
          <cell r="CV607">
            <v>-2.5</v>
          </cell>
          <cell r="CW607" t="str">
            <v/>
          </cell>
          <cell r="CX607" t="str">
            <v/>
          </cell>
          <cell r="CY607">
            <v>0</v>
          </cell>
          <cell r="CZ607" t="str">
            <v/>
          </cell>
          <cell r="DA607" t="str">
            <v/>
          </cell>
          <cell r="DB607" t="str">
            <v/>
          </cell>
          <cell r="DC607"/>
          <cell r="DD607">
            <v>1</v>
          </cell>
          <cell r="DE607"/>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I608"/>
          <cell r="J608">
            <v>1</v>
          </cell>
          <cell r="K608"/>
          <cell r="L608"/>
          <cell r="M608"/>
          <cell r="N608"/>
          <cell r="O608"/>
          <cell r="P608"/>
          <cell r="Q608">
            <v>1</v>
          </cell>
          <cell r="R608" t="str">
            <v>Out &amp; under</v>
          </cell>
          <cell r="S608" t="str">
            <v xml:space="preserve">Revenue </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A608"/>
          <cell r="AB608"/>
          <cell r="AC608"/>
          <cell r="AD608"/>
          <cell r="AE608"/>
          <cell r="AF608"/>
          <cell r="AG608"/>
          <cell r="AH608"/>
          <cell r="AI608"/>
          <cell r="AJ608"/>
          <cell r="AK608"/>
          <cell r="AL608"/>
          <cell r="AM608"/>
          <cell r="AN608"/>
          <cell r="AO608"/>
          <cell r="AP608"/>
          <cell r="AQ608">
            <v>1.31</v>
          </cell>
          <cell r="AR608">
            <v>1.22</v>
          </cell>
          <cell r="AS608">
            <v>1.1200000000000001</v>
          </cell>
          <cell r="AT608">
            <v>1.03</v>
          </cell>
          <cell r="AU608">
            <v>0.93</v>
          </cell>
          <cell r="AV608"/>
          <cell r="AW608"/>
          <cell r="AX608"/>
          <cell r="AY608"/>
          <cell r="AZ608"/>
          <cell r="BA608"/>
          <cell r="BB608"/>
          <cell r="BC608"/>
          <cell r="BD608"/>
          <cell r="BE608"/>
          <cell r="BF608"/>
          <cell r="BG608"/>
          <cell r="BH608"/>
          <cell r="BI608"/>
          <cell r="BJ608"/>
          <cell r="BK608"/>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C608"/>
          <cell r="DD608">
            <v>1</v>
          </cell>
          <cell r="DE608"/>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I609"/>
          <cell r="J609">
            <v>1</v>
          </cell>
          <cell r="K609"/>
          <cell r="L609"/>
          <cell r="M609"/>
          <cell r="N609"/>
          <cell r="O609"/>
          <cell r="P609"/>
          <cell r="Q609">
            <v>1</v>
          </cell>
          <cell r="R609" t="str">
            <v>Out &amp; under</v>
          </cell>
          <cell r="S609" t="str">
            <v xml:space="preserve">Revenue </v>
          </cell>
          <cell r="T609" t="str">
            <v>In-period</v>
          </cell>
          <cell r="U609" t="str">
            <v>Water quality compliance</v>
          </cell>
          <cell r="V609" t="str">
            <v>score</v>
          </cell>
          <cell r="W609" t="str">
            <v>Index - cumulative</v>
          </cell>
          <cell r="X609">
            <v>0</v>
          </cell>
          <cell r="Y609" t="str">
            <v>Up</v>
          </cell>
          <cell r="Z609"/>
          <cell r="AA609"/>
          <cell r="AB609"/>
          <cell r="AC609"/>
          <cell r="AD609"/>
          <cell r="AE609"/>
          <cell r="AF609"/>
          <cell r="AG609"/>
          <cell r="AH609"/>
          <cell r="AI609"/>
          <cell r="AJ609"/>
          <cell r="AK609"/>
          <cell r="AL609"/>
          <cell r="AM609"/>
          <cell r="AN609"/>
          <cell r="AO609"/>
          <cell r="AP609"/>
          <cell r="AQ609">
            <v>18297</v>
          </cell>
          <cell r="AR609">
            <v>18297</v>
          </cell>
          <cell r="AS609">
            <v>18297</v>
          </cell>
          <cell r="AT609">
            <v>18297</v>
          </cell>
          <cell r="AU609">
            <v>18297</v>
          </cell>
          <cell r="AV609"/>
          <cell r="AW609"/>
          <cell r="AX609"/>
          <cell r="AY609"/>
          <cell r="AZ609"/>
          <cell r="BA609"/>
          <cell r="BB609"/>
          <cell r="BC609"/>
          <cell r="BD609"/>
          <cell r="BE609"/>
          <cell r="BF609"/>
          <cell r="BG609"/>
          <cell r="BH609"/>
          <cell r="BI609"/>
          <cell r="BJ609"/>
          <cell r="BK609"/>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C609"/>
          <cell r="DD609">
            <v>1</v>
          </cell>
          <cell r="DE609"/>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I610"/>
          <cell r="J610">
            <v>1</v>
          </cell>
          <cell r="K610"/>
          <cell r="L610"/>
          <cell r="M610"/>
          <cell r="N610"/>
          <cell r="O610"/>
          <cell r="P610"/>
          <cell r="Q610">
            <v>1</v>
          </cell>
          <cell r="R610" t="str">
            <v>Out &amp; under</v>
          </cell>
          <cell r="S610" t="str">
            <v xml:space="preserve">Revenue </v>
          </cell>
          <cell r="T610" t="str">
            <v>In-period</v>
          </cell>
          <cell r="U610" t="str">
            <v>Water quality compliance</v>
          </cell>
          <cell r="V610" t="str">
            <v>nr</v>
          </cell>
          <cell r="W610" t="str">
            <v>Number of lead pipes replaced each year</v>
          </cell>
          <cell r="X610">
            <v>0</v>
          </cell>
          <cell r="Y610" t="str">
            <v>Up</v>
          </cell>
          <cell r="Z610"/>
          <cell r="AA610"/>
          <cell r="AB610"/>
          <cell r="AC610"/>
          <cell r="AD610"/>
          <cell r="AE610"/>
          <cell r="AF610"/>
          <cell r="AG610"/>
          <cell r="AH610"/>
          <cell r="AI610"/>
          <cell r="AJ610"/>
          <cell r="AK610"/>
          <cell r="AL610"/>
          <cell r="AM610"/>
          <cell r="AN610"/>
          <cell r="AO610"/>
          <cell r="AP610"/>
          <cell r="AQ610">
            <v>1160</v>
          </cell>
          <cell r="AR610">
            <v>1410</v>
          </cell>
          <cell r="AS610">
            <v>2010</v>
          </cell>
          <cell r="AT610">
            <v>2210</v>
          </cell>
          <cell r="AU610">
            <v>2210</v>
          </cell>
          <cell r="AV610"/>
          <cell r="AW610"/>
          <cell r="AX610"/>
          <cell r="AY610"/>
          <cell r="AZ610"/>
          <cell r="BA610"/>
          <cell r="BB610"/>
          <cell r="BC610"/>
          <cell r="BD610"/>
          <cell r="BE610"/>
          <cell r="BF610"/>
          <cell r="BG610"/>
          <cell r="BH610"/>
          <cell r="BI610"/>
          <cell r="BJ610"/>
          <cell r="BK610"/>
          <cell r="BL610"/>
          <cell r="BM610"/>
          <cell r="BN610"/>
          <cell r="BO610"/>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C610"/>
          <cell r="DD610">
            <v>1</v>
          </cell>
          <cell r="DE610"/>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I611"/>
          <cell r="J611">
            <v>1</v>
          </cell>
          <cell r="K611"/>
          <cell r="L611"/>
          <cell r="M611"/>
          <cell r="N611"/>
          <cell r="O611"/>
          <cell r="P611"/>
          <cell r="Q611">
            <v>1</v>
          </cell>
          <cell r="R611" t="str">
            <v>NFI</v>
          </cell>
          <cell r="S611"/>
          <cell r="T611"/>
          <cell r="U611" t="str">
            <v>Water quality compliance</v>
          </cell>
          <cell r="V611" t="str">
            <v>score</v>
          </cell>
          <cell r="W611" t="str">
            <v>Index</v>
          </cell>
          <cell r="X611">
            <v>3</v>
          </cell>
          <cell r="Y611" t="str">
            <v>Down</v>
          </cell>
          <cell r="Z611"/>
          <cell r="AA611"/>
          <cell r="AB611"/>
          <cell r="AC611"/>
          <cell r="AD611"/>
          <cell r="AE611"/>
          <cell r="AF611"/>
          <cell r="AG611"/>
          <cell r="AH611"/>
          <cell r="AI611"/>
          <cell r="AJ611"/>
          <cell r="AK611"/>
          <cell r="AL611"/>
          <cell r="AM611"/>
          <cell r="AN611"/>
          <cell r="AO611"/>
          <cell r="AP611"/>
          <cell r="AQ611">
            <v>12.8</v>
          </cell>
          <cell r="AR611">
            <v>12.8</v>
          </cell>
          <cell r="AS611">
            <v>12.8</v>
          </cell>
          <cell r="AT611">
            <v>12.8</v>
          </cell>
          <cell r="AU611">
            <v>12.8</v>
          </cell>
          <cell r="AV611"/>
          <cell r="AW611"/>
          <cell r="AX611"/>
          <cell r="AY611"/>
          <cell r="AZ611"/>
          <cell r="BA611"/>
          <cell r="BB611"/>
          <cell r="BC611"/>
          <cell r="BD611"/>
          <cell r="BE611"/>
          <cell r="BF611"/>
          <cell r="BG611"/>
          <cell r="BH611"/>
          <cell r="BI611"/>
          <cell r="BJ611"/>
          <cell r="BK611"/>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cell r="DD611">
            <v>1</v>
          </cell>
          <cell r="DE611"/>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I612"/>
          <cell r="J612"/>
          <cell r="K612">
            <v>1</v>
          </cell>
          <cell r="L612"/>
          <cell r="M612"/>
          <cell r="N612"/>
          <cell r="O612"/>
          <cell r="P612"/>
          <cell r="Q612">
            <v>1</v>
          </cell>
          <cell r="R612" t="str">
            <v>Out &amp; under</v>
          </cell>
          <cell r="S612" t="str">
            <v xml:space="preserve">Revenue </v>
          </cell>
          <cell r="T612" t="str">
            <v>In-period</v>
          </cell>
          <cell r="U612" t="str">
            <v>Sewer flooding</v>
          </cell>
          <cell r="V612" t="str">
            <v>nr</v>
          </cell>
          <cell r="W612" t="str">
            <v>Number of incidents per 10,000 sewer connections</v>
          </cell>
          <cell r="X612">
            <v>2</v>
          </cell>
          <cell r="Y612" t="str">
            <v>Down</v>
          </cell>
          <cell r="Z612" t="str">
            <v>Internal sewer flooding</v>
          </cell>
          <cell r="AA612"/>
          <cell r="AB612"/>
          <cell r="AC612"/>
          <cell r="AD612"/>
          <cell r="AE612"/>
          <cell r="AF612"/>
          <cell r="AG612"/>
          <cell r="AH612"/>
          <cell r="AI612"/>
          <cell r="AJ612"/>
          <cell r="AK612"/>
          <cell r="AL612"/>
          <cell r="AM612"/>
          <cell r="AN612"/>
          <cell r="AO612"/>
          <cell r="AP612"/>
          <cell r="AQ612">
            <v>1.68</v>
          </cell>
          <cell r="AR612">
            <v>1.63</v>
          </cell>
          <cell r="AS612">
            <v>1.58</v>
          </cell>
          <cell r="AT612">
            <v>1.44</v>
          </cell>
          <cell r="AU612">
            <v>1.34</v>
          </cell>
          <cell r="AV612"/>
          <cell r="AW612"/>
          <cell r="AX612"/>
          <cell r="AY612"/>
          <cell r="AZ612"/>
          <cell r="BA612"/>
          <cell r="BB612"/>
          <cell r="BC612"/>
          <cell r="BD612"/>
          <cell r="BE612"/>
          <cell r="BF612"/>
          <cell r="BG612"/>
          <cell r="BH612"/>
          <cell r="BI612"/>
          <cell r="BJ612"/>
          <cell r="BK612"/>
          <cell r="BL612" t="str">
            <v>Yes</v>
          </cell>
          <cell r="BM612" t="str">
            <v>Yes</v>
          </cell>
          <cell r="BN612" t="str">
            <v>Yes</v>
          </cell>
          <cell r="BO612" t="str">
            <v>Yes</v>
          </cell>
          <cell r="BP612" t="str">
            <v>Yes</v>
          </cell>
          <cell r="BQ612">
            <v>4.09</v>
          </cell>
          <cell r="BR612">
            <v>4.09</v>
          </cell>
          <cell r="BS612">
            <v>4.09</v>
          </cell>
          <cell r="BT612">
            <v>4.09</v>
          </cell>
          <cell r="BU612">
            <v>4.09</v>
          </cell>
          <cell r="BV612">
            <v>2.56</v>
          </cell>
          <cell r="BW612">
            <v>2.56</v>
          </cell>
          <cell r="BX612">
            <v>2.56</v>
          </cell>
          <cell r="BY612">
            <v>2.56</v>
          </cell>
          <cell r="BZ612">
            <v>2.56</v>
          </cell>
          <cell r="CA612" t="str">
            <v/>
          </cell>
          <cell r="CB612" t="str">
            <v/>
          </cell>
          <cell r="CC612" t="str">
            <v/>
          </cell>
          <cell r="CD612" t="str">
            <v/>
          </cell>
          <cell r="CE612" t="str">
            <v/>
          </cell>
          <cell r="CF612" t="str">
            <v/>
          </cell>
          <cell r="CG612" t="str">
            <v/>
          </cell>
          <cell r="CH612" t="str">
            <v/>
          </cell>
          <cell r="CI612" t="str">
            <v/>
          </cell>
          <cell r="CJ612" t="str">
            <v/>
          </cell>
          <cell r="CK612">
            <v>0.93</v>
          </cell>
          <cell r="CL612">
            <v>0.9</v>
          </cell>
          <cell r="CM612">
            <v>0.87</v>
          </cell>
          <cell r="CN612">
            <v>0.8</v>
          </cell>
          <cell r="CO612">
            <v>0.74</v>
          </cell>
          <cell r="CP612" t="str">
            <v>*</v>
          </cell>
          <cell r="CQ612" t="str">
            <v>*</v>
          </cell>
          <cell r="CR612" t="str">
            <v>*</v>
          </cell>
          <cell r="CS612" t="str">
            <v>*</v>
          </cell>
          <cell r="CT612" t="str">
            <v>*</v>
          </cell>
          <cell r="CU612">
            <v>-5.69</v>
          </cell>
          <cell r="CV612" t="str">
            <v/>
          </cell>
          <cell r="CW612" t="str">
            <v/>
          </cell>
          <cell r="CX612">
            <v>-18.177</v>
          </cell>
          <cell r="CY612">
            <v>5.69</v>
          </cell>
          <cell r="CZ612" t="str">
            <v/>
          </cell>
          <cell r="DA612" t="str">
            <v/>
          </cell>
          <cell r="DB612">
            <v>18.177</v>
          </cell>
          <cell r="DC612"/>
          <cell r="DD612">
            <v>1</v>
          </cell>
          <cell r="DE612"/>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I613"/>
          <cell r="J613"/>
          <cell r="K613">
            <v>1</v>
          </cell>
          <cell r="L613"/>
          <cell r="M613"/>
          <cell r="N613"/>
          <cell r="O613"/>
          <cell r="P613"/>
          <cell r="Q613">
            <v>1</v>
          </cell>
          <cell r="R613" t="str">
            <v>Out &amp; under</v>
          </cell>
          <cell r="S613" t="str">
            <v xml:space="preserve">Revenue </v>
          </cell>
          <cell r="T613" t="str">
            <v>In-period</v>
          </cell>
          <cell r="U613" t="str">
            <v>Sewer flooding</v>
          </cell>
          <cell r="V613" t="str">
            <v>nr</v>
          </cell>
          <cell r="W613" t="str">
            <v>Number of incidents per 10,000 sewer connections</v>
          </cell>
          <cell r="X613">
            <v>2</v>
          </cell>
          <cell r="Y613" t="str">
            <v>Down</v>
          </cell>
          <cell r="Z613" t="str">
            <v>External sewer flooding</v>
          </cell>
          <cell r="AA613"/>
          <cell r="AB613"/>
          <cell r="AC613"/>
          <cell r="AD613"/>
          <cell r="AE613"/>
          <cell r="AF613"/>
          <cell r="AG613"/>
          <cell r="AH613"/>
          <cell r="AI613"/>
          <cell r="AJ613"/>
          <cell r="AK613"/>
          <cell r="AL613"/>
          <cell r="AM613"/>
          <cell r="AN613"/>
          <cell r="AO613"/>
          <cell r="AP613"/>
          <cell r="AQ613">
            <v>17.07</v>
          </cell>
          <cell r="AR613">
            <v>16.73</v>
          </cell>
          <cell r="AS613">
            <v>16.38</v>
          </cell>
          <cell r="AT613">
            <v>16.03</v>
          </cell>
          <cell r="AU613">
            <v>15.68</v>
          </cell>
          <cell r="AV613"/>
          <cell r="AW613"/>
          <cell r="AX613"/>
          <cell r="AY613"/>
          <cell r="AZ613"/>
          <cell r="BA613"/>
          <cell r="BB613"/>
          <cell r="BC613"/>
          <cell r="BD613"/>
          <cell r="BE613"/>
          <cell r="BF613"/>
          <cell r="BG613"/>
          <cell r="BH613"/>
          <cell r="BI613"/>
          <cell r="BJ613"/>
          <cell r="BK613"/>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C613"/>
          <cell r="DD613">
            <v>1</v>
          </cell>
          <cell r="DE613"/>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I614"/>
          <cell r="J614"/>
          <cell r="K614">
            <v>1</v>
          </cell>
          <cell r="L614"/>
          <cell r="M614"/>
          <cell r="N614"/>
          <cell r="O614"/>
          <cell r="P614"/>
          <cell r="Q614">
            <v>1</v>
          </cell>
          <cell r="R614" t="str">
            <v>Under</v>
          </cell>
          <cell r="S614" t="str">
            <v xml:space="preserve">Revenue </v>
          </cell>
          <cell r="T614" t="str">
            <v>In-period</v>
          </cell>
          <cell r="U614" t="str">
            <v>Sewer flooding</v>
          </cell>
          <cell r="V614" t="str">
            <v>score</v>
          </cell>
          <cell r="W614" t="str">
            <v>Index</v>
          </cell>
          <cell r="X614">
            <v>0</v>
          </cell>
          <cell r="Y614" t="str">
            <v>Down</v>
          </cell>
          <cell r="Z614"/>
          <cell r="AA614"/>
          <cell r="AB614"/>
          <cell r="AC614"/>
          <cell r="AD614"/>
          <cell r="AE614"/>
          <cell r="AF614"/>
          <cell r="AG614"/>
          <cell r="AH614"/>
          <cell r="AI614"/>
          <cell r="AJ614"/>
          <cell r="AK614"/>
          <cell r="AL614"/>
          <cell r="AM614"/>
          <cell r="AN614"/>
          <cell r="AO614"/>
          <cell r="AP614"/>
          <cell r="AQ614">
            <v>50651</v>
          </cell>
          <cell r="AR614">
            <v>50651</v>
          </cell>
          <cell r="AS614">
            <v>50651</v>
          </cell>
          <cell r="AT614">
            <v>50651</v>
          </cell>
          <cell r="AU614">
            <v>50651</v>
          </cell>
          <cell r="AV614"/>
          <cell r="AW614"/>
          <cell r="AX614"/>
          <cell r="AY614"/>
          <cell r="AZ614"/>
          <cell r="BA614"/>
          <cell r="BB614"/>
          <cell r="BC614"/>
          <cell r="BD614"/>
          <cell r="BE614"/>
          <cell r="BF614"/>
          <cell r="BG614"/>
          <cell r="BH614"/>
          <cell r="BI614"/>
          <cell r="BJ614"/>
          <cell r="BK614"/>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C614"/>
          <cell r="DD614">
            <v>1</v>
          </cell>
          <cell r="DE614"/>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I615"/>
          <cell r="J615"/>
          <cell r="K615">
            <v>1</v>
          </cell>
          <cell r="L615"/>
          <cell r="M615"/>
          <cell r="N615"/>
          <cell r="O615"/>
          <cell r="P615"/>
          <cell r="Q615">
            <v>1</v>
          </cell>
          <cell r="R615" t="str">
            <v>Under</v>
          </cell>
          <cell r="S615" t="str">
            <v xml:space="preserve">Revenue </v>
          </cell>
          <cell r="T615" t="str">
            <v>In-period</v>
          </cell>
          <cell r="U615" t="str">
            <v>Resilience</v>
          </cell>
          <cell r="V615" t="str">
            <v>nr</v>
          </cell>
          <cell r="W615" t="str">
            <v>Months of delays</v>
          </cell>
          <cell r="X615">
            <v>0</v>
          </cell>
          <cell r="Y615" t="str">
            <v>Down</v>
          </cell>
          <cell r="Z615"/>
          <cell r="AA615"/>
          <cell r="AB615"/>
          <cell r="AC615"/>
          <cell r="AD615"/>
          <cell r="AE615"/>
          <cell r="AF615"/>
          <cell r="AG615"/>
          <cell r="AH615"/>
          <cell r="AI615"/>
          <cell r="AJ615"/>
          <cell r="AK615"/>
          <cell r="AL615"/>
          <cell r="AM615"/>
          <cell r="AN615"/>
          <cell r="AO615"/>
          <cell r="AP615"/>
          <cell r="AQ615">
            <v>0</v>
          </cell>
          <cell r="AR615">
            <v>0</v>
          </cell>
          <cell r="AS615">
            <v>0</v>
          </cell>
          <cell r="AT615">
            <v>0</v>
          </cell>
          <cell r="AU615">
            <v>0</v>
          </cell>
          <cell r="AV615"/>
          <cell r="AW615"/>
          <cell r="AX615"/>
          <cell r="AY615"/>
          <cell r="AZ615"/>
          <cell r="BA615"/>
          <cell r="BB615"/>
          <cell r="BC615"/>
          <cell r="BD615"/>
          <cell r="BE615"/>
          <cell r="BF615"/>
          <cell r="BG615"/>
          <cell r="BH615"/>
          <cell r="BI615"/>
          <cell r="BJ615"/>
          <cell r="BK615"/>
          <cell r="BL615"/>
          <cell r="BM615"/>
          <cell r="BN615"/>
          <cell r="BO615"/>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cell r="DE615"/>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I616"/>
          <cell r="J616">
            <v>1</v>
          </cell>
          <cell r="K616"/>
          <cell r="L616"/>
          <cell r="M616"/>
          <cell r="N616"/>
          <cell r="O616"/>
          <cell r="P616"/>
          <cell r="Q616">
            <v>1</v>
          </cell>
          <cell r="R616" t="str">
            <v>Out &amp; under</v>
          </cell>
          <cell r="S616" t="str">
            <v xml:space="preserve">Revenue </v>
          </cell>
          <cell r="T616" t="str">
            <v>In-period</v>
          </cell>
          <cell r="U616" t="str">
            <v>Supply interruptions</v>
          </cell>
          <cell r="V616" t="str">
            <v>time</v>
          </cell>
          <cell r="W616" t="str">
            <v>Minutes per property</v>
          </cell>
          <cell r="X616">
            <v>0</v>
          </cell>
          <cell r="Y616" t="str">
            <v>Down</v>
          </cell>
          <cell r="Z616" t="str">
            <v>Water supply interruptions</v>
          </cell>
          <cell r="AA616"/>
          <cell r="AB616"/>
          <cell r="AC616"/>
          <cell r="AD616"/>
          <cell r="AE616"/>
          <cell r="AF616"/>
          <cell r="AG616"/>
          <cell r="AH616"/>
          <cell r="AI616"/>
          <cell r="AJ616"/>
          <cell r="AK616"/>
          <cell r="AL616"/>
          <cell r="AM616"/>
          <cell r="AN616"/>
          <cell r="AO616"/>
          <cell r="AP616"/>
          <cell r="AQ616">
            <v>4.5138888888888893E-3</v>
          </cell>
          <cell r="AR616">
            <v>4.2592592592592595E-3</v>
          </cell>
          <cell r="AS616">
            <v>3.9930555555555561E-3</v>
          </cell>
          <cell r="AT616">
            <v>3.7384259259259263E-3</v>
          </cell>
          <cell r="AU616">
            <v>3.472222222222222E-3</v>
          </cell>
          <cell r="AV616"/>
          <cell r="AW616"/>
          <cell r="AX616"/>
          <cell r="AY616"/>
          <cell r="AZ616"/>
          <cell r="BA616"/>
          <cell r="BB616"/>
          <cell r="BC616"/>
          <cell r="BD616"/>
          <cell r="BE616"/>
          <cell r="BF616"/>
          <cell r="BG616"/>
          <cell r="BH616"/>
          <cell r="BI616"/>
          <cell r="BJ616"/>
          <cell r="BK616"/>
          <cell r="BL616" t="str">
            <v>Yes</v>
          </cell>
          <cell r="BM616" t="str">
            <v>Yes</v>
          </cell>
          <cell r="BN616" t="str">
            <v>Yes</v>
          </cell>
          <cell r="BO616" t="str">
            <v>Yes</v>
          </cell>
          <cell r="BP616" t="str">
            <v>Yes</v>
          </cell>
          <cell r="BQ616">
            <v>1.3396620370370369E-2</v>
          </cell>
          <cell r="BR616">
            <v>1.3396620370370369E-2</v>
          </cell>
          <cell r="BS616">
            <v>1.3396620370370369E-2</v>
          </cell>
          <cell r="BT616">
            <v>1.3396620370370369E-2</v>
          </cell>
          <cell r="BU616">
            <v>1.3396620370370369E-2</v>
          </cell>
          <cell r="BV616">
            <v>1.1792443283723333E-2</v>
          </cell>
          <cell r="BW616">
            <v>1.1792443283723333E-2</v>
          </cell>
          <cell r="BX616">
            <v>1.1792443283723333E-2</v>
          </cell>
          <cell r="BY616">
            <v>1.1792443283723333E-2</v>
          </cell>
          <cell r="BZ616">
            <v>1.1792443283723333E-2</v>
          </cell>
          <cell r="CA616">
            <v>0</v>
          </cell>
          <cell r="CB616">
            <v>0</v>
          </cell>
          <cell r="CC616">
            <v>0</v>
          </cell>
          <cell r="CD616">
            <v>0</v>
          </cell>
          <cell r="CE616">
            <v>0</v>
          </cell>
          <cell r="CF616">
            <v>0</v>
          </cell>
          <cell r="CG616">
            <v>0</v>
          </cell>
          <cell r="CH616">
            <v>0</v>
          </cell>
          <cell r="CI616">
            <v>0</v>
          </cell>
          <cell r="CJ616">
            <v>0</v>
          </cell>
          <cell r="CK616">
            <v>9.0277777777777784E-4</v>
          </cell>
          <cell r="CL616">
            <v>9.0277777777777784E-4</v>
          </cell>
          <cell r="CM616">
            <v>9.0277777777777784E-4</v>
          </cell>
          <cell r="CN616">
            <v>9.0277777777777784E-4</v>
          </cell>
          <cell r="CO616">
            <v>9.0277777777777784E-4</v>
          </cell>
          <cell r="CP616" t="str">
            <v>*</v>
          </cell>
          <cell r="CQ616" t="str">
            <v>*</v>
          </cell>
          <cell r="CR616" t="str">
            <v>*</v>
          </cell>
          <cell r="CS616" t="str">
            <v>*</v>
          </cell>
          <cell r="CT616" t="str">
            <v>*</v>
          </cell>
          <cell r="CU616">
            <v>-0.14000000000000001</v>
          </cell>
          <cell r="CV616" t="str">
            <v/>
          </cell>
          <cell r="CW616" t="str">
            <v/>
          </cell>
          <cell r="CX616">
            <v>-0.3</v>
          </cell>
          <cell r="CY616">
            <v>0.14000000000000001</v>
          </cell>
          <cell r="CZ616" t="str">
            <v/>
          </cell>
          <cell r="DA616" t="str">
            <v/>
          </cell>
          <cell r="DB616">
            <v>0.3</v>
          </cell>
          <cell r="DC616"/>
          <cell r="DD616">
            <v>1</v>
          </cell>
          <cell r="DE616"/>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J617"/>
          <cell r="K617"/>
          <cell r="L617"/>
          <cell r="M617"/>
          <cell r="N617"/>
          <cell r="O617"/>
          <cell r="P617"/>
          <cell r="Q617">
            <v>1</v>
          </cell>
          <cell r="R617" t="str">
            <v>NFI</v>
          </cell>
          <cell r="S617"/>
          <cell r="T617"/>
          <cell r="U617" t="str">
            <v>Supply restrictions</v>
          </cell>
          <cell r="V617" t="str">
            <v>%</v>
          </cell>
          <cell r="W617" t="str">
            <v>Percentage of population</v>
          </cell>
          <cell r="X617">
            <v>1</v>
          </cell>
          <cell r="Y617" t="str">
            <v>Down</v>
          </cell>
          <cell r="Z617" t="str">
            <v>Risk of severe restrictions in a drought</v>
          </cell>
          <cell r="AA617"/>
          <cell r="AB617"/>
          <cell r="AC617"/>
          <cell r="AD617"/>
          <cell r="AE617"/>
          <cell r="AF617"/>
          <cell r="AG617"/>
          <cell r="AH617"/>
          <cell r="AI617"/>
          <cell r="AJ617"/>
          <cell r="AK617"/>
          <cell r="AL617"/>
          <cell r="AM617"/>
          <cell r="AN617"/>
          <cell r="AO617"/>
          <cell r="AP617"/>
          <cell r="AQ617">
            <v>0</v>
          </cell>
          <cell r="AR617">
            <v>0</v>
          </cell>
          <cell r="AS617">
            <v>0</v>
          </cell>
          <cell r="AT617">
            <v>0</v>
          </cell>
          <cell r="AU617">
            <v>0</v>
          </cell>
          <cell r="AV617"/>
          <cell r="AW617"/>
          <cell r="AX617"/>
          <cell r="AY617"/>
          <cell r="AZ617"/>
          <cell r="BA617"/>
          <cell r="BB617"/>
          <cell r="BC617"/>
          <cell r="BD617"/>
          <cell r="BE617"/>
          <cell r="BF617"/>
          <cell r="BG617"/>
          <cell r="BH617"/>
          <cell r="BI617"/>
          <cell r="BJ617"/>
          <cell r="BK617"/>
          <cell r="BL617"/>
          <cell r="BM617"/>
          <cell r="BN617"/>
          <cell r="BO617"/>
          <cell r="BP617"/>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cell r="DD617">
            <v>1</v>
          </cell>
          <cell r="DE617"/>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I618"/>
          <cell r="J618"/>
          <cell r="K618">
            <v>1</v>
          </cell>
          <cell r="L618"/>
          <cell r="M618"/>
          <cell r="N618"/>
          <cell r="O618"/>
          <cell r="P618"/>
          <cell r="Q618">
            <v>1</v>
          </cell>
          <cell r="R618" t="str">
            <v>NFI</v>
          </cell>
          <cell r="S618"/>
          <cell r="T618"/>
          <cell r="U618" t="str">
            <v>Sewer flooding</v>
          </cell>
          <cell r="V618" t="str">
            <v>%</v>
          </cell>
          <cell r="W618" t="str">
            <v>Percentage of population</v>
          </cell>
          <cell r="X618">
            <v>2</v>
          </cell>
          <cell r="Y618" t="str">
            <v>Down</v>
          </cell>
          <cell r="Z618" t="str">
            <v>Risk of sewer flooding in a storm</v>
          </cell>
          <cell r="AA618"/>
          <cell r="AB618"/>
          <cell r="AC618"/>
          <cell r="AD618"/>
          <cell r="AE618"/>
          <cell r="AF618"/>
          <cell r="AG618"/>
          <cell r="AH618"/>
          <cell r="AI618"/>
          <cell r="AJ618"/>
          <cell r="AK618"/>
          <cell r="AL618"/>
          <cell r="AM618"/>
          <cell r="AN618"/>
          <cell r="AO618"/>
          <cell r="AP618"/>
          <cell r="AQ618" t="str">
            <v>12.93​</v>
          </cell>
          <cell r="AR618" t="str">
            <v>11.93​</v>
          </cell>
          <cell r="AS618" t="str">
            <v>9.45​</v>
          </cell>
          <cell r="AT618" t="str">
            <v>8.91​</v>
          </cell>
          <cell r="AU618" t="str">
            <v>8.37​</v>
          </cell>
          <cell r="AV618"/>
          <cell r="AW618"/>
          <cell r="AX618"/>
          <cell r="AY618"/>
          <cell r="AZ618"/>
          <cell r="BA618"/>
          <cell r="BB618"/>
          <cell r="BC618"/>
          <cell r="BD618"/>
          <cell r="BE618"/>
          <cell r="BF618"/>
          <cell r="BG618"/>
          <cell r="BH618"/>
          <cell r="BI618"/>
          <cell r="BJ618"/>
          <cell r="BK618"/>
          <cell r="BL618"/>
          <cell r="BM618"/>
          <cell r="BN618"/>
          <cell r="BO618"/>
          <cell r="BP618"/>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cell r="DD618">
            <v>1</v>
          </cell>
          <cell r="DE618"/>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I619"/>
          <cell r="J619">
            <v>1</v>
          </cell>
          <cell r="K619"/>
          <cell r="L619"/>
          <cell r="M619"/>
          <cell r="N619"/>
          <cell r="O619"/>
          <cell r="P619"/>
          <cell r="Q619">
            <v>1</v>
          </cell>
          <cell r="R619" t="str">
            <v>Under</v>
          </cell>
          <cell r="S619" t="str">
            <v xml:space="preserve">Revenue </v>
          </cell>
          <cell r="T619" t="str">
            <v>In-period</v>
          </cell>
          <cell r="U619" t="str">
            <v>Water mains bursts</v>
          </cell>
          <cell r="V619" t="str">
            <v>nr</v>
          </cell>
          <cell r="W619" t="str">
            <v>Number of bursts per 1,000km mains</v>
          </cell>
          <cell r="X619">
            <v>1</v>
          </cell>
          <cell r="Y619" t="str">
            <v>Down</v>
          </cell>
          <cell r="Z619" t="str">
            <v>Mains repairs</v>
          </cell>
          <cell r="AA619"/>
          <cell r="AB619"/>
          <cell r="AC619"/>
          <cell r="AD619"/>
          <cell r="AE619"/>
          <cell r="AF619"/>
          <cell r="AG619"/>
          <cell r="AH619"/>
          <cell r="AI619"/>
          <cell r="AJ619"/>
          <cell r="AK619"/>
          <cell r="AL619"/>
          <cell r="AM619"/>
          <cell r="AN619"/>
          <cell r="AO619"/>
          <cell r="AP619"/>
          <cell r="AQ619">
            <v>161.4</v>
          </cell>
          <cell r="AR619">
            <v>159.1</v>
          </cell>
          <cell r="AS619">
            <v>156.9</v>
          </cell>
          <cell r="AT619">
            <v>154.6</v>
          </cell>
          <cell r="AU619">
            <v>152.4</v>
          </cell>
          <cell r="AV619"/>
          <cell r="AW619"/>
          <cell r="AX619"/>
          <cell r="AY619"/>
          <cell r="AZ619"/>
          <cell r="BA619"/>
          <cell r="BB619"/>
          <cell r="BC619"/>
          <cell r="BD619"/>
          <cell r="BE619"/>
          <cell r="BF619"/>
          <cell r="BG619"/>
          <cell r="BH619"/>
          <cell r="BI619"/>
          <cell r="BJ619"/>
          <cell r="BK619"/>
          <cell r="BL619" t="str">
            <v>Yes</v>
          </cell>
          <cell r="BM619" t="str">
            <v>Yes</v>
          </cell>
          <cell r="BN619" t="str">
            <v>Yes</v>
          </cell>
          <cell r="BO619" t="str">
            <v>Yes</v>
          </cell>
          <cell r="BP619" t="str">
            <v>Yes</v>
          </cell>
          <cell r="BQ619" t="str">
            <v/>
          </cell>
          <cell r="BR619" t="str">
            <v/>
          </cell>
          <cell r="BS619" t="str">
            <v/>
          </cell>
          <cell r="BT619" t="str">
            <v/>
          </cell>
          <cell r="BU619" t="str">
            <v/>
          </cell>
          <cell r="BV619">
            <v>225.9</v>
          </cell>
          <cell r="BW619">
            <v>225.9</v>
          </cell>
          <cell r="BX619">
            <v>225.9</v>
          </cell>
          <cell r="BY619">
            <v>225.9</v>
          </cell>
          <cell r="BZ619">
            <v>225.9</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v>-4.5999999999999999E-2</v>
          </cell>
          <cell r="CV619">
            <v>-0.38</v>
          </cell>
          <cell r="CW619" t="str">
            <v/>
          </cell>
          <cell r="CX619" t="str">
            <v/>
          </cell>
          <cell r="CY619" t="str">
            <v/>
          </cell>
          <cell r="CZ619" t="str">
            <v/>
          </cell>
          <cell r="DA619" t="str">
            <v/>
          </cell>
          <cell r="DB619" t="str">
            <v/>
          </cell>
          <cell r="DC619"/>
          <cell r="DD619">
            <v>1</v>
          </cell>
          <cell r="DE619"/>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I620"/>
          <cell r="J620">
            <v>1</v>
          </cell>
          <cell r="K620"/>
          <cell r="L620"/>
          <cell r="M620"/>
          <cell r="N620"/>
          <cell r="O620"/>
          <cell r="P620"/>
          <cell r="Q620">
            <v>1</v>
          </cell>
          <cell r="R620" t="str">
            <v>Under</v>
          </cell>
          <cell r="S620" t="str">
            <v xml:space="preserve">Revenue </v>
          </cell>
          <cell r="T620" t="str">
            <v>In-period</v>
          </cell>
          <cell r="U620" t="str">
            <v>Water outage</v>
          </cell>
          <cell r="V620" t="str">
            <v>%</v>
          </cell>
          <cell r="W620" t="str">
            <v>Percentage of production capacity</v>
          </cell>
          <cell r="X620">
            <v>2</v>
          </cell>
          <cell r="Y620" t="str">
            <v>Down</v>
          </cell>
          <cell r="Z620" t="str">
            <v>Unplanned outage</v>
          </cell>
          <cell r="AA620"/>
          <cell r="AB620"/>
          <cell r="AC620"/>
          <cell r="AD620"/>
          <cell r="AE620"/>
          <cell r="AF620"/>
          <cell r="AG620"/>
          <cell r="AH620"/>
          <cell r="AI620"/>
          <cell r="AJ620"/>
          <cell r="AK620"/>
          <cell r="AL620"/>
          <cell r="AM620"/>
          <cell r="AN620"/>
          <cell r="AO620"/>
          <cell r="AP620"/>
          <cell r="AQ620">
            <v>2.34</v>
          </cell>
          <cell r="AR620">
            <v>2.34</v>
          </cell>
          <cell r="AS620">
            <v>2.34</v>
          </cell>
          <cell r="AT620">
            <v>2.34</v>
          </cell>
          <cell r="AU620">
            <v>2.34</v>
          </cell>
          <cell r="AV620"/>
          <cell r="AW620"/>
          <cell r="AX620"/>
          <cell r="AY620"/>
          <cell r="AZ620"/>
          <cell r="BA620"/>
          <cell r="BB620"/>
          <cell r="BC620"/>
          <cell r="BD620"/>
          <cell r="BE620"/>
          <cell r="BF620"/>
          <cell r="BG620"/>
          <cell r="BH620"/>
          <cell r="BI620"/>
          <cell r="BJ620"/>
          <cell r="BK620"/>
          <cell r="BL620" t="str">
            <v>Yes</v>
          </cell>
          <cell r="BM620" t="str">
            <v>Yes</v>
          </cell>
          <cell r="BN620" t="str">
            <v>Yes</v>
          </cell>
          <cell r="BO620" t="str">
            <v>Yes</v>
          </cell>
          <cell r="BP620" t="str">
            <v>Yes</v>
          </cell>
          <cell r="BQ620" t="str">
            <v/>
          </cell>
          <cell r="BR620" t="str">
            <v/>
          </cell>
          <cell r="BS620" t="str">
            <v/>
          </cell>
          <cell r="BT620" t="str">
            <v/>
          </cell>
          <cell r="BU620" t="str">
            <v/>
          </cell>
          <cell r="BV620">
            <v>4.68</v>
          </cell>
          <cell r="BW620">
            <v>4.68</v>
          </cell>
          <cell r="BX620">
            <v>4.68</v>
          </cell>
          <cell r="BY620">
            <v>4.68</v>
          </cell>
          <cell r="BZ620">
            <v>4.68</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v>-0.24299999999999999</v>
          </cell>
          <cell r="CV620" t="str">
            <v/>
          </cell>
          <cell r="CW620" t="str">
            <v/>
          </cell>
          <cell r="CX620" t="str">
            <v/>
          </cell>
          <cell r="CY620" t="str">
            <v/>
          </cell>
          <cell r="CZ620" t="str">
            <v/>
          </cell>
          <cell r="DA620" t="str">
            <v/>
          </cell>
          <cell r="DB620" t="str">
            <v/>
          </cell>
          <cell r="DC620"/>
          <cell r="DD620">
            <v>1</v>
          </cell>
          <cell r="DE620"/>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I621"/>
          <cell r="J621"/>
          <cell r="K621">
            <v>1</v>
          </cell>
          <cell r="L621"/>
          <cell r="M621"/>
          <cell r="N621"/>
          <cell r="O621"/>
          <cell r="P621"/>
          <cell r="Q621">
            <v>1</v>
          </cell>
          <cell r="R621" t="str">
            <v>Under</v>
          </cell>
          <cell r="S621" t="str">
            <v xml:space="preserve">Revenue </v>
          </cell>
          <cell r="T621" t="str">
            <v>In-period</v>
          </cell>
          <cell r="U621" t="str">
            <v>Resilience</v>
          </cell>
          <cell r="V621" t="str">
            <v>nr</v>
          </cell>
          <cell r="W621" t="str">
            <v>Sewer collapses per 1,000km of sewers</v>
          </cell>
          <cell r="X621">
            <v>2</v>
          </cell>
          <cell r="Y621" t="str">
            <v>Down</v>
          </cell>
          <cell r="Z621" t="str">
            <v>Sewer collapses</v>
          </cell>
          <cell r="AA621"/>
          <cell r="AB621"/>
          <cell r="AC621"/>
          <cell r="AD621"/>
          <cell r="AE621"/>
          <cell r="AF621"/>
          <cell r="AG621"/>
          <cell r="AH621"/>
          <cell r="AI621"/>
          <cell r="AJ621"/>
          <cell r="AK621"/>
          <cell r="AL621"/>
          <cell r="AM621"/>
          <cell r="AN621"/>
          <cell r="AO621"/>
          <cell r="AP621"/>
          <cell r="AQ621">
            <v>6.33</v>
          </cell>
          <cell r="AR621">
            <v>6.33</v>
          </cell>
          <cell r="AS621">
            <v>6.33</v>
          </cell>
          <cell r="AT621">
            <v>6.33</v>
          </cell>
          <cell r="AU621">
            <v>6.33</v>
          </cell>
          <cell r="AV621"/>
          <cell r="AW621"/>
          <cell r="AX621"/>
          <cell r="AY621"/>
          <cell r="AZ621"/>
          <cell r="BA621"/>
          <cell r="BB621"/>
          <cell r="BC621"/>
          <cell r="BD621"/>
          <cell r="BE621"/>
          <cell r="BF621"/>
          <cell r="BG621"/>
          <cell r="BH621"/>
          <cell r="BI621"/>
          <cell r="BJ621"/>
          <cell r="BK621"/>
          <cell r="BL621" t="str">
            <v>Yes</v>
          </cell>
          <cell r="BM621" t="str">
            <v>Yes</v>
          </cell>
          <cell r="BN621" t="str">
            <v>Yes</v>
          </cell>
          <cell r="BO621" t="str">
            <v>Yes</v>
          </cell>
          <cell r="BP621" t="str">
            <v>Yes</v>
          </cell>
          <cell r="BQ621" t="str">
            <v/>
          </cell>
          <cell r="BR621" t="str">
            <v/>
          </cell>
          <cell r="BS621" t="str">
            <v/>
          </cell>
          <cell r="BT621" t="str">
            <v/>
          </cell>
          <cell r="BU621" t="str">
            <v/>
          </cell>
          <cell r="BV621">
            <v>9.5</v>
          </cell>
          <cell r="BW621">
            <v>9.5</v>
          </cell>
          <cell r="BX621">
            <v>9.5</v>
          </cell>
          <cell r="BY621">
            <v>9.5</v>
          </cell>
          <cell r="BZ621">
            <v>9.5</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v>-0.125</v>
          </cell>
          <cell r="CV621">
            <v>-0.99</v>
          </cell>
          <cell r="CW621" t="str">
            <v/>
          </cell>
          <cell r="CX621" t="str">
            <v/>
          </cell>
          <cell r="CY621" t="str">
            <v/>
          </cell>
          <cell r="CZ621" t="str">
            <v/>
          </cell>
          <cell r="DA621" t="str">
            <v/>
          </cell>
          <cell r="DB621" t="str">
            <v/>
          </cell>
          <cell r="DC621"/>
          <cell r="DD621">
            <v>1</v>
          </cell>
          <cell r="DE621"/>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J622"/>
          <cell r="K622"/>
          <cell r="L622"/>
          <cell r="M622"/>
          <cell r="N622"/>
          <cell r="O622"/>
          <cell r="P622"/>
          <cell r="Q622">
            <v>1</v>
          </cell>
          <cell r="R622" t="str">
            <v>Under</v>
          </cell>
          <cell r="S622" t="str">
            <v xml:space="preserve">Revenue </v>
          </cell>
          <cell r="T622" t="str">
            <v>In-period</v>
          </cell>
          <cell r="U622" t="str">
            <v>Supply restrictions</v>
          </cell>
          <cell r="V622" t="str">
            <v>nr</v>
          </cell>
          <cell r="W622" t="str">
            <v>Number of hosepipe bans</v>
          </cell>
          <cell r="X622">
            <v>0</v>
          </cell>
          <cell r="Y622" t="str">
            <v>Down</v>
          </cell>
          <cell r="Z622"/>
          <cell r="AA622"/>
          <cell r="AB622"/>
          <cell r="AC622"/>
          <cell r="AD622"/>
          <cell r="AE622"/>
          <cell r="AF622"/>
          <cell r="AG622"/>
          <cell r="AH622"/>
          <cell r="AI622"/>
          <cell r="AJ622"/>
          <cell r="AK622"/>
          <cell r="AL622"/>
          <cell r="AM622"/>
          <cell r="AN622"/>
          <cell r="AO622"/>
          <cell r="AP622"/>
          <cell r="AQ622">
            <v>0</v>
          </cell>
          <cell r="AR622">
            <v>0</v>
          </cell>
          <cell r="AS622">
            <v>0</v>
          </cell>
          <cell r="AT622">
            <v>0</v>
          </cell>
          <cell r="AU622">
            <v>0</v>
          </cell>
          <cell r="AV622"/>
          <cell r="AW622"/>
          <cell r="AX622"/>
          <cell r="AY622"/>
          <cell r="AZ622"/>
          <cell r="BA622"/>
          <cell r="BB622"/>
          <cell r="BC622"/>
          <cell r="BD622"/>
          <cell r="BE622"/>
          <cell r="BF622"/>
          <cell r="BG622"/>
          <cell r="BH622"/>
          <cell r="BI622"/>
          <cell r="BJ622"/>
          <cell r="BK622"/>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C622"/>
          <cell r="DD622">
            <v>1</v>
          </cell>
          <cell r="DE622"/>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I623"/>
          <cell r="J623"/>
          <cell r="K623">
            <v>1</v>
          </cell>
          <cell r="L623"/>
          <cell r="M623"/>
          <cell r="N623"/>
          <cell r="O623"/>
          <cell r="P623"/>
          <cell r="Q623">
            <v>1</v>
          </cell>
          <cell r="R623" t="str">
            <v>Under</v>
          </cell>
          <cell r="S623" t="str">
            <v xml:space="preserve">Revenue </v>
          </cell>
          <cell r="T623" t="str">
            <v>In-period</v>
          </cell>
          <cell r="U623" t="str">
            <v>Environmental</v>
          </cell>
          <cell r="V623" t="str">
            <v>%</v>
          </cell>
          <cell r="W623" t="str">
            <v>Percentage of works that are compliant</v>
          </cell>
          <cell r="X623">
            <v>2</v>
          </cell>
          <cell r="Y623" t="str">
            <v>Up</v>
          </cell>
          <cell r="Z623" t="str">
            <v>Treatment works compliance</v>
          </cell>
          <cell r="AA623"/>
          <cell r="AB623"/>
          <cell r="AC623"/>
          <cell r="AD623"/>
          <cell r="AE623"/>
          <cell r="AF623"/>
          <cell r="AG623"/>
          <cell r="AH623"/>
          <cell r="AI623"/>
          <cell r="AJ623"/>
          <cell r="AK623"/>
          <cell r="AL623"/>
          <cell r="AM623"/>
          <cell r="AN623"/>
          <cell r="AO623"/>
          <cell r="AP623"/>
          <cell r="AQ623">
            <v>100</v>
          </cell>
          <cell r="AR623">
            <v>100</v>
          </cell>
          <cell r="AS623">
            <v>100</v>
          </cell>
          <cell r="AT623">
            <v>100</v>
          </cell>
          <cell r="AU623">
            <v>100</v>
          </cell>
          <cell r="AV623"/>
          <cell r="AW623"/>
          <cell r="AX623"/>
          <cell r="AY623"/>
          <cell r="AZ623"/>
          <cell r="BA623"/>
          <cell r="BB623"/>
          <cell r="BC623"/>
          <cell r="BD623"/>
          <cell r="BE623"/>
          <cell r="BF623"/>
          <cell r="BG623"/>
          <cell r="BH623"/>
          <cell r="BI623"/>
          <cell r="BJ623"/>
          <cell r="BK623"/>
          <cell r="BL623" t="str">
            <v>Yes</v>
          </cell>
          <cell r="BM623" t="str">
            <v>Yes</v>
          </cell>
          <cell r="BN623" t="str">
            <v>Yes</v>
          </cell>
          <cell r="BO623" t="str">
            <v>Yes</v>
          </cell>
          <cell r="BP623" t="str">
            <v>Yes</v>
          </cell>
          <cell r="BQ623" t="str">
            <v/>
          </cell>
          <cell r="BR623" t="str">
            <v/>
          </cell>
          <cell r="BS623" t="str">
            <v/>
          </cell>
          <cell r="BT623" t="str">
            <v/>
          </cell>
          <cell r="BU623" t="str">
            <v/>
          </cell>
          <cell r="BV623">
            <v>97.7</v>
          </cell>
          <cell r="BW623">
            <v>97.7</v>
          </cell>
          <cell r="BX623">
            <v>97.7</v>
          </cell>
          <cell r="BY623">
            <v>97.7</v>
          </cell>
          <cell r="BZ623">
            <v>97.7</v>
          </cell>
          <cell r="CA623">
            <v>99</v>
          </cell>
          <cell r="CB623">
            <v>99</v>
          </cell>
          <cell r="CC623">
            <v>99</v>
          </cell>
          <cell r="CD623">
            <v>99</v>
          </cell>
          <cell r="CE623">
            <v>99</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v>-0.53</v>
          </cell>
          <cell r="CV623">
            <v>-2.2999999999999998</v>
          </cell>
          <cell r="CW623" t="str">
            <v/>
          </cell>
          <cell r="CX623" t="str">
            <v/>
          </cell>
          <cell r="CY623" t="str">
            <v/>
          </cell>
          <cell r="CZ623" t="str">
            <v/>
          </cell>
          <cell r="DA623" t="str">
            <v/>
          </cell>
          <cell r="DB623" t="str">
            <v/>
          </cell>
          <cell r="DC623"/>
          <cell r="DD623">
            <v>1</v>
          </cell>
          <cell r="DE623"/>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I624"/>
          <cell r="J624"/>
          <cell r="K624">
            <v>1</v>
          </cell>
          <cell r="L624"/>
          <cell r="M624"/>
          <cell r="N624"/>
          <cell r="O624"/>
          <cell r="P624"/>
          <cell r="Q624">
            <v>1</v>
          </cell>
          <cell r="R624" t="str">
            <v>Out &amp; under</v>
          </cell>
          <cell r="S624" t="str">
            <v xml:space="preserve">Revenue </v>
          </cell>
          <cell r="T624" t="str">
            <v>In-period</v>
          </cell>
          <cell r="U624" t="str">
            <v>Pollution incidents</v>
          </cell>
          <cell r="V624" t="str">
            <v>nr</v>
          </cell>
          <cell r="W624" t="str">
            <v>Incidents per 10,000 km of sewers</v>
          </cell>
          <cell r="X624">
            <v>2</v>
          </cell>
          <cell r="Y624" t="str">
            <v>Down</v>
          </cell>
          <cell r="Z624" t="str">
            <v>Pollution incidents</v>
          </cell>
          <cell r="AA624"/>
          <cell r="AB624"/>
          <cell r="AC624"/>
          <cell r="AD624"/>
          <cell r="AE624"/>
          <cell r="AF624"/>
          <cell r="AG624"/>
          <cell r="AH624"/>
          <cell r="AI624"/>
          <cell r="AJ624"/>
          <cell r="AK624"/>
          <cell r="AL624"/>
          <cell r="AM624"/>
          <cell r="AN624"/>
          <cell r="AO624"/>
          <cell r="AP624"/>
          <cell r="AQ624">
            <v>24.51</v>
          </cell>
          <cell r="AR624">
            <v>23.74</v>
          </cell>
          <cell r="AS624">
            <v>23</v>
          </cell>
          <cell r="AT624">
            <v>22.4</v>
          </cell>
          <cell r="AU624">
            <v>19.5</v>
          </cell>
          <cell r="AV624"/>
          <cell r="AW624"/>
          <cell r="AX624"/>
          <cell r="AY624"/>
          <cell r="AZ624"/>
          <cell r="BA624"/>
          <cell r="BB624"/>
          <cell r="BC624"/>
          <cell r="BD624"/>
          <cell r="BE624"/>
          <cell r="BF624"/>
          <cell r="BG624"/>
          <cell r="BH624"/>
          <cell r="BI624"/>
          <cell r="BJ624"/>
          <cell r="BK624"/>
          <cell r="BL624" t="str">
            <v>Yes</v>
          </cell>
          <cell r="BM624" t="str">
            <v>Yes</v>
          </cell>
          <cell r="BN624" t="str">
            <v>Yes</v>
          </cell>
          <cell r="BO624" t="str">
            <v>Yes</v>
          </cell>
          <cell r="BP624" t="str">
            <v>Yes</v>
          </cell>
          <cell r="BQ624">
            <v>98</v>
          </cell>
          <cell r="BR624">
            <v>98</v>
          </cell>
          <cell r="BS624">
            <v>98</v>
          </cell>
          <cell r="BT624">
            <v>98</v>
          </cell>
          <cell r="BU624">
            <v>98</v>
          </cell>
          <cell r="BV624">
            <v>41.6</v>
          </cell>
          <cell r="BW624">
            <v>41.6</v>
          </cell>
          <cell r="BX624">
            <v>41.6</v>
          </cell>
          <cell r="BY624">
            <v>41.6</v>
          </cell>
          <cell r="BZ624">
            <v>41.6</v>
          </cell>
          <cell r="CA624" t="str">
            <v/>
          </cell>
          <cell r="CB624" t="str">
            <v/>
          </cell>
          <cell r="CC624" t="str">
            <v/>
          </cell>
          <cell r="CD624" t="str">
            <v/>
          </cell>
          <cell r="CE624" t="str">
            <v/>
          </cell>
          <cell r="CF624" t="str">
            <v/>
          </cell>
          <cell r="CG624" t="str">
            <v/>
          </cell>
          <cell r="CH624" t="str">
            <v/>
          </cell>
          <cell r="CI624" t="str">
            <v/>
          </cell>
          <cell r="CJ624" t="str">
            <v/>
          </cell>
          <cell r="CK624">
            <v>11.83</v>
          </cell>
          <cell r="CL624">
            <v>11.46</v>
          </cell>
          <cell r="CM624">
            <v>11.11</v>
          </cell>
          <cell r="CN624">
            <v>10.82</v>
          </cell>
          <cell r="CO624">
            <v>9.42</v>
          </cell>
          <cell r="CP624" t="str">
            <v>*</v>
          </cell>
          <cell r="CQ624" t="str">
            <v>*</v>
          </cell>
          <cell r="CR624" t="str">
            <v>*</v>
          </cell>
          <cell r="CS624" t="str">
            <v>*</v>
          </cell>
          <cell r="CT624" t="str">
            <v>*</v>
          </cell>
          <cell r="CU624">
            <v>-0.27</v>
          </cell>
          <cell r="CV624" t="str">
            <v/>
          </cell>
          <cell r="CW624" t="str">
            <v/>
          </cell>
          <cell r="CX624">
            <v>-0.85399999999999998</v>
          </cell>
          <cell r="CY624">
            <v>0.26</v>
          </cell>
          <cell r="CZ624" t="str">
            <v/>
          </cell>
          <cell r="DA624" t="str">
            <v/>
          </cell>
          <cell r="DB624">
            <v>0.85399999999999998</v>
          </cell>
          <cell r="DC624"/>
          <cell r="DD624">
            <v>1</v>
          </cell>
          <cell r="DE624"/>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J625"/>
          <cell r="K625"/>
          <cell r="L625"/>
          <cell r="M625"/>
          <cell r="N625"/>
          <cell r="O625"/>
          <cell r="P625"/>
          <cell r="Q625">
            <v>1</v>
          </cell>
          <cell r="R625" t="str">
            <v>Out &amp; under</v>
          </cell>
          <cell r="S625" t="str">
            <v xml:space="preserve">Revenue </v>
          </cell>
          <cell r="T625" t="str">
            <v>In-period</v>
          </cell>
          <cell r="U625" t="str">
            <v>Water resources/ abstraction</v>
          </cell>
          <cell r="V625" t="str">
            <v>nr</v>
          </cell>
          <cell r="W625" t="str">
            <v>Megalitres per year</v>
          </cell>
          <cell r="X625">
            <v>0</v>
          </cell>
          <cell r="Y625" t="str">
            <v>Down</v>
          </cell>
          <cell r="Z625"/>
          <cell r="AA625"/>
          <cell r="AB625"/>
          <cell r="AC625"/>
          <cell r="AD625"/>
          <cell r="AE625"/>
          <cell r="AF625"/>
          <cell r="AG625"/>
          <cell r="AH625"/>
          <cell r="AI625"/>
          <cell r="AJ625"/>
          <cell r="AK625"/>
          <cell r="AL625"/>
          <cell r="AM625"/>
          <cell r="AN625"/>
          <cell r="AO625"/>
          <cell r="AP625"/>
          <cell r="AQ625">
            <v>-100</v>
          </cell>
          <cell r="AR625">
            <v>-100</v>
          </cell>
          <cell r="AS625">
            <v>-100</v>
          </cell>
          <cell r="AT625">
            <v>-100</v>
          </cell>
          <cell r="AU625">
            <v>-100</v>
          </cell>
          <cell r="AV625"/>
          <cell r="AW625"/>
          <cell r="AX625"/>
          <cell r="AY625"/>
          <cell r="AZ625"/>
          <cell r="BA625"/>
          <cell r="BB625"/>
          <cell r="BC625"/>
          <cell r="BD625"/>
          <cell r="BE625"/>
          <cell r="BF625"/>
          <cell r="BG625"/>
          <cell r="BH625"/>
          <cell r="BI625"/>
          <cell r="BJ625"/>
          <cell r="BK625"/>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C625"/>
          <cell r="DD625">
            <v>1</v>
          </cell>
          <cell r="DE625"/>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J626"/>
          <cell r="K626"/>
          <cell r="L626"/>
          <cell r="M626"/>
          <cell r="N626"/>
          <cell r="O626"/>
          <cell r="P626"/>
          <cell r="Q626">
            <v>1</v>
          </cell>
          <cell r="R626" t="str">
            <v>Out &amp; under</v>
          </cell>
          <cell r="S626" t="str">
            <v xml:space="preserve">Revenue </v>
          </cell>
          <cell r="T626" t="str">
            <v>In-period</v>
          </cell>
          <cell r="U626" t="str">
            <v>Biodiversity/SSSIs</v>
          </cell>
          <cell r="V626" t="str">
            <v>%</v>
          </cell>
          <cell r="W626" t="str">
            <v>Percentage of agreed actions delivered - cumulative</v>
          </cell>
          <cell r="X626">
            <v>0</v>
          </cell>
          <cell r="Y626" t="str">
            <v>Up</v>
          </cell>
          <cell r="Z626"/>
          <cell r="AA626"/>
          <cell r="AB626"/>
          <cell r="AC626"/>
          <cell r="AD626"/>
          <cell r="AE626"/>
          <cell r="AF626"/>
          <cell r="AG626"/>
          <cell r="AH626"/>
          <cell r="AI626"/>
          <cell r="AJ626"/>
          <cell r="AK626"/>
          <cell r="AL626"/>
          <cell r="AM626"/>
          <cell r="AN626"/>
          <cell r="AO626"/>
          <cell r="AP626"/>
          <cell r="AQ626">
            <v>20</v>
          </cell>
          <cell r="AR626">
            <v>40</v>
          </cell>
          <cell r="AS626">
            <v>60</v>
          </cell>
          <cell r="AT626">
            <v>80</v>
          </cell>
          <cell r="AU626">
            <v>100</v>
          </cell>
          <cell r="AV626"/>
          <cell r="AW626"/>
          <cell r="AX626"/>
          <cell r="AY626"/>
          <cell r="AZ626"/>
          <cell r="BA626"/>
          <cell r="BB626"/>
          <cell r="BC626"/>
          <cell r="BD626"/>
          <cell r="BE626"/>
          <cell r="BF626"/>
          <cell r="BG626"/>
          <cell r="BH626"/>
          <cell r="BI626"/>
          <cell r="BJ626"/>
          <cell r="BK626"/>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C626"/>
          <cell r="DD626">
            <v>1</v>
          </cell>
          <cell r="DE626"/>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M627"/>
          <cell r="N627"/>
          <cell r="O627"/>
          <cell r="P627"/>
          <cell r="Q627">
            <v>1</v>
          </cell>
          <cell r="R627" t="str">
            <v>Under</v>
          </cell>
          <cell r="S627" t="str">
            <v xml:space="preserve">Revenue </v>
          </cell>
          <cell r="T627" t="str">
            <v>In-period</v>
          </cell>
          <cell r="U627" t="str">
            <v>Energy/emissions</v>
          </cell>
          <cell r="V627" t="str">
            <v>nr</v>
          </cell>
          <cell r="W627" t="str">
            <v>Kiloton of CO2 equivalent (KtCO2e)</v>
          </cell>
          <cell r="X627">
            <v>0</v>
          </cell>
          <cell r="Y627" t="str">
            <v>Down</v>
          </cell>
          <cell r="Z627"/>
          <cell r="AA627"/>
          <cell r="AB627"/>
          <cell r="AC627"/>
          <cell r="AD627"/>
          <cell r="AE627"/>
          <cell r="AF627"/>
          <cell r="AG627"/>
          <cell r="AH627"/>
          <cell r="AI627"/>
          <cell r="AJ627"/>
          <cell r="AK627"/>
          <cell r="AL627"/>
          <cell r="AM627"/>
          <cell r="AN627"/>
          <cell r="AO627"/>
          <cell r="AP627"/>
          <cell r="AQ627">
            <v>111</v>
          </cell>
          <cell r="AR627">
            <v>110</v>
          </cell>
          <cell r="AS627">
            <v>107</v>
          </cell>
          <cell r="AT627">
            <v>105</v>
          </cell>
          <cell r="AU627">
            <v>101</v>
          </cell>
          <cell r="AV627"/>
          <cell r="AW627"/>
          <cell r="AX627"/>
          <cell r="AY627"/>
          <cell r="AZ627"/>
          <cell r="BA627"/>
          <cell r="BB627"/>
          <cell r="BC627"/>
          <cell r="BD627"/>
          <cell r="BE627"/>
          <cell r="BF627"/>
          <cell r="BG627"/>
          <cell r="BH627"/>
          <cell r="BI627"/>
          <cell r="BJ627"/>
          <cell r="BK627"/>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C627"/>
          <cell r="DD627">
            <v>1</v>
          </cell>
          <cell r="DE627"/>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I628"/>
          <cell r="J628"/>
          <cell r="K628">
            <v>1</v>
          </cell>
          <cell r="L628"/>
          <cell r="M628"/>
          <cell r="N628"/>
          <cell r="O628"/>
          <cell r="P628"/>
          <cell r="Q628">
            <v>1</v>
          </cell>
          <cell r="R628" t="str">
            <v>Out &amp; under</v>
          </cell>
          <cell r="S628" t="str">
            <v xml:space="preserve">Revenue </v>
          </cell>
          <cell r="T628" t="str">
            <v>In-period</v>
          </cell>
          <cell r="U628" t="str">
            <v>Community/partnerships</v>
          </cell>
          <cell r="V628" t="str">
            <v>nr</v>
          </cell>
          <cell r="W628" t="str">
            <v>Number of beaches - cumulative</v>
          </cell>
          <cell r="X628">
            <v>0</v>
          </cell>
          <cell r="Y628" t="str">
            <v>Up</v>
          </cell>
          <cell r="Z628"/>
          <cell r="AA628"/>
          <cell r="AB628"/>
          <cell r="AC628"/>
          <cell r="AD628"/>
          <cell r="AE628"/>
          <cell r="AF628"/>
          <cell r="AG628"/>
          <cell r="AH628"/>
          <cell r="AI628"/>
          <cell r="AJ628"/>
          <cell r="AK628"/>
          <cell r="AL628"/>
          <cell r="AM628"/>
          <cell r="AN628"/>
          <cell r="AO628"/>
          <cell r="AP628"/>
          <cell r="AQ628">
            <v>20</v>
          </cell>
          <cell r="AR628">
            <v>26</v>
          </cell>
          <cell r="AS628">
            <v>33</v>
          </cell>
          <cell r="AT628">
            <v>40</v>
          </cell>
          <cell r="AU628">
            <v>47</v>
          </cell>
          <cell r="AV628"/>
          <cell r="AW628"/>
          <cell r="AX628"/>
          <cell r="AY628"/>
          <cell r="AZ628"/>
          <cell r="BA628"/>
          <cell r="BB628"/>
          <cell r="BC628"/>
          <cell r="BD628"/>
          <cell r="BE628"/>
          <cell r="BF628"/>
          <cell r="BG628"/>
          <cell r="BH628"/>
          <cell r="BI628"/>
          <cell r="BJ628"/>
          <cell r="BK628"/>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C628"/>
          <cell r="DD628">
            <v>1</v>
          </cell>
          <cell r="DE628"/>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I629"/>
          <cell r="J629"/>
          <cell r="K629">
            <v>1</v>
          </cell>
          <cell r="L629"/>
          <cell r="M629"/>
          <cell r="N629"/>
          <cell r="O629"/>
          <cell r="P629"/>
          <cell r="Q629">
            <v>1</v>
          </cell>
          <cell r="R629" t="str">
            <v>Out &amp; under</v>
          </cell>
          <cell r="S629" t="str">
            <v xml:space="preserve">Revenue </v>
          </cell>
          <cell r="T629" t="str">
            <v>In-period</v>
          </cell>
          <cell r="U629" t="str">
            <v>Community/partnerships</v>
          </cell>
          <cell r="V629" t="str">
            <v>nr</v>
          </cell>
          <cell r="W629" t="str">
            <v>Number of schemes - cumulative</v>
          </cell>
          <cell r="X629">
            <v>0</v>
          </cell>
          <cell r="Y629" t="str">
            <v>Up</v>
          </cell>
          <cell r="Z629"/>
          <cell r="AA629"/>
          <cell r="AB629"/>
          <cell r="AC629"/>
          <cell r="AD629"/>
          <cell r="AE629"/>
          <cell r="AF629"/>
          <cell r="AG629"/>
          <cell r="AH629"/>
          <cell r="AI629"/>
          <cell r="AJ629"/>
          <cell r="AK629"/>
          <cell r="AL629"/>
          <cell r="AM629"/>
          <cell r="AN629"/>
          <cell r="AO629"/>
          <cell r="AP629"/>
          <cell r="AQ629">
            <v>29</v>
          </cell>
          <cell r="AR629">
            <v>37</v>
          </cell>
          <cell r="AS629">
            <v>37</v>
          </cell>
          <cell r="AT629">
            <v>37</v>
          </cell>
          <cell r="AU629">
            <v>37</v>
          </cell>
          <cell r="AV629"/>
          <cell r="AW629"/>
          <cell r="AX629"/>
          <cell r="AY629"/>
          <cell r="AZ629"/>
          <cell r="BA629"/>
          <cell r="BB629"/>
          <cell r="BC629"/>
          <cell r="BD629"/>
          <cell r="BE629"/>
          <cell r="BF629"/>
          <cell r="BG629"/>
          <cell r="BH629"/>
          <cell r="BI629"/>
          <cell r="BJ629"/>
          <cell r="BK629"/>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C629"/>
          <cell r="DD629">
            <v>1</v>
          </cell>
          <cell r="DE629"/>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I630"/>
          <cell r="J630"/>
          <cell r="K630"/>
          <cell r="L630">
            <v>1</v>
          </cell>
          <cell r="M630"/>
          <cell r="N630"/>
          <cell r="O630"/>
          <cell r="P630"/>
          <cell r="Q630">
            <v>1</v>
          </cell>
          <cell r="R630" t="str">
            <v>Under</v>
          </cell>
          <cell r="S630" t="str">
            <v xml:space="preserve">Revenue </v>
          </cell>
          <cell r="T630" t="str">
            <v>In-period</v>
          </cell>
          <cell r="U630" t="str">
            <v>Bioresources (sludge)</v>
          </cell>
          <cell r="V630" t="str">
            <v>%</v>
          </cell>
          <cell r="W630" t="str">
            <v>Percentage of sludge</v>
          </cell>
          <cell r="X630">
            <v>2</v>
          </cell>
          <cell r="Y630" t="str">
            <v>Up</v>
          </cell>
          <cell r="Z630"/>
          <cell r="AA630"/>
          <cell r="AB630"/>
          <cell r="AC630"/>
          <cell r="AD630"/>
          <cell r="AE630"/>
          <cell r="AF630"/>
          <cell r="AG630"/>
          <cell r="AH630"/>
          <cell r="AI630"/>
          <cell r="AJ630"/>
          <cell r="AK630"/>
          <cell r="AL630"/>
          <cell r="AM630"/>
          <cell r="AN630"/>
          <cell r="AO630"/>
          <cell r="AP630"/>
          <cell r="AQ630">
            <v>100</v>
          </cell>
          <cell r="AR630">
            <v>100</v>
          </cell>
          <cell r="AS630">
            <v>100</v>
          </cell>
          <cell r="AT630">
            <v>100</v>
          </cell>
          <cell r="AU630">
            <v>100</v>
          </cell>
          <cell r="AV630"/>
          <cell r="AW630"/>
          <cell r="AX630"/>
          <cell r="AY630"/>
          <cell r="AZ630"/>
          <cell r="BA630"/>
          <cell r="BB630"/>
          <cell r="BC630"/>
          <cell r="BD630"/>
          <cell r="BE630"/>
          <cell r="BF630"/>
          <cell r="BG630"/>
          <cell r="BH630"/>
          <cell r="BI630"/>
          <cell r="BJ630"/>
          <cell r="BK630"/>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C630"/>
          <cell r="DD630">
            <v>1</v>
          </cell>
          <cell r="DE630"/>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I631"/>
          <cell r="J631"/>
          <cell r="K631">
            <v>1</v>
          </cell>
          <cell r="L631"/>
          <cell r="M631"/>
          <cell r="N631"/>
          <cell r="O631"/>
          <cell r="P631"/>
          <cell r="Q631">
            <v>1</v>
          </cell>
          <cell r="R631" t="str">
            <v>Out</v>
          </cell>
          <cell r="S631" t="str">
            <v xml:space="preserve">Revenue </v>
          </cell>
          <cell r="T631" t="str">
            <v>In-period</v>
          </cell>
          <cell r="U631" t="str">
            <v>Environmental</v>
          </cell>
          <cell r="V631" t="str">
            <v>nr</v>
          </cell>
          <cell r="W631" t="str">
            <v>Number of schemes</v>
          </cell>
          <cell r="X631">
            <v>0</v>
          </cell>
          <cell r="Y631" t="str">
            <v>Up</v>
          </cell>
          <cell r="Z631"/>
          <cell r="AA631"/>
          <cell r="AB631"/>
          <cell r="AC631"/>
          <cell r="AD631"/>
          <cell r="AE631"/>
          <cell r="AF631"/>
          <cell r="AG631"/>
          <cell r="AH631"/>
          <cell r="AI631"/>
          <cell r="AJ631"/>
          <cell r="AK631"/>
          <cell r="AL631"/>
          <cell r="AM631"/>
          <cell r="AN631"/>
          <cell r="AO631"/>
          <cell r="AP631"/>
          <cell r="AQ631">
            <v>0</v>
          </cell>
          <cell r="AR631">
            <v>0</v>
          </cell>
          <cell r="AS631">
            <v>0</v>
          </cell>
          <cell r="AT631">
            <v>0</v>
          </cell>
          <cell r="AU631">
            <v>0</v>
          </cell>
          <cell r="AV631"/>
          <cell r="AW631"/>
          <cell r="AX631"/>
          <cell r="AY631"/>
          <cell r="AZ631"/>
          <cell r="BA631"/>
          <cell r="BB631"/>
          <cell r="BC631"/>
          <cell r="BD631"/>
          <cell r="BE631"/>
          <cell r="BF631"/>
          <cell r="BG631"/>
          <cell r="BH631"/>
          <cell r="BI631"/>
          <cell r="BJ631"/>
          <cell r="BK631"/>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C631"/>
          <cell r="DD631">
            <v>1</v>
          </cell>
          <cell r="DE631"/>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I632"/>
          <cell r="J632"/>
          <cell r="K632">
            <v>1</v>
          </cell>
          <cell r="L632"/>
          <cell r="M632"/>
          <cell r="N632"/>
          <cell r="O632"/>
          <cell r="P632"/>
          <cell r="Q632">
            <v>1</v>
          </cell>
          <cell r="R632" t="str">
            <v>Under</v>
          </cell>
          <cell r="S632" t="str">
            <v xml:space="preserve">Revenue </v>
          </cell>
          <cell r="T632" t="str">
            <v>In-period</v>
          </cell>
          <cell r="U632" t="str">
            <v>Environmental</v>
          </cell>
          <cell r="V632" t="str">
            <v>km</v>
          </cell>
          <cell r="W632" t="str">
            <v>Kilometre (Km) of river improved - cumulative</v>
          </cell>
          <cell r="X632">
            <v>1</v>
          </cell>
          <cell r="Y632" t="str">
            <v>Up</v>
          </cell>
          <cell r="Z632"/>
          <cell r="AA632"/>
          <cell r="AB632"/>
          <cell r="AC632"/>
          <cell r="AD632"/>
          <cell r="AE632"/>
          <cell r="AF632"/>
          <cell r="AG632"/>
          <cell r="AH632"/>
          <cell r="AI632"/>
          <cell r="AJ632"/>
          <cell r="AK632"/>
          <cell r="AL632"/>
          <cell r="AM632"/>
          <cell r="AN632"/>
          <cell r="AO632"/>
          <cell r="AP632"/>
          <cell r="AQ632">
            <v>0</v>
          </cell>
          <cell r="AR632">
            <v>159.4</v>
          </cell>
          <cell r="AS632">
            <v>167.4</v>
          </cell>
          <cell r="AT632">
            <v>167.4</v>
          </cell>
          <cell r="AU632">
            <v>399.9</v>
          </cell>
          <cell r="AV632"/>
          <cell r="AW632"/>
          <cell r="AX632"/>
          <cell r="AY632"/>
          <cell r="AZ632"/>
          <cell r="BA632"/>
          <cell r="BB632"/>
          <cell r="BC632"/>
          <cell r="BD632"/>
          <cell r="BE632"/>
          <cell r="BF632"/>
          <cell r="BG632"/>
          <cell r="BH632"/>
          <cell r="BI632"/>
          <cell r="BJ632"/>
          <cell r="BK632"/>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C632"/>
          <cell r="DD632">
            <v>1</v>
          </cell>
          <cell r="DE632"/>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I633"/>
          <cell r="J633"/>
          <cell r="K633">
            <v>1</v>
          </cell>
          <cell r="L633"/>
          <cell r="M633"/>
          <cell r="N633"/>
          <cell r="O633"/>
          <cell r="P633"/>
          <cell r="Q633">
            <v>1</v>
          </cell>
          <cell r="R633" t="str">
            <v>Out</v>
          </cell>
          <cell r="S633" t="str">
            <v xml:space="preserve">Revenue </v>
          </cell>
          <cell r="T633" t="str">
            <v>In-period</v>
          </cell>
          <cell r="U633" t="str">
            <v>Environmental</v>
          </cell>
          <cell r="V633" t="str">
            <v>km</v>
          </cell>
          <cell r="W633" t="str">
            <v xml:space="preserve">Kilometre (Km) of river improved </v>
          </cell>
          <cell r="X633">
            <v>1</v>
          </cell>
          <cell r="Y633" t="str">
            <v>Up</v>
          </cell>
          <cell r="Z633"/>
          <cell r="AA633"/>
          <cell r="AB633"/>
          <cell r="AC633"/>
          <cell r="AD633"/>
          <cell r="AE633"/>
          <cell r="AF633"/>
          <cell r="AG633"/>
          <cell r="AH633"/>
          <cell r="AI633"/>
          <cell r="AJ633"/>
          <cell r="AK633"/>
          <cell r="AL633"/>
          <cell r="AM633"/>
          <cell r="AN633"/>
          <cell r="AO633"/>
          <cell r="AP633"/>
          <cell r="AQ633">
            <v>0</v>
          </cell>
          <cell r="AR633">
            <v>0</v>
          </cell>
          <cell r="AS633">
            <v>0</v>
          </cell>
          <cell r="AT633">
            <v>0</v>
          </cell>
          <cell r="AU633">
            <v>0</v>
          </cell>
          <cell r="AV633"/>
          <cell r="AW633"/>
          <cell r="AX633"/>
          <cell r="AY633"/>
          <cell r="AZ633"/>
          <cell r="BA633"/>
          <cell r="BB633"/>
          <cell r="BC633"/>
          <cell r="BD633"/>
          <cell r="BE633"/>
          <cell r="BF633"/>
          <cell r="BG633"/>
          <cell r="BH633"/>
          <cell r="BI633"/>
          <cell r="BJ633"/>
          <cell r="BK633"/>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C633"/>
          <cell r="DD633">
            <v>1</v>
          </cell>
          <cell r="DE633"/>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J634"/>
          <cell r="K634"/>
          <cell r="L634"/>
          <cell r="M634"/>
          <cell r="N634"/>
          <cell r="O634"/>
          <cell r="P634"/>
          <cell r="Q634">
            <v>1</v>
          </cell>
          <cell r="R634" t="str">
            <v>Out &amp; under</v>
          </cell>
          <cell r="S634" t="str">
            <v xml:space="preserve">Revenue </v>
          </cell>
          <cell r="T634" t="str">
            <v>In-period</v>
          </cell>
          <cell r="U634" t="str">
            <v>Water resources/ abstraction</v>
          </cell>
          <cell r="V634" t="str">
            <v>Ml/a</v>
          </cell>
          <cell r="W634" t="str">
            <v>Megalitres per year</v>
          </cell>
          <cell r="X634">
            <v>0</v>
          </cell>
          <cell r="Y634" t="str">
            <v>Down</v>
          </cell>
          <cell r="Z634"/>
          <cell r="AA634"/>
          <cell r="AB634"/>
          <cell r="AC634"/>
          <cell r="AD634"/>
          <cell r="AE634"/>
          <cell r="AF634"/>
          <cell r="AG634"/>
          <cell r="AH634"/>
          <cell r="AI634"/>
          <cell r="AJ634"/>
          <cell r="AK634"/>
          <cell r="AL634"/>
          <cell r="AM634"/>
          <cell r="AN634"/>
          <cell r="AO634"/>
          <cell r="AP634"/>
          <cell r="AQ634">
            <v>-45</v>
          </cell>
          <cell r="AR634">
            <v>-45</v>
          </cell>
          <cell r="AS634">
            <v>-45</v>
          </cell>
          <cell r="AT634">
            <v>-45</v>
          </cell>
          <cell r="AU634">
            <v>-45</v>
          </cell>
          <cell r="AV634"/>
          <cell r="AW634"/>
          <cell r="AX634"/>
          <cell r="AY634"/>
          <cell r="AZ634"/>
          <cell r="BA634"/>
          <cell r="BB634"/>
          <cell r="BC634"/>
          <cell r="BD634"/>
          <cell r="BE634"/>
          <cell r="BF634"/>
          <cell r="BG634"/>
          <cell r="BH634"/>
          <cell r="BI634"/>
          <cell r="BJ634"/>
          <cell r="BK634"/>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C634"/>
          <cell r="DD634">
            <v>1</v>
          </cell>
          <cell r="DE634"/>
        </row>
        <row r="635">
          <cell r="C635" t="str">
            <v>PR19WSX_NEP01</v>
          </cell>
          <cell r="D635"/>
          <cell r="E635"/>
          <cell r="F635" t="str">
            <v>NEP01</v>
          </cell>
          <cell r="G635" t="str">
            <v>WINEP Delivery</v>
          </cell>
          <cell r="H635"/>
          <cell r="I635"/>
          <cell r="J635"/>
          <cell r="K635"/>
          <cell r="L635"/>
          <cell r="M635"/>
          <cell r="N635"/>
          <cell r="O635"/>
          <cell r="P635"/>
          <cell r="Q635">
            <v>0</v>
          </cell>
          <cell r="R635" t="str">
            <v>NFI</v>
          </cell>
          <cell r="S635"/>
          <cell r="T635"/>
          <cell r="U635"/>
          <cell r="V635" t="str">
            <v>text</v>
          </cell>
          <cell r="W635" t="str">
            <v>WINEP requirements met or not met in each year</v>
          </cell>
          <cell r="X635">
            <v>0</v>
          </cell>
          <cell r="Y635"/>
          <cell r="Z635"/>
          <cell r="AA635"/>
          <cell r="AB635"/>
          <cell r="AC635"/>
          <cell r="AD635"/>
          <cell r="AE635"/>
          <cell r="AF635"/>
          <cell r="AG635"/>
          <cell r="AH635"/>
          <cell r="AI635"/>
          <cell r="AJ635"/>
          <cell r="AK635"/>
          <cell r="AL635"/>
          <cell r="AM635"/>
          <cell r="AN635"/>
          <cell r="AO635"/>
          <cell r="AP635"/>
          <cell r="AQ635" t="str">
            <v>Met</v>
          </cell>
          <cell r="AR635" t="str">
            <v>Met</v>
          </cell>
          <cell r="AS635" t="str">
            <v>Met</v>
          </cell>
          <cell r="AT635" t="str">
            <v>Met</v>
          </cell>
          <cell r="AU635" t="str">
            <v>Met</v>
          </cell>
          <cell r="AV635"/>
          <cell r="AW635"/>
          <cell r="AX635"/>
          <cell r="AY635"/>
          <cell r="AZ635"/>
          <cell r="BA635"/>
          <cell r="BB635"/>
          <cell r="BC635"/>
          <cell r="BD635"/>
          <cell r="BE635"/>
          <cell r="BF635"/>
          <cell r="BG635"/>
          <cell r="BH635"/>
          <cell r="BI635"/>
          <cell r="BJ635"/>
          <cell r="BK635"/>
          <cell r="BL635"/>
          <cell r="BM635"/>
          <cell r="BN635"/>
          <cell r="BO635"/>
          <cell r="BP635"/>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cell r="DD635"/>
          <cell r="DE635"/>
        </row>
        <row r="636">
          <cell r="C636" t="str">
            <v>PR19WSX_SEC</v>
          </cell>
          <cell r="D636"/>
          <cell r="E636"/>
          <cell r="F636" t="str">
            <v>SEC</v>
          </cell>
          <cell r="G636" t="str">
            <v>Delivery of security (non-SEMD)</v>
          </cell>
          <cell r="H636"/>
          <cell r="I636"/>
          <cell r="J636">
            <v>1</v>
          </cell>
          <cell r="K636"/>
          <cell r="L636"/>
          <cell r="M636"/>
          <cell r="N636"/>
          <cell r="O636"/>
          <cell r="P636"/>
          <cell r="Q636">
            <v>1</v>
          </cell>
          <cell r="R636" t="str">
            <v>Under</v>
          </cell>
          <cell r="S636" t="str">
            <v>Revenue</v>
          </cell>
          <cell r="T636" t="str">
            <v>In-period</v>
          </cell>
          <cell r="U636"/>
          <cell r="V636" t="str">
            <v>months</v>
          </cell>
          <cell r="W636" t="str">
            <v>cumulative number of deliverables delivered</v>
          </cell>
          <cell r="X636">
            <v>0</v>
          </cell>
          <cell r="Y636" t="str">
            <v>Down</v>
          </cell>
          <cell r="Z636"/>
          <cell r="AA636"/>
          <cell r="AB636"/>
          <cell r="AC636"/>
          <cell r="AD636"/>
          <cell r="AE636"/>
          <cell r="AF636"/>
          <cell r="AG636"/>
          <cell r="AH636"/>
          <cell r="AI636"/>
          <cell r="AJ636"/>
          <cell r="AK636"/>
          <cell r="AL636"/>
          <cell r="AM636"/>
          <cell r="AN636"/>
          <cell r="AO636"/>
          <cell r="AP636"/>
          <cell r="AQ636">
            <v>0</v>
          </cell>
          <cell r="AR636">
            <v>0</v>
          </cell>
          <cell r="AS636">
            <v>0</v>
          </cell>
          <cell r="AT636">
            <v>0</v>
          </cell>
          <cell r="AU636">
            <v>0</v>
          </cell>
          <cell r="AV636"/>
          <cell r="AW636"/>
          <cell r="AX636"/>
          <cell r="AY636"/>
          <cell r="AZ636"/>
          <cell r="BA636"/>
          <cell r="BB636"/>
          <cell r="BC636"/>
          <cell r="BD636"/>
          <cell r="BE636"/>
          <cell r="BF636"/>
          <cell r="BG636"/>
          <cell r="BH636"/>
          <cell r="BI636"/>
          <cell r="BJ636"/>
          <cell r="BK636"/>
          <cell r="BL636"/>
          <cell r="BM636"/>
          <cell r="BN636"/>
          <cell r="BO636"/>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cell r="DC636"/>
          <cell r="DD636"/>
          <cell r="DE636"/>
        </row>
        <row r="637">
          <cell r="C637" t="str">
            <v>PR19WSX_DWMP</v>
          </cell>
          <cell r="D637"/>
          <cell r="E637"/>
          <cell r="F637" t="str">
            <v>DWMP</v>
          </cell>
          <cell r="G637" t="str">
            <v>Delivery of DWMPs</v>
          </cell>
          <cell r="H637"/>
          <cell r="I637"/>
          <cell r="J637"/>
          <cell r="K637"/>
          <cell r="L637"/>
          <cell r="M637"/>
          <cell r="N637"/>
          <cell r="O637"/>
          <cell r="P637"/>
          <cell r="Q637">
            <v>0</v>
          </cell>
          <cell r="R637" t="str">
            <v>NFI</v>
          </cell>
          <cell r="S637"/>
          <cell r="T637"/>
          <cell r="U637"/>
          <cell r="V637" t="str">
            <v>%</v>
          </cell>
          <cell r="W637" t="str">
            <v>The cumulative percentage of catchments</v>
          </cell>
          <cell r="X637">
            <v>0</v>
          </cell>
          <cell r="Y637" t="str">
            <v>Up</v>
          </cell>
          <cell r="Z637"/>
          <cell r="AA637"/>
          <cell r="AB637"/>
          <cell r="AC637"/>
          <cell r="AD637"/>
          <cell r="AE637"/>
          <cell r="AF637"/>
          <cell r="AG637"/>
          <cell r="AH637"/>
          <cell r="AI637"/>
          <cell r="AJ637"/>
          <cell r="AK637"/>
          <cell r="AL637"/>
          <cell r="AM637"/>
          <cell r="AN637"/>
          <cell r="AO637"/>
          <cell r="AP637"/>
          <cell r="AQ637">
            <v>0</v>
          </cell>
          <cell r="AR637">
            <v>0</v>
          </cell>
          <cell r="AS637">
            <v>100</v>
          </cell>
          <cell r="AT637">
            <v>100</v>
          </cell>
          <cell r="AU637">
            <v>100</v>
          </cell>
          <cell r="AV637"/>
          <cell r="AW637"/>
          <cell r="AX637"/>
          <cell r="AY637"/>
          <cell r="AZ637"/>
          <cell r="BA637"/>
          <cell r="BB637"/>
          <cell r="BC637"/>
          <cell r="BD637"/>
          <cell r="BE637"/>
          <cell r="BF637"/>
          <cell r="BG637"/>
          <cell r="BH637"/>
          <cell r="BI637"/>
          <cell r="BJ637"/>
          <cell r="BK637"/>
          <cell r="BL637"/>
          <cell r="BM637"/>
          <cell r="BN637"/>
          <cell r="BO637"/>
          <cell r="BP637"/>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cell r="DD637"/>
          <cell r="DE637"/>
        </row>
        <row r="638">
          <cell r="C638" t="str">
            <v>PR19WSX_E13</v>
          </cell>
          <cell r="D638"/>
          <cell r="E638"/>
          <cell r="F638" t="str">
            <v>E13</v>
          </cell>
          <cell r="G638" t="str">
            <v>WINEP requirements (Bristol (Avonmouth) STW)</v>
          </cell>
          <cell r="H638"/>
          <cell r="I638"/>
          <cell r="J638"/>
          <cell r="K638">
            <v>1</v>
          </cell>
          <cell r="L638"/>
          <cell r="M638"/>
          <cell r="N638"/>
          <cell r="O638"/>
          <cell r="P638"/>
          <cell r="Q638">
            <v>1</v>
          </cell>
          <cell r="R638" t="str">
            <v>Under</v>
          </cell>
          <cell r="S638" t="str">
            <v>Revenue</v>
          </cell>
          <cell r="T638" t="str">
            <v>End of Period</v>
          </cell>
          <cell r="U638"/>
          <cell r="V638" t="str">
            <v>months</v>
          </cell>
          <cell r="W638"/>
          <cell r="X638">
            <v>0</v>
          </cell>
          <cell r="Y638" t="str">
            <v>Down</v>
          </cell>
          <cell r="Z638"/>
          <cell r="AA638"/>
          <cell r="AB638"/>
          <cell r="AC638"/>
          <cell r="AD638"/>
          <cell r="AE638"/>
          <cell r="AF638"/>
          <cell r="AG638"/>
          <cell r="AH638"/>
          <cell r="AI638"/>
          <cell r="AJ638"/>
          <cell r="AK638"/>
          <cell r="AL638"/>
          <cell r="AM638"/>
          <cell r="AN638"/>
          <cell r="AO638"/>
          <cell r="AP638"/>
          <cell r="AQ638">
            <v>0</v>
          </cell>
          <cell r="AR638">
            <v>0</v>
          </cell>
          <cell r="AS638">
            <v>0</v>
          </cell>
          <cell r="AT638">
            <v>0</v>
          </cell>
          <cell r="AU638">
            <v>0</v>
          </cell>
          <cell r="AV638"/>
          <cell r="AW638"/>
          <cell r="AX638"/>
          <cell r="AY638"/>
          <cell r="AZ638"/>
          <cell r="BA638"/>
          <cell r="BB638"/>
          <cell r="BC638"/>
          <cell r="BD638"/>
          <cell r="BE638"/>
          <cell r="BF638"/>
          <cell r="BG638"/>
          <cell r="BH638"/>
          <cell r="BI638"/>
          <cell r="BJ638"/>
          <cell r="BK638"/>
          <cell r="BL638"/>
          <cell r="BM638"/>
          <cell r="BN638"/>
          <cell r="BO638"/>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cell r="DC638"/>
          <cell r="DD638"/>
          <cell r="DE638"/>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 xml:space="preserve">Revenue </v>
          </cell>
          <cell r="T639" t="str">
            <v>End of period</v>
          </cell>
          <cell r="U639" t="str">
            <v>Community/partnerships</v>
          </cell>
          <cell r="V639" t="str">
            <v>nr</v>
          </cell>
          <cell r="W639" t="str">
            <v>Number of projects</v>
          </cell>
          <cell r="X639">
            <v>0</v>
          </cell>
          <cell r="Y639" t="str">
            <v>Up</v>
          </cell>
          <cell r="Z639"/>
          <cell r="AA639"/>
          <cell r="AB639"/>
          <cell r="AC639"/>
          <cell r="AD639"/>
          <cell r="AE639"/>
          <cell r="AF639"/>
          <cell r="AG639"/>
          <cell r="AH639"/>
          <cell r="AI639"/>
          <cell r="AJ639"/>
          <cell r="AK639"/>
          <cell r="AL639"/>
          <cell r="AM639"/>
          <cell r="AN639"/>
          <cell r="AO639"/>
          <cell r="AP639"/>
          <cell r="AQ639">
            <v>3</v>
          </cell>
          <cell r="AR639">
            <v>9</v>
          </cell>
          <cell r="AS639">
            <v>18</v>
          </cell>
          <cell r="AT639">
            <v>30</v>
          </cell>
          <cell r="AU639">
            <v>45</v>
          </cell>
          <cell r="AV639"/>
          <cell r="AW639"/>
          <cell r="AX639"/>
          <cell r="AY639"/>
          <cell r="AZ639"/>
          <cell r="BA639"/>
          <cell r="BB639"/>
          <cell r="BC639"/>
          <cell r="BD639"/>
          <cell r="BE639"/>
          <cell r="BF639"/>
          <cell r="BG639"/>
          <cell r="BH639"/>
          <cell r="BI639"/>
          <cell r="BJ639"/>
          <cell r="BK639"/>
          <cell r="BL639" t="str">
            <v>Yes</v>
          </cell>
          <cell r="BM639" t="str">
            <v>Yes</v>
          </cell>
          <cell r="BN639" t="str">
            <v>Yes</v>
          </cell>
          <cell r="BO639" t="str">
            <v>Yes</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cell r="DE639"/>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 xml:space="preserve">Revenue </v>
          </cell>
          <cell r="T640" t="str">
            <v>End of period</v>
          </cell>
          <cell r="U640" t="str">
            <v>Environmental</v>
          </cell>
          <cell r="V640" t="str">
            <v>nr</v>
          </cell>
          <cell r="W640" t="str">
            <v>Ha of Land</v>
          </cell>
          <cell r="X640">
            <v>0</v>
          </cell>
          <cell r="Y640" t="str">
            <v>Up</v>
          </cell>
          <cell r="Z640"/>
          <cell r="AA640"/>
          <cell r="AB640"/>
          <cell r="AC640"/>
          <cell r="AD640"/>
          <cell r="AE640"/>
          <cell r="AF640"/>
          <cell r="AG640"/>
          <cell r="AH640"/>
          <cell r="AI640"/>
          <cell r="AJ640"/>
          <cell r="AK640"/>
          <cell r="AL640"/>
          <cell r="AM640"/>
          <cell r="AN640"/>
          <cell r="AO640"/>
          <cell r="AP640"/>
          <cell r="AQ640">
            <v>3048</v>
          </cell>
          <cell r="AR640">
            <v>6096</v>
          </cell>
          <cell r="AS640">
            <v>9143</v>
          </cell>
          <cell r="AT640">
            <v>12191</v>
          </cell>
          <cell r="AU640">
            <v>15239</v>
          </cell>
          <cell r="AV640"/>
          <cell r="AW640"/>
          <cell r="AX640"/>
          <cell r="AY640"/>
          <cell r="AZ640"/>
          <cell r="BA640"/>
          <cell r="BB640"/>
          <cell r="BC640"/>
          <cell r="BD640"/>
          <cell r="BE640"/>
          <cell r="BF640"/>
          <cell r="BG640"/>
          <cell r="BH640"/>
          <cell r="BI640"/>
          <cell r="BJ640"/>
          <cell r="BK640"/>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C640"/>
          <cell r="DD640">
            <v>1</v>
          </cell>
          <cell r="DE640"/>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S641"/>
          <cell r="T641"/>
          <cell r="U641" t="str">
            <v>Catchment management</v>
          </cell>
          <cell r="V641" t="str">
            <v>%</v>
          </cell>
          <cell r="W641" t="str">
            <v>% of catchments</v>
          </cell>
          <cell r="X641">
            <v>1</v>
          </cell>
          <cell r="Y641" t="str">
            <v>Up</v>
          </cell>
          <cell r="Z641"/>
          <cell r="AA641"/>
          <cell r="AB641"/>
          <cell r="AC641"/>
          <cell r="AD641"/>
          <cell r="AE641"/>
          <cell r="AF641"/>
          <cell r="AG641"/>
          <cell r="AH641"/>
          <cell r="AI641"/>
          <cell r="AJ641"/>
          <cell r="AK641"/>
          <cell r="AL641"/>
          <cell r="AM641"/>
          <cell r="AN641"/>
          <cell r="AO641"/>
          <cell r="AP641"/>
          <cell r="AQ641">
            <v>0</v>
          </cell>
          <cell r="AR641">
            <v>0</v>
          </cell>
          <cell r="AS641">
            <v>2.6</v>
          </cell>
          <cell r="AT641">
            <v>2.6</v>
          </cell>
          <cell r="AU641">
            <v>7.7</v>
          </cell>
          <cell r="AV641"/>
          <cell r="AW641"/>
          <cell r="AX641"/>
          <cell r="AY641"/>
          <cell r="AZ641"/>
          <cell r="BA641"/>
          <cell r="BB641"/>
          <cell r="BC641"/>
          <cell r="BD641"/>
          <cell r="BE641"/>
          <cell r="BF641"/>
          <cell r="BG641"/>
          <cell r="BH641"/>
          <cell r="BI641"/>
          <cell r="BJ641"/>
          <cell r="BK641"/>
          <cell r="BL641"/>
          <cell r="BM641"/>
          <cell r="BN641"/>
          <cell r="BO641"/>
          <cell r="BP641"/>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cell r="DD641">
            <v>1</v>
          </cell>
          <cell r="DE641"/>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 xml:space="preserve">Revenue </v>
          </cell>
          <cell r="T642" t="str">
            <v>End of period</v>
          </cell>
          <cell r="U642" t="str">
            <v>Environmental</v>
          </cell>
          <cell r="V642" t="str">
            <v>km</v>
          </cell>
          <cell r="W642" t="str">
            <v>Km of River</v>
          </cell>
          <cell r="X642">
            <v>2</v>
          </cell>
          <cell r="Y642" t="str">
            <v>Up</v>
          </cell>
          <cell r="Z642"/>
          <cell r="AA642"/>
          <cell r="AB642"/>
          <cell r="AC642"/>
          <cell r="AD642"/>
          <cell r="AE642"/>
          <cell r="AF642"/>
          <cell r="AG642"/>
          <cell r="AH642"/>
          <cell r="AI642"/>
          <cell r="AJ642"/>
          <cell r="AK642"/>
          <cell r="AL642"/>
          <cell r="AM642"/>
          <cell r="AN642"/>
          <cell r="AO642"/>
          <cell r="AP642"/>
          <cell r="AQ642">
            <v>0</v>
          </cell>
          <cell r="AR642">
            <v>45.6</v>
          </cell>
          <cell r="AS642">
            <v>47.3</v>
          </cell>
          <cell r="AT642">
            <v>69.7</v>
          </cell>
          <cell r="AU642">
            <v>741.6</v>
          </cell>
          <cell r="AV642"/>
          <cell r="AW642"/>
          <cell r="AX642"/>
          <cell r="AY642"/>
          <cell r="AZ642"/>
          <cell r="BA642"/>
          <cell r="BB642"/>
          <cell r="BC642"/>
          <cell r="BD642"/>
          <cell r="BE642"/>
          <cell r="BF642"/>
          <cell r="BG642"/>
          <cell r="BH642"/>
          <cell r="BI642"/>
          <cell r="BJ642"/>
          <cell r="BK642"/>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C642"/>
          <cell r="DD642">
            <v>1</v>
          </cell>
          <cell r="DE642"/>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S643"/>
          <cell r="T643"/>
          <cell r="U643" t="str">
            <v>Environmental</v>
          </cell>
          <cell r="V643" t="str">
            <v>nr</v>
          </cell>
          <cell r="W643" t="str">
            <v>Number of pathways</v>
          </cell>
          <cell r="X643">
            <v>0</v>
          </cell>
          <cell r="Y643" t="str">
            <v>Up</v>
          </cell>
          <cell r="Z643"/>
          <cell r="AA643"/>
          <cell r="AB643"/>
          <cell r="AC643"/>
          <cell r="AD643"/>
          <cell r="AE643"/>
          <cell r="AF643"/>
          <cell r="AG643"/>
          <cell r="AH643"/>
          <cell r="AI643"/>
          <cell r="AJ643"/>
          <cell r="AK643"/>
          <cell r="AL643"/>
          <cell r="AM643"/>
          <cell r="AN643"/>
          <cell r="AO643"/>
          <cell r="AP643"/>
          <cell r="AQ643">
            <v>0</v>
          </cell>
          <cell r="AR643">
            <v>3</v>
          </cell>
          <cell r="AS643">
            <v>6</v>
          </cell>
          <cell r="AT643">
            <v>9</v>
          </cell>
          <cell r="AU643">
            <v>12</v>
          </cell>
          <cell r="AV643"/>
          <cell r="AW643"/>
          <cell r="AX643"/>
          <cell r="AY643"/>
          <cell r="AZ643"/>
          <cell r="BA643"/>
          <cell r="BB643"/>
          <cell r="BC643"/>
          <cell r="BD643"/>
          <cell r="BE643"/>
          <cell r="BF643"/>
          <cell r="BG643"/>
          <cell r="BH643"/>
          <cell r="BI643"/>
          <cell r="BJ643"/>
          <cell r="BK643"/>
          <cell r="BL643"/>
          <cell r="BM643"/>
          <cell r="BN643"/>
          <cell r="BO643"/>
          <cell r="BP643"/>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cell r="DD643">
            <v>1</v>
          </cell>
          <cell r="DE643"/>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 xml:space="preserve">Revenue </v>
          </cell>
          <cell r="T644" t="str">
            <v>In-period</v>
          </cell>
          <cell r="U644" t="str">
            <v>Energy/emissions</v>
          </cell>
          <cell r="V644" t="str">
            <v>%</v>
          </cell>
          <cell r="W644" t="str">
            <v>% reduction in operational carbon emissions from a 2019-20 baseline</v>
          </cell>
          <cell r="X644">
            <v>1</v>
          </cell>
          <cell r="Y644" t="str">
            <v>Up</v>
          </cell>
          <cell r="Z644"/>
          <cell r="AA644"/>
          <cell r="AB644"/>
          <cell r="AC644"/>
          <cell r="AD644"/>
          <cell r="AE644"/>
          <cell r="AF644"/>
          <cell r="AG644"/>
          <cell r="AH644"/>
          <cell r="AI644"/>
          <cell r="AJ644"/>
          <cell r="AK644"/>
          <cell r="AL644"/>
          <cell r="AM644"/>
          <cell r="AN644"/>
          <cell r="AO644"/>
          <cell r="AP644"/>
          <cell r="AQ644">
            <v>2.4</v>
          </cell>
          <cell r="AR644">
            <v>4.8</v>
          </cell>
          <cell r="AS644">
            <v>7.2</v>
          </cell>
          <cell r="AT644">
            <v>9.6</v>
          </cell>
          <cell r="AU644">
            <v>12</v>
          </cell>
          <cell r="AV644"/>
          <cell r="AW644"/>
          <cell r="AX644"/>
          <cell r="AY644"/>
          <cell r="AZ644"/>
          <cell r="BA644"/>
          <cell r="BB644"/>
          <cell r="BC644"/>
          <cell r="BD644"/>
          <cell r="BE644"/>
          <cell r="BF644"/>
          <cell r="BG644"/>
          <cell r="BH644"/>
          <cell r="BI644"/>
          <cell r="BJ644"/>
          <cell r="BK644"/>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C644"/>
          <cell r="DD644">
            <v>1</v>
          </cell>
          <cell r="DE644"/>
        </row>
        <row r="645">
          <cell r="C645" t="str">
            <v>PR19YKY_6b</v>
          </cell>
          <cell r="D645"/>
          <cell r="E645"/>
          <cell r="F645" t="str">
            <v>6b</v>
          </cell>
          <cell r="G645" t="str">
            <v>Capital carbon and emissions arising from owned land</v>
          </cell>
          <cell r="H645"/>
          <cell r="I645">
            <v>0.09</v>
          </cell>
          <cell r="J645">
            <v>0.12</v>
          </cell>
          <cell r="K645">
            <v>0.24</v>
          </cell>
          <cell r="L645">
            <v>0.55000000000000004</v>
          </cell>
          <cell r="M645">
            <v>0</v>
          </cell>
          <cell r="N645">
            <v>0</v>
          </cell>
          <cell r="O645">
            <v>0</v>
          </cell>
          <cell r="P645">
            <v>0</v>
          </cell>
          <cell r="Q645">
            <v>1</v>
          </cell>
          <cell r="R645" t="str">
            <v>NFI</v>
          </cell>
          <cell r="S645"/>
          <cell r="T645"/>
          <cell r="U645"/>
          <cell r="V645" t="str">
            <v>%</v>
          </cell>
          <cell r="W645" t="str">
            <v>% reduction in capital carbon and emissions arising from owned land from a 2019-20 baseline</v>
          </cell>
          <cell r="X645">
            <v>1</v>
          </cell>
          <cell r="Y645"/>
          <cell r="Z645"/>
          <cell r="AA645"/>
          <cell r="AB645"/>
          <cell r="AC645"/>
          <cell r="AD645"/>
          <cell r="AE645"/>
          <cell r="AF645"/>
          <cell r="AG645"/>
          <cell r="AH645"/>
          <cell r="AI645"/>
          <cell r="AJ645"/>
          <cell r="AK645"/>
          <cell r="AL645"/>
          <cell r="AM645"/>
          <cell r="AN645"/>
          <cell r="AO645"/>
          <cell r="AP645"/>
          <cell r="AQ645" t="str">
            <v/>
          </cell>
          <cell r="AR645" t="str">
            <v/>
          </cell>
          <cell r="AS645" t="str">
            <v/>
          </cell>
          <cell r="AT645" t="str">
            <v/>
          </cell>
          <cell r="AU645">
            <v>23</v>
          </cell>
          <cell r="AV645"/>
          <cell r="AW645"/>
          <cell r="AX645"/>
          <cell r="AY645"/>
          <cell r="AZ645"/>
          <cell r="BA645"/>
          <cell r="BB645"/>
          <cell r="BC645"/>
          <cell r="BD645"/>
          <cell r="BE645"/>
          <cell r="BF645"/>
          <cell r="BG645"/>
          <cell r="BH645"/>
          <cell r="BI645"/>
          <cell r="BJ645"/>
          <cell r="BK645"/>
          <cell r="BL645"/>
          <cell r="BM645"/>
          <cell r="BN645"/>
          <cell r="BO645"/>
          <cell r="BP645"/>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cell r="DD645"/>
          <cell r="DE645"/>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 xml:space="preserve">Revenue </v>
          </cell>
          <cell r="T646" t="str">
            <v>In-period</v>
          </cell>
          <cell r="U646" t="str">
            <v>Customer education/awareness</v>
          </cell>
          <cell r="V646" t="str">
            <v>nr</v>
          </cell>
          <cell r="W646" t="str">
            <v>Number of hours</v>
          </cell>
          <cell r="X646">
            <v>0</v>
          </cell>
          <cell r="Y646" t="str">
            <v>Up</v>
          </cell>
          <cell r="Z646"/>
          <cell r="AA646"/>
          <cell r="AB646"/>
          <cell r="AC646"/>
          <cell r="AD646"/>
          <cell r="AE646"/>
          <cell r="AF646"/>
          <cell r="AG646"/>
          <cell r="AH646"/>
          <cell r="AI646"/>
          <cell r="AJ646"/>
          <cell r="AK646"/>
          <cell r="AL646"/>
          <cell r="AM646"/>
          <cell r="AN646"/>
          <cell r="AO646"/>
          <cell r="AP646"/>
          <cell r="AQ646">
            <v>20000</v>
          </cell>
          <cell r="AR646">
            <v>20000</v>
          </cell>
          <cell r="AS646">
            <v>20000</v>
          </cell>
          <cell r="AT646">
            <v>20000</v>
          </cell>
          <cell r="AU646">
            <v>20000</v>
          </cell>
          <cell r="AV646"/>
          <cell r="AW646"/>
          <cell r="AX646"/>
          <cell r="AY646"/>
          <cell r="AZ646"/>
          <cell r="BA646"/>
          <cell r="BB646"/>
          <cell r="BC646"/>
          <cell r="BD646"/>
          <cell r="BE646"/>
          <cell r="BF646"/>
          <cell r="BG646"/>
          <cell r="BH646"/>
          <cell r="BI646"/>
          <cell r="BJ646"/>
          <cell r="BK646"/>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C646"/>
          <cell r="DD646">
            <v>1</v>
          </cell>
          <cell r="DE646"/>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S647"/>
          <cell r="T647"/>
          <cell r="U647" t="str">
            <v>Sustainability/innovation</v>
          </cell>
          <cell r="V647" t="str">
            <v>£m</v>
          </cell>
          <cell r="W647" t="str">
            <v>£ Benefit (net economic value)</v>
          </cell>
          <cell r="X647">
            <v>0</v>
          </cell>
          <cell r="Y647" t="str">
            <v>Up</v>
          </cell>
          <cell r="Z647"/>
          <cell r="AA647"/>
          <cell r="AB647"/>
          <cell r="AC647"/>
          <cell r="AD647"/>
          <cell r="AE647"/>
          <cell r="AF647"/>
          <cell r="AG647"/>
          <cell r="AH647"/>
          <cell r="AI647"/>
          <cell r="AJ647"/>
          <cell r="AK647"/>
          <cell r="AL647"/>
          <cell r="AM647"/>
          <cell r="AN647"/>
          <cell r="AO647"/>
          <cell r="AP647"/>
          <cell r="AQ647">
            <v>0</v>
          </cell>
          <cell r="AR647">
            <v>5</v>
          </cell>
          <cell r="AS647">
            <v>10</v>
          </cell>
          <cell r="AT647">
            <v>20</v>
          </cell>
          <cell r="AU647">
            <v>65</v>
          </cell>
          <cell r="AV647"/>
          <cell r="AW647"/>
          <cell r="AX647"/>
          <cell r="AY647"/>
          <cell r="AZ647"/>
          <cell r="BA647"/>
          <cell r="BB647"/>
          <cell r="BC647"/>
          <cell r="BD647"/>
          <cell r="BE647"/>
          <cell r="BF647"/>
          <cell r="BG647"/>
          <cell r="BH647"/>
          <cell r="BI647"/>
          <cell r="BJ647"/>
          <cell r="BK647"/>
          <cell r="BL647"/>
          <cell r="BM647"/>
          <cell r="BN647"/>
          <cell r="BO647"/>
          <cell r="BP647"/>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cell r="DD647">
            <v>1</v>
          </cell>
          <cell r="DE647"/>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 xml:space="preserve">Revenue </v>
          </cell>
          <cell r="T648" t="str">
            <v>In-period</v>
          </cell>
          <cell r="U648" t="str">
            <v>Water consumption</v>
          </cell>
          <cell r="V648" t="str">
            <v>nr</v>
          </cell>
          <cell r="W648" t="str">
            <v>Megalitres (Ml) per day</v>
          </cell>
          <cell r="X648">
            <v>2</v>
          </cell>
          <cell r="Y648" t="str">
            <v>Up</v>
          </cell>
          <cell r="Z648"/>
          <cell r="AA648"/>
          <cell r="AB648"/>
          <cell r="AC648"/>
          <cell r="AD648"/>
          <cell r="AE648"/>
          <cell r="AF648"/>
          <cell r="AG648"/>
          <cell r="AH648"/>
          <cell r="AI648"/>
          <cell r="AJ648"/>
          <cell r="AK648"/>
          <cell r="AL648"/>
          <cell r="AM648"/>
          <cell r="AN648"/>
          <cell r="AO648"/>
          <cell r="AP648"/>
          <cell r="AQ648">
            <v>0</v>
          </cell>
          <cell r="AR648">
            <v>2.77</v>
          </cell>
          <cell r="AS648">
            <v>5.79</v>
          </cell>
          <cell r="AT648">
            <v>6.04</v>
          </cell>
          <cell r="AU648">
            <v>6.29</v>
          </cell>
          <cell r="AV648"/>
          <cell r="AW648"/>
          <cell r="AX648"/>
          <cell r="AY648"/>
          <cell r="AZ648"/>
          <cell r="BA648"/>
          <cell r="BB648"/>
          <cell r="BC648"/>
          <cell r="BD648"/>
          <cell r="BE648"/>
          <cell r="BF648"/>
          <cell r="BG648"/>
          <cell r="BH648"/>
          <cell r="BI648"/>
          <cell r="BJ648"/>
          <cell r="BK648"/>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C648"/>
          <cell r="DD648">
            <v>1</v>
          </cell>
          <cell r="DE648"/>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 xml:space="preserve">Revenue </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cell r="AA649"/>
          <cell r="AB649"/>
          <cell r="AC649"/>
          <cell r="AD649"/>
          <cell r="AE649"/>
          <cell r="AF649"/>
          <cell r="AG649"/>
          <cell r="AH649"/>
          <cell r="AI649"/>
          <cell r="AJ649"/>
          <cell r="AK649"/>
          <cell r="AL649"/>
          <cell r="AM649"/>
          <cell r="AN649"/>
          <cell r="AO649"/>
          <cell r="AP649"/>
          <cell r="AQ649" t="str">
            <v/>
          </cell>
          <cell r="AR649" t="str">
            <v/>
          </cell>
          <cell r="AS649" t="str">
            <v/>
          </cell>
          <cell r="AT649" t="str">
            <v/>
          </cell>
          <cell r="AU649" t="str">
            <v/>
          </cell>
          <cell r="AV649"/>
          <cell r="AW649"/>
          <cell r="AX649"/>
          <cell r="AY649"/>
          <cell r="AZ649"/>
          <cell r="BA649"/>
          <cell r="BB649"/>
          <cell r="BC649"/>
          <cell r="BD649"/>
          <cell r="BE649"/>
          <cell r="BF649"/>
          <cell r="BG649"/>
          <cell r="BH649"/>
          <cell r="BI649"/>
          <cell r="BJ649"/>
          <cell r="BK649"/>
          <cell r="BL649" t="str">
            <v>Yes</v>
          </cell>
          <cell r="BM649" t="str">
            <v>Yes</v>
          </cell>
          <cell r="BN649" t="str">
            <v>Yes</v>
          </cell>
          <cell r="BO649" t="str">
            <v>Yes</v>
          </cell>
          <cell r="BP649" t="str">
            <v>Yes</v>
          </cell>
          <cell r="BQ649" t="str">
            <v/>
          </cell>
          <cell r="BR649" t="str">
            <v/>
          </cell>
          <cell r="BS649" t="str">
            <v/>
          </cell>
          <cell r="BT649" t="str">
            <v/>
          </cell>
          <cell r="BU649" t="str">
            <v/>
          </cell>
          <cell r="BV649" t="str">
            <v/>
          </cell>
          <cell r="BW649" t="str">
            <v/>
          </cell>
          <cell r="BX649" t="str">
            <v/>
          </cell>
          <cell r="BY649" t="str">
            <v/>
          </cell>
          <cell r="BZ649" t="str">
            <v/>
          </cell>
          <cell r="CA649" t="str">
            <v/>
          </cell>
          <cell r="CB649" t="str">
            <v/>
          </cell>
          <cell r="CC649" t="str">
            <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No</v>
          </cell>
          <cell r="DD649">
            <v>1</v>
          </cell>
          <cell r="DE649"/>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S650"/>
          <cell r="T650"/>
          <cell r="U650" t="str">
            <v>Billing, debt, vfm, affordability, vulnerability</v>
          </cell>
          <cell r="V650" t="str">
            <v>%</v>
          </cell>
          <cell r="W650" t="str">
            <v xml:space="preserve">% of customers </v>
          </cell>
          <cell r="X650">
            <v>0</v>
          </cell>
          <cell r="Y650" t="str">
            <v>Up</v>
          </cell>
          <cell r="Z650"/>
          <cell r="AA650"/>
          <cell r="AB650"/>
          <cell r="AC650"/>
          <cell r="AD650"/>
          <cell r="AE650"/>
          <cell r="AF650"/>
          <cell r="AG650"/>
          <cell r="AH650"/>
          <cell r="AI650"/>
          <cell r="AJ650"/>
          <cell r="AK650"/>
          <cell r="AL650"/>
          <cell r="AM650"/>
          <cell r="AN650"/>
          <cell r="AO650"/>
          <cell r="AP650"/>
          <cell r="AQ650">
            <v>81</v>
          </cell>
          <cell r="AR650">
            <v>82</v>
          </cell>
          <cell r="AS650">
            <v>83</v>
          </cell>
          <cell r="AT650">
            <v>84</v>
          </cell>
          <cell r="AU650">
            <v>85</v>
          </cell>
          <cell r="AV650"/>
          <cell r="AW650"/>
          <cell r="AX650"/>
          <cell r="AY650"/>
          <cell r="AZ650"/>
          <cell r="BA650"/>
          <cell r="BB650"/>
          <cell r="BC650"/>
          <cell r="BD650"/>
          <cell r="BE650"/>
          <cell r="BF650"/>
          <cell r="BG650"/>
          <cell r="BH650"/>
          <cell r="BI650"/>
          <cell r="BJ650"/>
          <cell r="BK650"/>
          <cell r="BL650"/>
          <cell r="BM650"/>
          <cell r="BN650"/>
          <cell r="BO650"/>
          <cell r="BP650"/>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cell r="DD650">
            <v>1</v>
          </cell>
          <cell r="DE650"/>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S651"/>
          <cell r="T651"/>
          <cell r="U651" t="str">
            <v>Billing, debt, vfm, affordability, vulnerability</v>
          </cell>
          <cell r="V651" t="str">
            <v>nr</v>
          </cell>
          <cell r="W651" t="str">
            <v>Number of customers receiving financial support</v>
          </cell>
          <cell r="X651">
            <v>0</v>
          </cell>
          <cell r="Y651" t="str">
            <v>Up</v>
          </cell>
          <cell r="Z651"/>
          <cell r="AA651"/>
          <cell r="AB651"/>
          <cell r="AC651"/>
          <cell r="AD651"/>
          <cell r="AE651"/>
          <cell r="AF651"/>
          <cell r="AG651"/>
          <cell r="AH651"/>
          <cell r="AI651"/>
          <cell r="AJ651"/>
          <cell r="AK651"/>
          <cell r="AL651"/>
          <cell r="AM651"/>
          <cell r="AN651"/>
          <cell r="AO651"/>
          <cell r="AP651"/>
          <cell r="AQ651">
            <v>58000</v>
          </cell>
          <cell r="AR651">
            <v>69000</v>
          </cell>
          <cell r="AS651">
            <v>75000</v>
          </cell>
          <cell r="AT651">
            <v>79000</v>
          </cell>
          <cell r="AU651">
            <v>83000</v>
          </cell>
          <cell r="AV651"/>
          <cell r="AW651"/>
          <cell r="AX651"/>
          <cell r="AY651"/>
          <cell r="AZ651"/>
          <cell r="BA651"/>
          <cell r="BB651"/>
          <cell r="BC651"/>
          <cell r="BD651"/>
          <cell r="BE651"/>
          <cell r="BF651"/>
          <cell r="BG651"/>
          <cell r="BH651"/>
          <cell r="BI651"/>
          <cell r="BJ651"/>
          <cell r="BK651"/>
          <cell r="BL651"/>
          <cell r="BM651"/>
          <cell r="BN651"/>
          <cell r="BO651"/>
          <cell r="BP651"/>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cell r="DD651">
            <v>1</v>
          </cell>
          <cell r="DE651"/>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S652"/>
          <cell r="T652"/>
          <cell r="U652" t="str">
            <v>Billing, debt, vfm, affordability, vulnerability</v>
          </cell>
          <cell r="V652" t="str">
            <v>%</v>
          </cell>
          <cell r="W652" t="str">
            <v>% of the bill per customer resulting from bad debt</v>
          </cell>
          <cell r="X652">
            <v>2</v>
          </cell>
          <cell r="Y652" t="str">
            <v>Down</v>
          </cell>
          <cell r="Z652"/>
          <cell r="AA652"/>
          <cell r="AB652"/>
          <cell r="AC652"/>
          <cell r="AD652"/>
          <cell r="AE652"/>
          <cell r="AF652"/>
          <cell r="AG652"/>
          <cell r="AH652"/>
          <cell r="AI652"/>
          <cell r="AJ652"/>
          <cell r="AK652"/>
          <cell r="AL652"/>
          <cell r="AM652"/>
          <cell r="AN652"/>
          <cell r="AO652"/>
          <cell r="AP652"/>
          <cell r="AQ652">
            <v>3.23</v>
          </cell>
          <cell r="AR652">
            <v>3.37</v>
          </cell>
          <cell r="AS652">
            <v>3.48</v>
          </cell>
          <cell r="AT652">
            <v>3.61</v>
          </cell>
          <cell r="AU652">
            <v>3.75</v>
          </cell>
          <cell r="AV652"/>
          <cell r="AW652"/>
          <cell r="AX652"/>
          <cell r="AY652"/>
          <cell r="AZ652"/>
          <cell r="BA652"/>
          <cell r="BB652"/>
          <cell r="BC652"/>
          <cell r="BD652"/>
          <cell r="BE652"/>
          <cell r="BF652"/>
          <cell r="BG652"/>
          <cell r="BH652"/>
          <cell r="BI652"/>
          <cell r="BJ652"/>
          <cell r="BK652"/>
          <cell r="BL652"/>
          <cell r="BM652"/>
          <cell r="BN652"/>
          <cell r="BO652"/>
          <cell r="BP652"/>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cell r="DD652">
            <v>1</v>
          </cell>
          <cell r="DE652"/>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S653"/>
          <cell r="T653"/>
          <cell r="U653" t="str">
            <v>Billing, debt, vfm, affordability, vulnerability</v>
          </cell>
          <cell r="V653" t="str">
            <v>%</v>
          </cell>
          <cell r="W653" t="str">
            <v>% customers aware of Priority Services Register</v>
          </cell>
          <cell r="X653">
            <v>0</v>
          </cell>
          <cell r="Y653" t="str">
            <v>Up</v>
          </cell>
          <cell r="Z653"/>
          <cell r="AA653"/>
          <cell r="AB653"/>
          <cell r="AC653"/>
          <cell r="AD653"/>
          <cell r="AE653"/>
          <cell r="AF653"/>
          <cell r="AG653"/>
          <cell r="AH653"/>
          <cell r="AI653"/>
          <cell r="AJ653"/>
          <cell r="AK653"/>
          <cell r="AL653"/>
          <cell r="AM653"/>
          <cell r="AN653"/>
          <cell r="AO653"/>
          <cell r="AP653"/>
          <cell r="AQ653">
            <v>50</v>
          </cell>
          <cell r="AR653">
            <v>54</v>
          </cell>
          <cell r="AS653">
            <v>58</v>
          </cell>
          <cell r="AT653">
            <v>62</v>
          </cell>
          <cell r="AU653">
            <v>65</v>
          </cell>
          <cell r="AV653"/>
          <cell r="AW653"/>
          <cell r="AX653"/>
          <cell r="AY653"/>
          <cell r="AZ653"/>
          <cell r="BA653"/>
          <cell r="BB653"/>
          <cell r="BC653"/>
          <cell r="BD653"/>
          <cell r="BE653"/>
          <cell r="BF653"/>
          <cell r="BG653"/>
          <cell r="BH653"/>
          <cell r="BI653"/>
          <cell r="BJ653"/>
          <cell r="BK653"/>
          <cell r="BL653"/>
          <cell r="BM653"/>
          <cell r="BN653"/>
          <cell r="BO653"/>
          <cell r="BP653"/>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cell r="DD653">
            <v>1</v>
          </cell>
          <cell r="DE653"/>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S654"/>
          <cell r="T654"/>
          <cell r="U654" t="str">
            <v>Billing, debt, vfm, affordability, vulnerability</v>
          </cell>
          <cell r="V654" t="str">
            <v>%</v>
          </cell>
          <cell r="W654" t="str">
            <v>% of customers on the Priority Services Register who are satisfied</v>
          </cell>
          <cell r="X654">
            <v>0</v>
          </cell>
          <cell r="Y654" t="str">
            <v>Up</v>
          </cell>
          <cell r="Z654"/>
          <cell r="AA654"/>
          <cell r="AB654"/>
          <cell r="AC654"/>
          <cell r="AD654"/>
          <cell r="AE654"/>
          <cell r="AF654"/>
          <cell r="AG654"/>
          <cell r="AH654"/>
          <cell r="AI654"/>
          <cell r="AJ654"/>
          <cell r="AK654"/>
          <cell r="AL654"/>
          <cell r="AM654"/>
          <cell r="AN654"/>
          <cell r="AO654"/>
          <cell r="AP654"/>
          <cell r="AQ654">
            <v>82</v>
          </cell>
          <cell r="AR654">
            <v>84</v>
          </cell>
          <cell r="AS654">
            <v>88</v>
          </cell>
          <cell r="AT654">
            <v>92</v>
          </cell>
          <cell r="AU654">
            <v>95</v>
          </cell>
          <cell r="AV654"/>
          <cell r="AW654"/>
          <cell r="AX654"/>
          <cell r="AY654"/>
          <cell r="AZ654"/>
          <cell r="BA654"/>
          <cell r="BB654"/>
          <cell r="BC654"/>
          <cell r="BD654"/>
          <cell r="BE654"/>
          <cell r="BF654"/>
          <cell r="BG654"/>
          <cell r="BH654"/>
          <cell r="BI654"/>
          <cell r="BJ654"/>
          <cell r="BK654"/>
          <cell r="BL654"/>
          <cell r="BM654"/>
          <cell r="BN654"/>
          <cell r="BO654"/>
          <cell r="BP654"/>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cell r="DD654">
            <v>1</v>
          </cell>
          <cell r="DE654"/>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S655"/>
          <cell r="T655"/>
          <cell r="U655" t="str">
            <v>Billing, debt, vfm, affordability, vulnerability</v>
          </cell>
          <cell r="V655" t="str">
            <v>%</v>
          </cell>
          <cell r="W655" t="str">
            <v>% improvement</v>
          </cell>
          <cell r="X655">
            <v>0</v>
          </cell>
          <cell r="Y655" t="str">
            <v>Up</v>
          </cell>
          <cell r="Z655"/>
          <cell r="AA655"/>
          <cell r="AB655"/>
          <cell r="AC655"/>
          <cell r="AD655"/>
          <cell r="AE655"/>
          <cell r="AF655"/>
          <cell r="AG655"/>
          <cell r="AH655"/>
          <cell r="AI655"/>
          <cell r="AJ655"/>
          <cell r="AK655"/>
          <cell r="AL655"/>
          <cell r="AM655"/>
          <cell r="AN655"/>
          <cell r="AO655"/>
          <cell r="AP655"/>
          <cell r="AQ655">
            <v>4</v>
          </cell>
          <cell r="AR655">
            <v>8</v>
          </cell>
          <cell r="AS655">
            <v>12</v>
          </cell>
          <cell r="AT655">
            <v>16</v>
          </cell>
          <cell r="AU655">
            <v>20</v>
          </cell>
          <cell r="AV655"/>
          <cell r="AW655"/>
          <cell r="AX655"/>
          <cell r="AY655"/>
          <cell r="AZ655"/>
          <cell r="BA655"/>
          <cell r="BB655"/>
          <cell r="BC655"/>
          <cell r="BD655"/>
          <cell r="BE655"/>
          <cell r="BF655"/>
          <cell r="BG655"/>
          <cell r="BH655"/>
          <cell r="BI655"/>
          <cell r="BJ655"/>
          <cell r="BK655"/>
          <cell r="BL655"/>
          <cell r="BM655"/>
          <cell r="BN655"/>
          <cell r="BO655"/>
          <cell r="BP655"/>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cell r="DD655">
            <v>1</v>
          </cell>
          <cell r="DE655"/>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 xml:space="preserve">Revenue </v>
          </cell>
          <cell r="T656" t="str">
            <v>In-period</v>
          </cell>
          <cell r="U656" t="str">
            <v>Billing, debt, vfm, affordability, vulnerability</v>
          </cell>
          <cell r="V656" t="str">
            <v>%</v>
          </cell>
          <cell r="W656" t="str">
            <v>% of all legitimate identified Gap Sites</v>
          </cell>
          <cell r="X656">
            <v>0</v>
          </cell>
          <cell r="Y656" t="str">
            <v>Up</v>
          </cell>
          <cell r="Z656"/>
          <cell r="AA656"/>
          <cell r="AB656"/>
          <cell r="AC656"/>
          <cell r="AD656"/>
          <cell r="AE656"/>
          <cell r="AF656"/>
          <cell r="AG656"/>
          <cell r="AH656"/>
          <cell r="AI656"/>
          <cell r="AJ656"/>
          <cell r="AK656"/>
          <cell r="AL656"/>
          <cell r="AM656"/>
          <cell r="AN656"/>
          <cell r="AO656"/>
          <cell r="AP656"/>
          <cell r="AQ656">
            <v>80</v>
          </cell>
          <cell r="AR656">
            <v>83</v>
          </cell>
          <cell r="AS656">
            <v>86</v>
          </cell>
          <cell r="AT656">
            <v>90</v>
          </cell>
          <cell r="AU656">
            <v>94</v>
          </cell>
          <cell r="AV656"/>
          <cell r="AW656"/>
          <cell r="AX656"/>
          <cell r="AY656"/>
          <cell r="AZ656"/>
          <cell r="BA656"/>
          <cell r="BB656"/>
          <cell r="BC656"/>
          <cell r="BD656"/>
          <cell r="BE656"/>
          <cell r="BF656"/>
          <cell r="BG656"/>
          <cell r="BH656"/>
          <cell r="BI656"/>
          <cell r="BJ656"/>
          <cell r="BK656"/>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C656"/>
          <cell r="DD656">
            <v>1</v>
          </cell>
          <cell r="DE656"/>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 xml:space="preserve">Revenue </v>
          </cell>
          <cell r="T657" t="str">
            <v>In-period</v>
          </cell>
          <cell r="U657" t="str">
            <v>Billing, debt, vfm, affordability, vulnerability</v>
          </cell>
          <cell r="V657" t="str">
            <v>%</v>
          </cell>
          <cell r="W657" t="str">
            <v>% of properties showing as empty, that are verified as voids</v>
          </cell>
          <cell r="X657">
            <v>2</v>
          </cell>
          <cell r="Y657" t="str">
            <v>Down</v>
          </cell>
          <cell r="Z657"/>
          <cell r="AA657"/>
          <cell r="AB657"/>
          <cell r="AC657"/>
          <cell r="AD657"/>
          <cell r="AE657"/>
          <cell r="AF657"/>
          <cell r="AG657"/>
          <cell r="AH657"/>
          <cell r="AI657"/>
          <cell r="AJ657"/>
          <cell r="AK657"/>
          <cell r="AL657"/>
          <cell r="AM657"/>
          <cell r="AN657"/>
          <cell r="AO657"/>
          <cell r="AP657"/>
          <cell r="AQ657">
            <v>4.5</v>
          </cell>
          <cell r="AR657">
            <v>4.33</v>
          </cell>
          <cell r="AS657">
            <v>4.1500000000000004</v>
          </cell>
          <cell r="AT657">
            <v>3.98</v>
          </cell>
          <cell r="AU657">
            <v>3.8</v>
          </cell>
          <cell r="AV657"/>
          <cell r="AW657"/>
          <cell r="AX657"/>
          <cell r="AY657"/>
          <cell r="AZ657"/>
          <cell r="BA657"/>
          <cell r="BB657"/>
          <cell r="BC657"/>
          <cell r="BD657"/>
          <cell r="BE657"/>
          <cell r="BF657"/>
          <cell r="BG657"/>
          <cell r="BH657"/>
          <cell r="BI657"/>
          <cell r="BJ657"/>
          <cell r="BK657"/>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C657"/>
          <cell r="DD657">
            <v>1</v>
          </cell>
          <cell r="DE657"/>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 xml:space="preserve">Revenue </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cell r="AA658"/>
          <cell r="AB658"/>
          <cell r="AC658"/>
          <cell r="AD658"/>
          <cell r="AE658"/>
          <cell r="AF658"/>
          <cell r="AG658"/>
          <cell r="AH658"/>
          <cell r="AI658"/>
          <cell r="AJ658"/>
          <cell r="AK658"/>
          <cell r="AL658"/>
          <cell r="AM658"/>
          <cell r="AN658"/>
          <cell r="AO658"/>
          <cell r="AP658"/>
          <cell r="AQ658" t="str">
            <v/>
          </cell>
          <cell r="AR658" t="str">
            <v/>
          </cell>
          <cell r="AS658" t="str">
            <v/>
          </cell>
          <cell r="AT658" t="str">
            <v/>
          </cell>
          <cell r="AU658" t="str">
            <v/>
          </cell>
          <cell r="AV658"/>
          <cell r="AW658"/>
          <cell r="AX658"/>
          <cell r="AY658"/>
          <cell r="AZ658"/>
          <cell r="BA658"/>
          <cell r="BB658"/>
          <cell r="BC658"/>
          <cell r="BD658"/>
          <cell r="BE658"/>
          <cell r="BF658"/>
          <cell r="BG658"/>
          <cell r="BH658"/>
          <cell r="BI658"/>
          <cell r="BJ658"/>
          <cell r="BK658"/>
          <cell r="BL658" t="str">
            <v>Yes</v>
          </cell>
          <cell r="BM658" t="str">
            <v>Yes</v>
          </cell>
          <cell r="BN658" t="str">
            <v>Yes</v>
          </cell>
          <cell r="BO658" t="str">
            <v>Yes</v>
          </cell>
          <cell r="BP658" t="str">
            <v>Yes</v>
          </cell>
          <cell r="BQ658" t="str">
            <v/>
          </cell>
          <cell r="BR658" t="str">
            <v/>
          </cell>
          <cell r="BS658" t="str">
            <v/>
          </cell>
          <cell r="BT658" t="str">
            <v/>
          </cell>
          <cell r="BU658" t="str">
            <v/>
          </cell>
          <cell r="BV658" t="str">
            <v/>
          </cell>
          <cell r="BW658" t="str">
            <v/>
          </cell>
          <cell r="BX658" t="str">
            <v/>
          </cell>
          <cell r="BY658" t="str">
            <v/>
          </cell>
          <cell r="BZ658" t="str">
            <v/>
          </cell>
          <cell r="CA658" t="str">
            <v/>
          </cell>
          <cell r="CB658" t="str">
            <v/>
          </cell>
          <cell r="CC658" t="str">
            <v/>
          </cell>
          <cell r="CD658" t="str">
            <v/>
          </cell>
          <cell r="CE658" t="str">
            <v/>
          </cell>
          <cell r="CF658" t="str">
            <v/>
          </cell>
          <cell r="CG658" t="str">
            <v/>
          </cell>
          <cell r="CH658" t="str">
            <v/>
          </cell>
          <cell r="CI658" t="str">
            <v/>
          </cell>
          <cell r="CJ658" t="str">
            <v/>
          </cell>
          <cell r="CK658" t="str">
            <v/>
          </cell>
          <cell r="CL658" t="str">
            <v/>
          </cell>
          <cell r="CM658" t="str">
            <v/>
          </cell>
          <cell r="CN658" t="str">
            <v/>
          </cell>
          <cell r="CO658" t="str">
            <v/>
          </cell>
          <cell r="CP658" t="str">
            <v/>
          </cell>
          <cell r="CQ658" t="str">
            <v/>
          </cell>
          <cell r="CR658" t="str">
            <v/>
          </cell>
          <cell r="CS658" t="str">
            <v/>
          </cell>
          <cell r="CT658" t="str">
            <v/>
          </cell>
          <cell r="CU658" t="str">
            <v/>
          </cell>
          <cell r="CV658" t="str">
            <v/>
          </cell>
          <cell r="CW658" t="str">
            <v/>
          </cell>
          <cell r="CX658" t="str">
            <v/>
          </cell>
          <cell r="CY658" t="str">
            <v/>
          </cell>
          <cell r="CZ658" t="str">
            <v/>
          </cell>
          <cell r="DA658" t="str">
            <v/>
          </cell>
          <cell r="DB658" t="str">
            <v/>
          </cell>
          <cell r="DC658" t="str">
            <v>No</v>
          </cell>
          <cell r="DD658">
            <v>1</v>
          </cell>
          <cell r="DE658"/>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 xml:space="preserve">Revenue </v>
          </cell>
          <cell r="T659" t="str">
            <v>In-period</v>
          </cell>
          <cell r="U659" t="str">
            <v>Water quality compliance</v>
          </cell>
          <cell r="V659" t="str">
            <v>score</v>
          </cell>
          <cell r="W659" t="str">
            <v>Compliance Risk Index (CRI) Score</v>
          </cell>
          <cell r="X659">
            <v>2</v>
          </cell>
          <cell r="Y659" t="str">
            <v>Down</v>
          </cell>
          <cell r="Z659" t="str">
            <v>Water quality compliance (CRI)</v>
          </cell>
          <cell r="AA659"/>
          <cell r="AB659"/>
          <cell r="AC659"/>
          <cell r="AD659"/>
          <cell r="AE659"/>
          <cell r="AF659"/>
          <cell r="AG659"/>
          <cell r="AH659"/>
          <cell r="AI659"/>
          <cell r="AJ659"/>
          <cell r="AK659"/>
          <cell r="AL659"/>
          <cell r="AM659"/>
          <cell r="AN659"/>
          <cell r="AO659"/>
          <cell r="AP659"/>
          <cell r="AQ659">
            <v>0</v>
          </cell>
          <cell r="AR659">
            <v>0</v>
          </cell>
          <cell r="AS659">
            <v>0</v>
          </cell>
          <cell r="AT659">
            <v>0</v>
          </cell>
          <cell r="AU659">
            <v>0</v>
          </cell>
          <cell r="AV659"/>
          <cell r="AW659"/>
          <cell r="AX659"/>
          <cell r="AY659"/>
          <cell r="AZ659"/>
          <cell r="BA659"/>
          <cell r="BB659"/>
          <cell r="BC659"/>
          <cell r="BD659"/>
          <cell r="BE659"/>
          <cell r="BF659"/>
          <cell r="BG659"/>
          <cell r="BH659"/>
          <cell r="BI659"/>
          <cell r="BJ659"/>
          <cell r="BK659"/>
          <cell r="BL659" t="str">
            <v>Yes</v>
          </cell>
          <cell r="BM659" t="str">
            <v>Yes</v>
          </cell>
          <cell r="BN659" t="str">
            <v>Yes</v>
          </cell>
          <cell r="BO659" t="str">
            <v>Yes</v>
          </cell>
          <cell r="BP659" t="str">
            <v>Yes</v>
          </cell>
          <cell r="BQ659" t="str">
            <v/>
          </cell>
          <cell r="BR659" t="str">
            <v/>
          </cell>
          <cell r="BS659" t="str">
            <v/>
          </cell>
          <cell r="BT659" t="str">
            <v/>
          </cell>
          <cell r="BU659" t="str">
            <v/>
          </cell>
          <cell r="BV659">
            <v>9.5</v>
          </cell>
          <cell r="BW659">
            <v>9.5</v>
          </cell>
          <cell r="BX659">
            <v>9.5</v>
          </cell>
          <cell r="BY659">
            <v>9.5</v>
          </cell>
          <cell r="BZ659">
            <v>9.5</v>
          </cell>
          <cell r="CA659">
            <v>2</v>
          </cell>
          <cell r="CB659">
            <v>2</v>
          </cell>
          <cell r="CC659">
            <v>1.5</v>
          </cell>
          <cell r="CD659">
            <v>1.5</v>
          </cell>
          <cell r="CE659">
            <v>1.5</v>
          </cell>
          <cell r="CF659" t="str">
            <v/>
          </cell>
          <cell r="CG659" t="str">
            <v/>
          </cell>
          <cell r="CH659" t="str">
            <v/>
          </cell>
          <cell r="CI659" t="str">
            <v/>
          </cell>
          <cell r="CJ659" t="str">
            <v/>
          </cell>
          <cell r="CK659" t="str">
            <v/>
          </cell>
          <cell r="CL659" t="str">
            <v/>
          </cell>
          <cell r="CM659" t="str">
            <v/>
          </cell>
          <cell r="CN659" t="str">
            <v/>
          </cell>
          <cell r="CO659" t="str">
            <v/>
          </cell>
          <cell r="CP659" t="str">
            <v/>
          </cell>
          <cell r="CQ659" t="str">
            <v/>
          </cell>
          <cell r="CR659" t="str">
            <v/>
          </cell>
          <cell r="CS659" t="str">
            <v/>
          </cell>
          <cell r="CT659" t="str">
            <v/>
          </cell>
          <cell r="CU659">
            <v>-1.226</v>
          </cell>
          <cell r="CV659" t="str">
            <v/>
          </cell>
          <cell r="CW659" t="str">
            <v/>
          </cell>
          <cell r="CX659" t="str">
            <v/>
          </cell>
          <cell r="CY659">
            <v>0</v>
          </cell>
          <cell r="CZ659" t="str">
            <v/>
          </cell>
          <cell r="DA659" t="str">
            <v/>
          </cell>
          <cell r="DB659" t="str">
            <v/>
          </cell>
          <cell r="DC659"/>
          <cell r="DD659">
            <v>1</v>
          </cell>
          <cell r="DE659"/>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 xml:space="preserve">Revenue </v>
          </cell>
          <cell r="T660" t="str">
            <v>In-period</v>
          </cell>
          <cell r="U660" t="str">
            <v>Supply interruptions</v>
          </cell>
          <cell r="V660" t="str">
            <v>time</v>
          </cell>
          <cell r="W660" t="str">
            <v>Customer Minutes lost per property</v>
          </cell>
          <cell r="X660">
            <v>0</v>
          </cell>
          <cell r="Y660" t="str">
            <v>Down</v>
          </cell>
          <cell r="Z660" t="str">
            <v>Water supply interruptions</v>
          </cell>
          <cell r="AA660"/>
          <cell r="AB660"/>
          <cell r="AC660"/>
          <cell r="AD660"/>
          <cell r="AE660"/>
          <cell r="AF660"/>
          <cell r="AG660"/>
          <cell r="AH660"/>
          <cell r="AI660"/>
          <cell r="AJ660"/>
          <cell r="AK660"/>
          <cell r="AL660"/>
          <cell r="AM660"/>
          <cell r="AN660"/>
          <cell r="AO660"/>
          <cell r="AP660"/>
          <cell r="AQ660">
            <v>4.5138888888888893E-3</v>
          </cell>
          <cell r="AR660">
            <v>4.2592592592592595E-3</v>
          </cell>
          <cell r="AS660">
            <v>3.9930555555555561E-3</v>
          </cell>
          <cell r="AT660">
            <v>3.7384259259259263E-3</v>
          </cell>
          <cell r="AU660">
            <v>3.472222222222222E-3</v>
          </cell>
          <cell r="AV660"/>
          <cell r="AW660"/>
          <cell r="AX660"/>
          <cell r="AY660"/>
          <cell r="AZ660"/>
          <cell r="BA660"/>
          <cell r="BB660"/>
          <cell r="BC660"/>
          <cell r="BD660"/>
          <cell r="BE660"/>
          <cell r="BF660"/>
          <cell r="BG660"/>
          <cell r="BH660"/>
          <cell r="BI660"/>
          <cell r="BJ660"/>
          <cell r="BK660"/>
          <cell r="BL660" t="str">
            <v>Yes</v>
          </cell>
          <cell r="BM660" t="str">
            <v>Yes</v>
          </cell>
          <cell r="BN660" t="str">
            <v>Yes</v>
          </cell>
          <cell r="BO660" t="str">
            <v>Yes</v>
          </cell>
          <cell r="BP660" t="str">
            <v>Yes</v>
          </cell>
          <cell r="BQ660">
            <v>1.3396620370370369E-2</v>
          </cell>
          <cell r="BR660">
            <v>1.3396620370370369E-2</v>
          </cell>
          <cell r="BS660">
            <v>1.3396620370370369E-2</v>
          </cell>
          <cell r="BT660">
            <v>1.3396620370370369E-2</v>
          </cell>
          <cell r="BU660">
            <v>1.3396620370370369E-2</v>
          </cell>
          <cell r="BV660">
            <v>1.1792443283723333E-2</v>
          </cell>
          <cell r="BW660">
            <v>1.1792443283723333E-2</v>
          </cell>
          <cell r="BX660">
            <v>1.1792443283723333E-2</v>
          </cell>
          <cell r="BY660">
            <v>1.1792443283723333E-2</v>
          </cell>
          <cell r="BZ660">
            <v>1.1792443283723333E-2</v>
          </cell>
          <cell r="CA660">
            <v>0</v>
          </cell>
          <cell r="CB660">
            <v>0</v>
          </cell>
          <cell r="CC660">
            <v>0</v>
          </cell>
          <cell r="CD660">
            <v>0</v>
          </cell>
          <cell r="CE660">
            <v>0</v>
          </cell>
          <cell r="CF660">
            <v>0</v>
          </cell>
          <cell r="CG660">
            <v>0</v>
          </cell>
          <cell r="CH660">
            <v>0</v>
          </cell>
          <cell r="CI660">
            <v>0</v>
          </cell>
          <cell r="CJ660">
            <v>0</v>
          </cell>
          <cell r="CK660">
            <v>6.9444444444444447E-4</v>
          </cell>
          <cell r="CL660">
            <v>6.9444444444444447E-4</v>
          </cell>
          <cell r="CM660">
            <v>6.9444444444444447E-4</v>
          </cell>
          <cell r="CN660">
            <v>6.9444444444444447E-4</v>
          </cell>
          <cell r="CO660">
            <v>6.9444444444444447E-4</v>
          </cell>
          <cell r="CP660" t="str">
            <v>*</v>
          </cell>
          <cell r="CQ660" t="str">
            <v>*</v>
          </cell>
          <cell r="CR660" t="str">
            <v>*</v>
          </cell>
          <cell r="CS660" t="str">
            <v>*</v>
          </cell>
          <cell r="CT660" t="str">
            <v>*</v>
          </cell>
          <cell r="CU660">
            <v>-1.228</v>
          </cell>
          <cell r="CV660" t="str">
            <v/>
          </cell>
          <cell r="CW660" t="str">
            <v/>
          </cell>
          <cell r="CX660">
            <v>-3.173</v>
          </cell>
          <cell r="CY660">
            <v>1.228</v>
          </cell>
          <cell r="CZ660" t="str">
            <v/>
          </cell>
          <cell r="DA660" t="str">
            <v/>
          </cell>
          <cell r="DB660">
            <v>3.173</v>
          </cell>
          <cell r="DC660"/>
          <cell r="DD660">
            <v>1</v>
          </cell>
          <cell r="DE660"/>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 xml:space="preserve">Revenue </v>
          </cell>
          <cell r="T661" t="str">
            <v>In-period</v>
          </cell>
          <cell r="U661" t="str">
            <v>Leakage</v>
          </cell>
          <cell r="V661" t="str">
            <v>nr</v>
          </cell>
          <cell r="W661" t="str">
            <v>Ml of Leakage - yearly average</v>
          </cell>
          <cell r="X661">
            <v>1</v>
          </cell>
          <cell r="Y661" t="str">
            <v>Down</v>
          </cell>
          <cell r="Z661" t="str">
            <v>Leakage</v>
          </cell>
          <cell r="AA661"/>
          <cell r="AB661"/>
          <cell r="AC661"/>
          <cell r="AD661"/>
          <cell r="AE661"/>
          <cell r="AF661"/>
          <cell r="AG661"/>
          <cell r="AH661"/>
          <cell r="AI661"/>
          <cell r="AJ661"/>
          <cell r="AK661"/>
          <cell r="AL661"/>
          <cell r="AM661"/>
          <cell r="AN661"/>
          <cell r="AO661"/>
          <cell r="AP661"/>
          <cell r="AQ661">
            <v>266.7</v>
          </cell>
          <cell r="AR661">
            <v>271.8</v>
          </cell>
          <cell r="AS661">
            <v>251.6</v>
          </cell>
          <cell r="AT661">
            <v>246.7</v>
          </cell>
          <cell r="AU661">
            <v>243</v>
          </cell>
          <cell r="AV661"/>
          <cell r="AW661"/>
          <cell r="AX661"/>
          <cell r="AY661"/>
          <cell r="AZ661"/>
          <cell r="BA661"/>
          <cell r="BB661"/>
          <cell r="BC661"/>
          <cell r="BD661"/>
          <cell r="BE661"/>
          <cell r="BF661"/>
          <cell r="BG661"/>
          <cell r="BH661"/>
          <cell r="BI661"/>
          <cell r="BJ661"/>
          <cell r="BK661"/>
          <cell r="BL661" t="str">
            <v>Yes</v>
          </cell>
          <cell r="BM661" t="str">
            <v>Yes</v>
          </cell>
          <cell r="BN661" t="str">
            <v>Yes</v>
          </cell>
          <cell r="BO661" t="str">
            <v>Yes</v>
          </cell>
          <cell r="BP661" t="str">
            <v>Yes</v>
          </cell>
          <cell r="BQ661" t="str">
            <v/>
          </cell>
          <cell r="BR661" t="str">
            <v/>
          </cell>
          <cell r="BS661" t="str">
            <v/>
          </cell>
          <cell r="BT661" t="str">
            <v/>
          </cell>
          <cell r="BU661" t="str">
            <v/>
          </cell>
          <cell r="BV661">
            <v>304.3</v>
          </cell>
          <cell r="BW661">
            <v>304.3</v>
          </cell>
          <cell r="BX661">
            <v>304.3</v>
          </cell>
          <cell r="BY661">
            <v>304.3</v>
          </cell>
          <cell r="BZ661">
            <v>304.3</v>
          </cell>
          <cell r="CA661" t="str">
            <v/>
          </cell>
          <cell r="CB661" t="str">
            <v/>
          </cell>
          <cell r="CC661" t="str">
            <v/>
          </cell>
          <cell r="CD661" t="str">
            <v/>
          </cell>
          <cell r="CE661" t="str">
            <v/>
          </cell>
          <cell r="CF661" t="str">
            <v/>
          </cell>
          <cell r="CG661" t="str">
            <v/>
          </cell>
          <cell r="CH661" t="str">
            <v/>
          </cell>
          <cell r="CI661" t="str">
            <v/>
          </cell>
          <cell r="CJ661" t="str">
            <v/>
          </cell>
          <cell r="CK661">
            <v>152</v>
          </cell>
          <cell r="CL661">
            <v>152</v>
          </cell>
          <cell r="CM661">
            <v>152</v>
          </cell>
          <cell r="CN661">
            <v>150.30000000000001</v>
          </cell>
          <cell r="CO661">
            <v>146.6</v>
          </cell>
          <cell r="CP661" t="str">
            <v/>
          </cell>
          <cell r="CQ661" t="str">
            <v/>
          </cell>
          <cell r="CR661" t="str">
            <v/>
          </cell>
          <cell r="CS661" t="str">
            <v/>
          </cell>
          <cell r="CT661" t="str">
            <v/>
          </cell>
          <cell r="CU661">
            <v>-0.16700000000000001</v>
          </cell>
          <cell r="CV661">
            <v>-0.253</v>
          </cell>
          <cell r="CW661" t="str">
            <v/>
          </cell>
          <cell r="CX661" t="str">
            <v/>
          </cell>
          <cell r="CY661">
            <v>0.13900000000000001</v>
          </cell>
          <cell r="CZ661" t="str">
            <v/>
          </cell>
          <cell r="DA661" t="str">
            <v/>
          </cell>
          <cell r="DB661" t="str">
            <v/>
          </cell>
          <cell r="DC661"/>
          <cell r="DD661">
            <v>1</v>
          </cell>
          <cell r="DE661"/>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 xml:space="preserve">Revenue </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cell r="AA662"/>
          <cell r="AB662"/>
          <cell r="AC662"/>
          <cell r="AD662"/>
          <cell r="AE662"/>
          <cell r="AF662"/>
          <cell r="AG662"/>
          <cell r="AH662"/>
          <cell r="AI662"/>
          <cell r="AJ662"/>
          <cell r="AK662"/>
          <cell r="AL662"/>
          <cell r="AM662"/>
          <cell r="AN662"/>
          <cell r="AO662"/>
          <cell r="AP662"/>
          <cell r="AQ662">
            <v>5.12</v>
          </cell>
          <cell r="AR662">
            <v>4.42</v>
          </cell>
          <cell r="AS662">
            <v>3.73</v>
          </cell>
          <cell r="AT662">
            <v>3.03</v>
          </cell>
          <cell r="AU662">
            <v>2.34</v>
          </cell>
          <cell r="AV662"/>
          <cell r="AW662"/>
          <cell r="AX662"/>
          <cell r="AY662"/>
          <cell r="AZ662"/>
          <cell r="BA662"/>
          <cell r="BB662"/>
          <cell r="BC662"/>
          <cell r="BD662"/>
          <cell r="BE662"/>
          <cell r="BF662"/>
          <cell r="BG662"/>
          <cell r="BH662"/>
          <cell r="BI662"/>
          <cell r="BJ662"/>
          <cell r="BK662"/>
          <cell r="BL662" t="str">
            <v>Yes</v>
          </cell>
          <cell r="BM662" t="str">
            <v>Yes</v>
          </cell>
          <cell r="BN662" t="str">
            <v>Yes</v>
          </cell>
          <cell r="BO662" t="str">
            <v>Yes</v>
          </cell>
          <cell r="BP662" t="str">
            <v>Yes</v>
          </cell>
          <cell r="BQ662" t="str">
            <v/>
          </cell>
          <cell r="BR662" t="str">
            <v/>
          </cell>
          <cell r="BS662" t="str">
            <v/>
          </cell>
          <cell r="BT662" t="str">
            <v/>
          </cell>
          <cell r="BU662" t="str">
            <v/>
          </cell>
          <cell r="BV662">
            <v>10.23</v>
          </cell>
          <cell r="BW662">
            <v>10.23</v>
          </cell>
          <cell r="BX662">
            <v>10.23</v>
          </cell>
          <cell r="BY662">
            <v>10.23</v>
          </cell>
          <cell r="BZ662">
            <v>10.23</v>
          </cell>
          <cell r="CA662">
            <v>6.14</v>
          </cell>
          <cell r="CB662">
            <v>5.3</v>
          </cell>
          <cell r="CC662">
            <v>4.4800000000000004</v>
          </cell>
          <cell r="CD662">
            <v>3.64</v>
          </cell>
          <cell r="CE662">
            <v>2.81</v>
          </cell>
          <cell r="CF662" t="str">
            <v/>
          </cell>
          <cell r="CG662" t="str">
            <v/>
          </cell>
          <cell r="CH662" t="str">
            <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v>-1.7989999999999999</v>
          </cell>
          <cell r="CV662" t="str">
            <v/>
          </cell>
          <cell r="CW662" t="str">
            <v/>
          </cell>
          <cell r="CX662" t="str">
            <v/>
          </cell>
          <cell r="CY662" t="str">
            <v/>
          </cell>
          <cell r="CZ662" t="str">
            <v/>
          </cell>
          <cell r="DA662" t="str">
            <v/>
          </cell>
          <cell r="DB662" t="str">
            <v/>
          </cell>
          <cell r="DC662"/>
          <cell r="DD662">
            <v>1</v>
          </cell>
          <cell r="DE662"/>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 xml:space="preserve">Revenue </v>
          </cell>
          <cell r="T663" t="str">
            <v>In-period</v>
          </cell>
          <cell r="U663" t="str">
            <v>Water mains bursts</v>
          </cell>
          <cell r="V663" t="str">
            <v>nr</v>
          </cell>
          <cell r="W663" t="str">
            <v>Number of completed mains repairs per 1000km</v>
          </cell>
          <cell r="X663">
            <v>1</v>
          </cell>
          <cell r="Y663" t="str">
            <v>Down</v>
          </cell>
          <cell r="Z663" t="str">
            <v>Mains repairs</v>
          </cell>
          <cell r="AA663"/>
          <cell r="AB663"/>
          <cell r="AC663"/>
          <cell r="AD663"/>
          <cell r="AE663"/>
          <cell r="AF663"/>
          <cell r="AG663"/>
          <cell r="AH663"/>
          <cell r="AI663"/>
          <cell r="AJ663"/>
          <cell r="AK663"/>
          <cell r="AL663"/>
          <cell r="AM663"/>
          <cell r="AN663"/>
          <cell r="AO663"/>
          <cell r="AP663"/>
          <cell r="AQ663">
            <v>186.1</v>
          </cell>
          <cell r="AR663">
            <v>183.6</v>
          </cell>
          <cell r="AS663">
            <v>181</v>
          </cell>
          <cell r="AT663">
            <v>178.4</v>
          </cell>
          <cell r="AU663">
            <v>175.8</v>
          </cell>
          <cell r="AV663"/>
          <cell r="AW663"/>
          <cell r="AX663"/>
          <cell r="AY663"/>
          <cell r="AZ663"/>
          <cell r="BA663"/>
          <cell r="BB663"/>
          <cell r="BC663"/>
          <cell r="BD663"/>
          <cell r="BE663"/>
          <cell r="BF663"/>
          <cell r="BG663"/>
          <cell r="BH663"/>
          <cell r="BI663"/>
          <cell r="BJ663"/>
          <cell r="BK663"/>
          <cell r="BL663" t="str">
            <v>Yes</v>
          </cell>
          <cell r="BM663" t="str">
            <v>Yes</v>
          </cell>
          <cell r="BN663" t="str">
            <v>Yes</v>
          </cell>
          <cell r="BO663" t="str">
            <v>Yes</v>
          </cell>
          <cell r="BP663" t="str">
            <v>Yes</v>
          </cell>
          <cell r="BQ663" t="str">
            <v/>
          </cell>
          <cell r="BR663" t="str">
            <v/>
          </cell>
          <cell r="BS663" t="str">
            <v/>
          </cell>
          <cell r="BT663" t="str">
            <v/>
          </cell>
          <cell r="BU663" t="str">
            <v/>
          </cell>
          <cell r="BV663" t="str">
            <v/>
          </cell>
          <cell r="BW663" t="str">
            <v/>
          </cell>
          <cell r="BX663" t="str">
            <v/>
          </cell>
          <cell r="BY663" t="str">
            <v/>
          </cell>
          <cell r="BZ663" t="str">
            <v/>
          </cell>
          <cell r="CA663">
            <v>196.1</v>
          </cell>
          <cell r="CB663">
            <v>193.6</v>
          </cell>
          <cell r="CC663">
            <v>191</v>
          </cell>
          <cell r="CD663">
            <v>188.4</v>
          </cell>
          <cell r="CE663">
            <v>185.8</v>
          </cell>
          <cell r="CF663" t="str">
            <v/>
          </cell>
          <cell r="CG663" t="str">
            <v/>
          </cell>
          <cell r="CH663" t="str">
            <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v>-0.16700000000000001</v>
          </cell>
          <cell r="CV663" t="str">
            <v/>
          </cell>
          <cell r="CW663" t="str">
            <v/>
          </cell>
          <cell r="CX663" t="str">
            <v/>
          </cell>
          <cell r="CY663" t="str">
            <v/>
          </cell>
          <cell r="CZ663" t="str">
            <v/>
          </cell>
          <cell r="DA663" t="str">
            <v/>
          </cell>
          <cell r="DB663" t="str">
            <v/>
          </cell>
          <cell r="DC663"/>
          <cell r="DD663">
            <v>1</v>
          </cell>
          <cell r="DE663"/>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 xml:space="preserve">Revenue </v>
          </cell>
          <cell r="T664" t="str">
            <v>End of period</v>
          </cell>
          <cell r="U664" t="str">
            <v>Water consumption</v>
          </cell>
          <cell r="V664" t="str">
            <v>nr</v>
          </cell>
          <cell r="W664" t="str">
            <v>Litres per head per day - yearly average</v>
          </cell>
          <cell r="X664">
            <v>1</v>
          </cell>
          <cell r="Y664" t="str">
            <v>Down</v>
          </cell>
          <cell r="Z664" t="str">
            <v>Per capita consumption</v>
          </cell>
          <cell r="AA664"/>
          <cell r="AB664"/>
          <cell r="AC664"/>
          <cell r="AD664"/>
          <cell r="AE664"/>
          <cell r="AF664"/>
          <cell r="AG664"/>
          <cell r="AH664"/>
          <cell r="AI664"/>
          <cell r="AJ664"/>
          <cell r="AK664"/>
          <cell r="AL664"/>
          <cell r="AM664"/>
          <cell r="AN664"/>
          <cell r="AO664"/>
          <cell r="AP664"/>
          <cell r="AQ664">
            <v>128.80000000000001</v>
          </cell>
          <cell r="AR664">
            <v>125.5</v>
          </cell>
          <cell r="AS664">
            <v>122.2</v>
          </cell>
          <cell r="AT664">
            <v>121</v>
          </cell>
          <cell r="AU664">
            <v>120.3</v>
          </cell>
          <cell r="AV664"/>
          <cell r="AW664"/>
          <cell r="AX664"/>
          <cell r="AY664"/>
          <cell r="AZ664"/>
          <cell r="BA664"/>
          <cell r="BB664"/>
          <cell r="BC664"/>
          <cell r="BD664"/>
          <cell r="BE664"/>
          <cell r="BF664"/>
          <cell r="BG664"/>
          <cell r="BH664"/>
          <cell r="BI664"/>
          <cell r="BJ664"/>
          <cell r="BK664"/>
          <cell r="BL664" t="str">
            <v>Yes</v>
          </cell>
          <cell r="BM664" t="str">
            <v>Yes</v>
          </cell>
          <cell r="BN664" t="str">
            <v>Yes</v>
          </cell>
          <cell r="BO664" t="str">
            <v>Yes</v>
          </cell>
          <cell r="BP664" t="str">
            <v>Yes</v>
          </cell>
          <cell r="BQ664">
            <v>154.30000000000001</v>
          </cell>
          <cell r="BR664">
            <v>154.30000000000001</v>
          </cell>
          <cell r="BS664">
            <v>154.30000000000001</v>
          </cell>
          <cell r="BT664">
            <v>154.30000000000001</v>
          </cell>
          <cell r="BU664">
            <v>154.30000000000001</v>
          </cell>
          <cell r="BV664">
            <v>152.19999999999999</v>
          </cell>
          <cell r="BW664">
            <v>152.19999999999999</v>
          </cell>
          <cell r="BX664">
            <v>152.19999999999999</v>
          </cell>
          <cell r="BY664">
            <v>152.19999999999999</v>
          </cell>
          <cell r="BZ664">
            <v>152.19999999999999</v>
          </cell>
          <cell r="CA664" t="str">
            <v/>
          </cell>
          <cell r="CB664" t="str">
            <v/>
          </cell>
          <cell r="CC664" t="str">
            <v/>
          </cell>
          <cell r="CD664" t="str">
            <v/>
          </cell>
          <cell r="CE664" t="str">
            <v/>
          </cell>
          <cell r="CF664" t="str">
            <v/>
          </cell>
          <cell r="CG664" t="str">
            <v/>
          </cell>
          <cell r="CH664" t="str">
            <v/>
          </cell>
          <cell r="CI664" t="str">
            <v/>
          </cell>
          <cell r="CJ664" t="str">
            <v/>
          </cell>
          <cell r="CK664">
            <v>115</v>
          </cell>
          <cell r="CL664">
            <v>115</v>
          </cell>
          <cell r="CM664">
            <v>115</v>
          </cell>
          <cell r="CN664">
            <v>115</v>
          </cell>
          <cell r="CO664">
            <v>115</v>
          </cell>
          <cell r="CP664" t="str">
            <v>*</v>
          </cell>
          <cell r="CQ664" t="str">
            <v>*</v>
          </cell>
          <cell r="CR664" t="str">
            <v>*</v>
          </cell>
          <cell r="CS664" t="str">
            <v>*</v>
          </cell>
          <cell r="CT664" t="str">
            <v>*</v>
          </cell>
          <cell r="CU664">
            <v>-0.222</v>
          </cell>
          <cell r="CV664" t="str">
            <v/>
          </cell>
          <cell r="CW664" t="str">
            <v/>
          </cell>
          <cell r="CX664">
            <v>-0.78700000000000003</v>
          </cell>
          <cell r="CY664">
            <v>0.185</v>
          </cell>
          <cell r="CZ664" t="str">
            <v/>
          </cell>
          <cell r="DA664" t="str">
            <v/>
          </cell>
          <cell r="DB664">
            <v>0.78700000000000003</v>
          </cell>
          <cell r="DC664"/>
          <cell r="DD664">
            <v>1</v>
          </cell>
          <cell r="DE664"/>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 xml:space="preserve">Revenue </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A665"/>
          <cell r="AB665"/>
          <cell r="AC665"/>
          <cell r="AD665"/>
          <cell r="AE665"/>
          <cell r="AF665"/>
          <cell r="AG665"/>
          <cell r="AH665"/>
          <cell r="AI665"/>
          <cell r="AJ665"/>
          <cell r="AK665"/>
          <cell r="AL665"/>
          <cell r="AM665"/>
          <cell r="AN665"/>
          <cell r="AO665"/>
          <cell r="AP665"/>
          <cell r="AQ665">
            <v>11.4</v>
          </cell>
          <cell r="AR665">
            <v>10.6</v>
          </cell>
          <cell r="AS665">
            <v>9.6999999999999993</v>
          </cell>
          <cell r="AT665">
            <v>8.9</v>
          </cell>
          <cell r="AU665">
            <v>8.1</v>
          </cell>
          <cell r="AV665"/>
          <cell r="AW665"/>
          <cell r="AX665"/>
          <cell r="AY665"/>
          <cell r="AZ665"/>
          <cell r="BA665"/>
          <cell r="BB665"/>
          <cell r="BC665"/>
          <cell r="BD665"/>
          <cell r="BE665"/>
          <cell r="BF665"/>
          <cell r="BG665"/>
          <cell r="BH665"/>
          <cell r="BI665"/>
          <cell r="BJ665"/>
          <cell r="BK665"/>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C665"/>
          <cell r="DD665">
            <v>1</v>
          </cell>
          <cell r="DE665"/>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 xml:space="preserve">Revenue </v>
          </cell>
          <cell r="T666" t="str">
            <v>In-period</v>
          </cell>
          <cell r="U666" t="str">
            <v>Supply interruptions</v>
          </cell>
          <cell r="V666" t="str">
            <v>nr</v>
          </cell>
          <cell r="W666" t="str">
            <v>Number of events where one or more properties has an interruption of 12 hours or longer</v>
          </cell>
          <cell r="X666">
            <v>0</v>
          </cell>
          <cell r="Y666" t="str">
            <v>Down</v>
          </cell>
          <cell r="Z666"/>
          <cell r="AA666"/>
          <cell r="AB666"/>
          <cell r="AC666"/>
          <cell r="AD666"/>
          <cell r="AE666"/>
          <cell r="AF666"/>
          <cell r="AG666"/>
          <cell r="AH666"/>
          <cell r="AI666"/>
          <cell r="AJ666"/>
          <cell r="AK666"/>
          <cell r="AL666"/>
          <cell r="AM666"/>
          <cell r="AN666"/>
          <cell r="AO666"/>
          <cell r="AP666"/>
          <cell r="AQ666">
            <v>14</v>
          </cell>
          <cell r="AR666">
            <v>13</v>
          </cell>
          <cell r="AS666">
            <v>12</v>
          </cell>
          <cell r="AT666">
            <v>12</v>
          </cell>
          <cell r="AU666">
            <v>12</v>
          </cell>
          <cell r="AV666"/>
          <cell r="AW666"/>
          <cell r="AX666"/>
          <cell r="AY666"/>
          <cell r="AZ666"/>
          <cell r="BA666"/>
          <cell r="BB666"/>
          <cell r="BC666"/>
          <cell r="BD666"/>
          <cell r="BE666"/>
          <cell r="BF666"/>
          <cell r="BG666"/>
          <cell r="BH666"/>
          <cell r="BI666"/>
          <cell r="BJ666"/>
          <cell r="BK666"/>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C666"/>
          <cell r="DD666">
            <v>1</v>
          </cell>
          <cell r="DE666"/>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 xml:space="preserve">Revenue </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A667"/>
          <cell r="AB667"/>
          <cell r="AC667"/>
          <cell r="AD667"/>
          <cell r="AE667"/>
          <cell r="AF667"/>
          <cell r="AG667"/>
          <cell r="AH667"/>
          <cell r="AI667"/>
          <cell r="AJ667"/>
          <cell r="AK667"/>
          <cell r="AL667"/>
          <cell r="AM667"/>
          <cell r="AN667"/>
          <cell r="AO667"/>
          <cell r="AP667"/>
          <cell r="AQ667">
            <v>14</v>
          </cell>
          <cell r="AR667">
            <v>13</v>
          </cell>
          <cell r="AS667">
            <v>12</v>
          </cell>
          <cell r="AT667">
            <v>12</v>
          </cell>
          <cell r="AU667">
            <v>12</v>
          </cell>
          <cell r="AV667"/>
          <cell r="AW667"/>
          <cell r="AX667"/>
          <cell r="AY667"/>
          <cell r="AZ667"/>
          <cell r="BA667"/>
          <cell r="BB667"/>
          <cell r="BC667"/>
          <cell r="BD667"/>
          <cell r="BE667"/>
          <cell r="BF667"/>
          <cell r="BG667"/>
          <cell r="BH667"/>
          <cell r="BI667"/>
          <cell r="BJ667"/>
          <cell r="BK667"/>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F667"/>
          <cell r="CG667"/>
          <cell r="CH667"/>
          <cell r="CI667"/>
          <cell r="CJ667"/>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C667"/>
          <cell r="DD667">
            <v>1</v>
          </cell>
          <cell r="DE667"/>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 xml:space="preserve">Revenue </v>
          </cell>
          <cell r="T668" t="str">
            <v>In-period</v>
          </cell>
          <cell r="U668" t="str">
            <v>Supply interruptions</v>
          </cell>
          <cell r="V668" t="str">
            <v>nr</v>
          </cell>
          <cell r="W668" t="str">
            <v>Number of residential supply pipe repairs and renewals</v>
          </cell>
          <cell r="X668">
            <v>0</v>
          </cell>
          <cell r="Y668" t="str">
            <v>Up</v>
          </cell>
          <cell r="Z668"/>
          <cell r="AA668"/>
          <cell r="AB668"/>
          <cell r="AC668"/>
          <cell r="AD668"/>
          <cell r="AE668"/>
          <cell r="AF668"/>
          <cell r="AG668"/>
          <cell r="AH668"/>
          <cell r="AI668"/>
          <cell r="AJ668"/>
          <cell r="AK668"/>
          <cell r="AL668"/>
          <cell r="AM668"/>
          <cell r="AN668"/>
          <cell r="AO668"/>
          <cell r="AP668"/>
          <cell r="AQ668">
            <v>6882</v>
          </cell>
          <cell r="AR668">
            <v>7109</v>
          </cell>
          <cell r="AS668">
            <v>7386</v>
          </cell>
          <cell r="AT668">
            <v>7687</v>
          </cell>
          <cell r="AU668">
            <v>8013</v>
          </cell>
          <cell r="AV668"/>
          <cell r="AW668"/>
          <cell r="AX668"/>
          <cell r="AY668"/>
          <cell r="AZ668"/>
          <cell r="BA668"/>
          <cell r="BB668"/>
          <cell r="BC668"/>
          <cell r="BD668"/>
          <cell r="BE668"/>
          <cell r="BF668"/>
          <cell r="BG668"/>
          <cell r="BH668"/>
          <cell r="BI668"/>
          <cell r="BJ668"/>
          <cell r="BK668"/>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C668"/>
          <cell r="DD668">
            <v>1</v>
          </cell>
          <cell r="DE668"/>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 xml:space="preserve">Revenue </v>
          </cell>
          <cell r="T669" t="str">
            <v>In-period</v>
          </cell>
          <cell r="U669" t="str">
            <v>Pollution incidents</v>
          </cell>
          <cell r="V669" t="str">
            <v>nr</v>
          </cell>
          <cell r="W669" t="str">
            <v>Number of Pollution Incidents</v>
          </cell>
          <cell r="X669">
            <v>2</v>
          </cell>
          <cell r="Y669" t="str">
            <v>Down</v>
          </cell>
          <cell r="Z669" t="str">
            <v>Pollution incidents</v>
          </cell>
          <cell r="AA669"/>
          <cell r="AB669"/>
          <cell r="AC669"/>
          <cell r="AD669"/>
          <cell r="AE669"/>
          <cell r="AF669"/>
          <cell r="AG669"/>
          <cell r="AH669"/>
          <cell r="AI669"/>
          <cell r="AJ669"/>
          <cell r="AK669"/>
          <cell r="AL669"/>
          <cell r="AM669"/>
          <cell r="AN669"/>
          <cell r="AO669"/>
          <cell r="AP669"/>
          <cell r="AQ669">
            <v>126.45</v>
          </cell>
          <cell r="AR669">
            <v>123.63</v>
          </cell>
          <cell r="AS669">
            <v>122</v>
          </cell>
          <cell r="AT669">
            <v>115.9</v>
          </cell>
          <cell r="AU669">
            <v>102.82</v>
          </cell>
          <cell r="AV669"/>
          <cell r="AW669"/>
          <cell r="AX669"/>
          <cell r="AY669"/>
          <cell r="AZ669"/>
          <cell r="BA669"/>
          <cell r="BB669"/>
          <cell r="BC669"/>
          <cell r="BD669"/>
          <cell r="BE669"/>
          <cell r="BF669"/>
          <cell r="BG669"/>
          <cell r="BH669"/>
          <cell r="BI669"/>
          <cell r="BJ669"/>
          <cell r="BK669"/>
          <cell r="BL669" t="str">
            <v>Yes</v>
          </cell>
          <cell r="BM669" t="str">
            <v>Yes</v>
          </cell>
          <cell r="BN669" t="str">
            <v>Yes</v>
          </cell>
          <cell r="BO669" t="str">
            <v>Yes</v>
          </cell>
          <cell r="BP669" t="str">
            <v>Yes</v>
          </cell>
          <cell r="BQ669">
            <v>524.24</v>
          </cell>
          <cell r="BR669">
            <v>524.24</v>
          </cell>
          <cell r="BS669">
            <v>524.24</v>
          </cell>
          <cell r="BT669">
            <v>524.24</v>
          </cell>
          <cell r="BU669">
            <v>524.24</v>
          </cell>
          <cell r="BV669">
            <v>222.52</v>
          </cell>
          <cell r="BW669">
            <v>222.52</v>
          </cell>
          <cell r="BX669">
            <v>222.52</v>
          </cell>
          <cell r="BY669">
            <v>222.52</v>
          </cell>
          <cell r="BZ669">
            <v>222.52</v>
          </cell>
          <cell r="CA669" t="str">
            <v/>
          </cell>
          <cell r="CB669" t="str">
            <v/>
          </cell>
          <cell r="CC669" t="str">
            <v/>
          </cell>
          <cell r="CD669" t="str">
            <v/>
          </cell>
          <cell r="CE669" t="str">
            <v/>
          </cell>
          <cell r="CF669" t="str">
            <v/>
          </cell>
          <cell r="CG669" t="str">
            <v/>
          </cell>
          <cell r="CH669" t="str">
            <v/>
          </cell>
          <cell r="CI669" t="str">
            <v/>
          </cell>
          <cell r="CJ669" t="str">
            <v/>
          </cell>
          <cell r="CK669">
            <v>63.31</v>
          </cell>
          <cell r="CL669">
            <v>61.32</v>
          </cell>
          <cell r="CM669">
            <v>59.42</v>
          </cell>
          <cell r="CN669">
            <v>57.87</v>
          </cell>
          <cell r="CO669">
            <v>50.38</v>
          </cell>
          <cell r="CP669" t="str">
            <v>*</v>
          </cell>
          <cell r="CQ669" t="str">
            <v>*</v>
          </cell>
          <cell r="CR669" t="str">
            <v>*</v>
          </cell>
          <cell r="CS669" t="str">
            <v>*</v>
          </cell>
          <cell r="CT669" t="str">
            <v>*</v>
          </cell>
          <cell r="CU669">
            <v>-0.13100000000000001</v>
          </cell>
          <cell r="CV669" t="str">
            <v/>
          </cell>
          <cell r="CW669" t="str">
            <v/>
          </cell>
          <cell r="CX669">
            <v>-0.22900000000000001</v>
          </cell>
          <cell r="CY669">
            <v>8.3000000000000004E-2</v>
          </cell>
          <cell r="CZ669" t="str">
            <v/>
          </cell>
          <cell r="DA669" t="str">
            <v/>
          </cell>
          <cell r="DB669">
            <v>0.115</v>
          </cell>
          <cell r="DC669"/>
          <cell r="DD669">
            <v>1</v>
          </cell>
          <cell r="DE669"/>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 xml:space="preserve">Revenue </v>
          </cell>
          <cell r="T670" t="str">
            <v>In-period</v>
          </cell>
          <cell r="U670" t="str">
            <v>Sewer flooding</v>
          </cell>
          <cell r="V670" t="str">
            <v>nr</v>
          </cell>
          <cell r="W670" t="str">
            <v>Number of internal sewer flooding incidents</v>
          </cell>
          <cell r="X670">
            <v>2</v>
          </cell>
          <cell r="Y670" t="str">
            <v>Down</v>
          </cell>
          <cell r="Z670" t="str">
            <v>Internal sewer flooding</v>
          </cell>
          <cell r="AA670"/>
          <cell r="AB670"/>
          <cell r="AC670"/>
          <cell r="AD670"/>
          <cell r="AE670"/>
          <cell r="AF670"/>
          <cell r="AG670"/>
          <cell r="AH670"/>
          <cell r="AI670"/>
          <cell r="AJ670"/>
          <cell r="AK670"/>
          <cell r="AL670"/>
          <cell r="AM670"/>
          <cell r="AN670"/>
          <cell r="AO670"/>
          <cell r="AP670"/>
          <cell r="AQ670">
            <v>355.38</v>
          </cell>
          <cell r="AR670">
            <v>347.61</v>
          </cell>
          <cell r="AS670">
            <v>338.67</v>
          </cell>
          <cell r="AT670">
            <v>312.44</v>
          </cell>
          <cell r="AU670">
            <v>294.45999999999998</v>
          </cell>
          <cell r="AV670"/>
          <cell r="AW670"/>
          <cell r="AX670"/>
          <cell r="AY670"/>
          <cell r="AZ670"/>
          <cell r="BA670"/>
          <cell r="BB670"/>
          <cell r="BC670"/>
          <cell r="BD670"/>
          <cell r="BE670"/>
          <cell r="BF670"/>
          <cell r="BG670"/>
          <cell r="BH670"/>
          <cell r="BI670"/>
          <cell r="BJ670"/>
          <cell r="BK670"/>
          <cell r="BL670" t="str">
            <v>Yes</v>
          </cell>
          <cell r="BM670" t="str">
            <v>Yes</v>
          </cell>
          <cell r="BN670" t="str">
            <v>Yes</v>
          </cell>
          <cell r="BO670" t="str">
            <v>Yes</v>
          </cell>
          <cell r="BP670" t="str">
            <v>Yes</v>
          </cell>
          <cell r="BQ670" t="str">
            <v/>
          </cell>
          <cell r="BR670" t="str">
            <v/>
          </cell>
          <cell r="BS670" t="str">
            <v/>
          </cell>
          <cell r="BT670" t="str">
            <v/>
          </cell>
          <cell r="BU670" t="str">
            <v/>
          </cell>
          <cell r="BV670">
            <v>583.47</v>
          </cell>
          <cell r="BW670">
            <v>639.78</v>
          </cell>
          <cell r="BX670">
            <v>731.1</v>
          </cell>
          <cell r="BY670">
            <v>781.09</v>
          </cell>
          <cell r="BZ670">
            <v>878.98</v>
          </cell>
          <cell r="CA670" t="str">
            <v/>
          </cell>
          <cell r="CB670" t="str">
            <v/>
          </cell>
          <cell r="CC670" t="str">
            <v/>
          </cell>
          <cell r="CD670" t="str">
            <v/>
          </cell>
          <cell r="CE670" t="str">
            <v/>
          </cell>
          <cell r="CF670" t="str">
            <v/>
          </cell>
          <cell r="CG670" t="str">
            <v/>
          </cell>
          <cell r="CH670" t="str">
            <v/>
          </cell>
          <cell r="CI670" t="str">
            <v/>
          </cell>
          <cell r="CJ670" t="str">
            <v/>
          </cell>
          <cell r="CK670">
            <v>174.38</v>
          </cell>
          <cell r="CL670">
            <v>173.61</v>
          </cell>
          <cell r="CM670">
            <v>170.67</v>
          </cell>
          <cell r="CN670">
            <v>150.44</v>
          </cell>
          <cell r="CO670">
            <v>138.46</v>
          </cell>
          <cell r="CP670" t="str">
            <v/>
          </cell>
          <cell r="CQ670" t="str">
            <v/>
          </cell>
          <cell r="CR670" t="str">
            <v/>
          </cell>
          <cell r="CS670" t="str">
            <v/>
          </cell>
          <cell r="CT670" t="str">
            <v/>
          </cell>
          <cell r="CU670">
            <v>-3.9E-2</v>
          </cell>
          <cell r="CV670" t="str">
            <v/>
          </cell>
          <cell r="CW670" t="str">
            <v/>
          </cell>
          <cell r="CX670" t="str">
            <v/>
          </cell>
          <cell r="CY670">
            <v>3.9E-2</v>
          </cell>
          <cell r="CZ670" t="str">
            <v/>
          </cell>
          <cell r="DA670" t="str">
            <v/>
          </cell>
          <cell r="DB670" t="str">
            <v/>
          </cell>
          <cell r="DC670"/>
          <cell r="DD670">
            <v>1</v>
          </cell>
          <cell r="DE670"/>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 xml:space="preserve">Revenue </v>
          </cell>
          <cell r="T671" t="str">
            <v>In-period</v>
          </cell>
          <cell r="U671" t="str">
            <v>WTW discharge consents</v>
          </cell>
          <cell r="V671" t="str">
            <v>%</v>
          </cell>
          <cell r="W671" t="str">
            <v>% treatment work compliance</v>
          </cell>
          <cell r="X671">
            <v>2</v>
          </cell>
          <cell r="Y671" t="str">
            <v>Up</v>
          </cell>
          <cell r="Z671" t="str">
            <v>Treatment works compliance</v>
          </cell>
          <cell r="AA671"/>
          <cell r="AB671"/>
          <cell r="AC671"/>
          <cell r="AD671"/>
          <cell r="AE671"/>
          <cell r="AF671"/>
          <cell r="AG671"/>
          <cell r="AH671"/>
          <cell r="AI671"/>
          <cell r="AJ671"/>
          <cell r="AK671"/>
          <cell r="AL671"/>
          <cell r="AM671"/>
          <cell r="AN671"/>
          <cell r="AO671"/>
          <cell r="AP671"/>
          <cell r="AQ671">
            <v>100</v>
          </cell>
          <cell r="AR671">
            <v>100</v>
          </cell>
          <cell r="AS671">
            <v>100</v>
          </cell>
          <cell r="AT671">
            <v>100</v>
          </cell>
          <cell r="AU671">
            <v>100</v>
          </cell>
          <cell r="AV671"/>
          <cell r="AW671"/>
          <cell r="AX671"/>
          <cell r="AY671"/>
          <cell r="AZ671"/>
          <cell r="BA671"/>
          <cell r="BB671"/>
          <cell r="BC671"/>
          <cell r="BD671"/>
          <cell r="BE671"/>
          <cell r="BF671"/>
          <cell r="BG671"/>
          <cell r="BH671"/>
          <cell r="BI671"/>
          <cell r="BJ671"/>
          <cell r="BK671"/>
          <cell r="BL671" t="str">
            <v>Yes</v>
          </cell>
          <cell r="BM671" t="str">
            <v>Yes</v>
          </cell>
          <cell r="BN671" t="str">
            <v>Yes</v>
          </cell>
          <cell r="BO671" t="str">
            <v>Yes</v>
          </cell>
          <cell r="BP671" t="str">
            <v>Yes</v>
          </cell>
          <cell r="BQ671" t="str">
            <v/>
          </cell>
          <cell r="BR671" t="str">
            <v/>
          </cell>
          <cell r="BS671" t="str">
            <v/>
          </cell>
          <cell r="BT671" t="str">
            <v/>
          </cell>
          <cell r="BU671" t="str">
            <v/>
          </cell>
          <cell r="BV671" t="str">
            <v/>
          </cell>
          <cell r="BW671" t="str">
            <v/>
          </cell>
          <cell r="BX671" t="str">
            <v/>
          </cell>
          <cell r="BY671" t="str">
            <v/>
          </cell>
          <cell r="BZ671" t="str">
            <v/>
          </cell>
          <cell r="CA671">
            <v>99</v>
          </cell>
          <cell r="CB671">
            <v>99</v>
          </cell>
          <cell r="CC671">
            <v>99</v>
          </cell>
          <cell r="CD671">
            <v>99</v>
          </cell>
          <cell r="CE671">
            <v>99</v>
          </cell>
          <cell r="CF671" t="str">
            <v/>
          </cell>
          <cell r="CG671" t="str">
            <v/>
          </cell>
          <cell r="CH671" t="str">
            <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v>-1.1879999999999999</v>
          </cell>
          <cell r="CV671" t="str">
            <v/>
          </cell>
          <cell r="CW671" t="str">
            <v/>
          </cell>
          <cell r="CX671" t="str">
            <v/>
          </cell>
          <cell r="CY671" t="str">
            <v/>
          </cell>
          <cell r="CZ671" t="str">
            <v/>
          </cell>
          <cell r="DA671" t="str">
            <v/>
          </cell>
          <cell r="DB671" t="str">
            <v/>
          </cell>
          <cell r="DC671"/>
          <cell r="DD671">
            <v>1</v>
          </cell>
          <cell r="DE671"/>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 xml:space="preserve">Revenue </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cell r="AA672"/>
          <cell r="AB672"/>
          <cell r="AC672"/>
          <cell r="AD672"/>
          <cell r="AE672"/>
          <cell r="AF672"/>
          <cell r="AG672"/>
          <cell r="AH672"/>
          <cell r="AI672"/>
          <cell r="AJ672"/>
          <cell r="AK672"/>
          <cell r="AL672"/>
          <cell r="AM672"/>
          <cell r="AN672"/>
          <cell r="AO672"/>
          <cell r="AP672"/>
          <cell r="AQ672">
            <v>18.260000000000002</v>
          </cell>
          <cell r="AR672">
            <v>17.55</v>
          </cell>
          <cell r="AS672">
            <v>16.829999999999998</v>
          </cell>
          <cell r="AT672">
            <v>16.11</v>
          </cell>
          <cell r="AU672">
            <v>15.39</v>
          </cell>
          <cell r="AV672"/>
          <cell r="AW672"/>
          <cell r="AX672"/>
          <cell r="AY672"/>
          <cell r="AZ672"/>
          <cell r="BA672"/>
          <cell r="BB672"/>
          <cell r="BC672"/>
          <cell r="BD672"/>
          <cell r="BE672"/>
          <cell r="BF672"/>
          <cell r="BG672"/>
          <cell r="BH672"/>
          <cell r="BI672"/>
          <cell r="BJ672"/>
          <cell r="BK672"/>
          <cell r="BL672" t="str">
            <v>Yes</v>
          </cell>
          <cell r="BM672" t="str">
            <v>Yes</v>
          </cell>
          <cell r="BN672" t="str">
            <v>Yes</v>
          </cell>
          <cell r="BO672" t="str">
            <v>Yes</v>
          </cell>
          <cell r="BP672" t="str">
            <v>Yes</v>
          </cell>
          <cell r="BQ672" t="str">
            <v/>
          </cell>
          <cell r="BR672" t="str">
            <v/>
          </cell>
          <cell r="BS672" t="str">
            <v/>
          </cell>
          <cell r="BT672" t="str">
            <v/>
          </cell>
          <cell r="BU672" t="str">
            <v/>
          </cell>
          <cell r="BV672" t="str">
            <v/>
          </cell>
          <cell r="BW672" t="str">
            <v/>
          </cell>
          <cell r="BX672" t="str">
            <v/>
          </cell>
          <cell r="BY672" t="str">
            <v/>
          </cell>
          <cell r="BZ672" t="str">
            <v/>
          </cell>
          <cell r="CA672" t="str">
            <v/>
          </cell>
          <cell r="CB672" t="str">
            <v/>
          </cell>
          <cell r="CC672" t="str">
            <v/>
          </cell>
          <cell r="CD672" t="str">
            <v/>
          </cell>
          <cell r="CE672" t="str">
            <v/>
          </cell>
          <cell r="CF672" t="str">
            <v/>
          </cell>
          <cell r="CG672" t="str">
            <v/>
          </cell>
          <cell r="CH672" t="str">
            <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v>-0.221</v>
          </cell>
          <cell r="CV672" t="str">
            <v/>
          </cell>
          <cell r="CW672" t="str">
            <v/>
          </cell>
          <cell r="CX672" t="str">
            <v/>
          </cell>
          <cell r="CY672" t="str">
            <v/>
          </cell>
          <cell r="CZ672" t="str">
            <v/>
          </cell>
          <cell r="DA672" t="str">
            <v/>
          </cell>
          <cell r="DB672" t="str">
            <v/>
          </cell>
          <cell r="DC672"/>
          <cell r="DD672">
            <v>1</v>
          </cell>
          <cell r="DE672"/>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S673"/>
          <cell r="T673"/>
          <cell r="U673" t="str">
            <v>Resilience</v>
          </cell>
          <cell r="V673" t="str">
            <v>%</v>
          </cell>
          <cell r="W673" t="str">
            <v>% of population vulnerable to flooding</v>
          </cell>
          <cell r="X673">
            <v>2</v>
          </cell>
          <cell r="Y673" t="str">
            <v>Down</v>
          </cell>
          <cell r="Z673" t="str">
            <v>Risk of sewer flooding in a storm</v>
          </cell>
          <cell r="AA673"/>
          <cell r="AB673"/>
          <cell r="AC673"/>
          <cell r="AD673"/>
          <cell r="AE673"/>
          <cell r="AF673"/>
          <cell r="AG673"/>
          <cell r="AH673"/>
          <cell r="AI673"/>
          <cell r="AJ673"/>
          <cell r="AK673"/>
          <cell r="AL673"/>
          <cell r="AM673"/>
          <cell r="AN673"/>
          <cell r="AO673"/>
          <cell r="AP673"/>
          <cell r="AQ673">
            <v>22.2</v>
          </cell>
          <cell r="AR673">
            <v>22.2</v>
          </cell>
          <cell r="AS673">
            <v>22.2</v>
          </cell>
          <cell r="AT673">
            <v>22.2</v>
          </cell>
          <cell r="AU673">
            <v>22.2</v>
          </cell>
          <cell r="AV673"/>
          <cell r="AW673"/>
          <cell r="AX673"/>
          <cell r="AY673"/>
          <cell r="AZ673"/>
          <cell r="BA673"/>
          <cell r="BB673"/>
          <cell r="BC673"/>
          <cell r="BD673"/>
          <cell r="BE673"/>
          <cell r="BF673"/>
          <cell r="BG673"/>
          <cell r="BH673"/>
          <cell r="BI673"/>
          <cell r="BJ673"/>
          <cell r="BK673"/>
          <cell r="BL673"/>
          <cell r="BM673"/>
          <cell r="BN673"/>
          <cell r="BO673"/>
          <cell r="BP673"/>
          <cell r="BQ673" t="str">
            <v/>
          </cell>
          <cell r="BR673" t="str">
            <v/>
          </cell>
          <cell r="BS673" t="str">
            <v/>
          </cell>
          <cell r="BT673" t="str">
            <v/>
          </cell>
          <cell r="BU673" t="str">
            <v/>
          </cell>
          <cell r="BV673" t="str">
            <v/>
          </cell>
          <cell r="BW673" t="str">
            <v/>
          </cell>
          <cell r="BX673" t="str">
            <v/>
          </cell>
          <cell r="BY673" t="str">
            <v/>
          </cell>
          <cell r="BZ673" t="str">
            <v/>
          </cell>
          <cell r="CA673" t="str">
            <v/>
          </cell>
          <cell r="CB673" t="str">
            <v/>
          </cell>
          <cell r="CC673" t="str">
            <v/>
          </cell>
          <cell r="CD673" t="str">
            <v/>
          </cell>
          <cell r="CE673" t="str">
            <v/>
          </cell>
          <cell r="CF673" t="str">
            <v/>
          </cell>
          <cell r="CG673" t="str">
            <v/>
          </cell>
          <cell r="CH673" t="str">
            <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cell r="DD673">
            <v>1</v>
          </cell>
          <cell r="DE673"/>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 xml:space="preserve">Revenue </v>
          </cell>
          <cell r="T674" t="str">
            <v>In-period</v>
          </cell>
          <cell r="U674" t="str">
            <v>Sewer flooding</v>
          </cell>
          <cell r="V674" t="str">
            <v>nr</v>
          </cell>
          <cell r="W674" t="str">
            <v>Number of external sewer flooding incidents</v>
          </cell>
          <cell r="X674">
            <v>0</v>
          </cell>
          <cell r="Y674" t="str">
            <v>Down</v>
          </cell>
          <cell r="Z674" t="str">
            <v>External sewer flooding</v>
          </cell>
          <cell r="AA674"/>
          <cell r="AB674"/>
          <cell r="AC674"/>
          <cell r="AD674"/>
          <cell r="AE674"/>
          <cell r="AF674"/>
          <cell r="AG674"/>
          <cell r="AH674"/>
          <cell r="AI674"/>
          <cell r="AJ674"/>
          <cell r="AK674"/>
          <cell r="AL674"/>
          <cell r="AM674"/>
          <cell r="AN674"/>
          <cell r="AO674"/>
          <cell r="AP674"/>
          <cell r="AQ674">
            <v>7188</v>
          </cell>
          <cell r="AR674">
            <v>6809</v>
          </cell>
          <cell r="AS674">
            <v>6431</v>
          </cell>
          <cell r="AT674">
            <v>6053</v>
          </cell>
          <cell r="AU674">
            <v>5675</v>
          </cell>
          <cell r="AV674"/>
          <cell r="AW674"/>
          <cell r="AX674"/>
          <cell r="AY674"/>
          <cell r="AZ674"/>
          <cell r="BA674"/>
          <cell r="BB674"/>
          <cell r="BC674"/>
          <cell r="BD674"/>
          <cell r="BE674"/>
          <cell r="BF674"/>
          <cell r="BG674"/>
          <cell r="BH674"/>
          <cell r="BI674"/>
          <cell r="BJ674"/>
          <cell r="BK674"/>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C674"/>
          <cell r="DD674">
            <v>1</v>
          </cell>
          <cell r="DE674"/>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 xml:space="preserve">Revenue </v>
          </cell>
          <cell r="T675" t="str">
            <v>In-period</v>
          </cell>
          <cell r="U675" t="str">
            <v>Environmental</v>
          </cell>
          <cell r="V675" t="str">
            <v>nr</v>
          </cell>
          <cell r="W675" t="str">
            <v>Number of Bathing Waters</v>
          </cell>
          <cell r="X675">
            <v>0</v>
          </cell>
          <cell r="Y675" t="str">
            <v>Up</v>
          </cell>
          <cell r="Z675"/>
          <cell r="AA675"/>
          <cell r="AB675"/>
          <cell r="AC675"/>
          <cell r="AD675"/>
          <cell r="AE675"/>
          <cell r="AF675"/>
          <cell r="AG675"/>
          <cell r="AH675"/>
          <cell r="AI675"/>
          <cell r="AJ675"/>
          <cell r="AK675"/>
          <cell r="AL675"/>
          <cell r="AM675"/>
          <cell r="AN675"/>
          <cell r="AO675"/>
          <cell r="AP675"/>
          <cell r="AQ675">
            <v>18</v>
          </cell>
          <cell r="AR675">
            <v>18</v>
          </cell>
          <cell r="AS675">
            <v>18</v>
          </cell>
          <cell r="AT675">
            <v>18</v>
          </cell>
          <cell r="AU675">
            <v>18</v>
          </cell>
          <cell r="AV675"/>
          <cell r="AW675"/>
          <cell r="AX675"/>
          <cell r="AY675"/>
          <cell r="AZ675"/>
          <cell r="BA675"/>
          <cell r="BB675"/>
          <cell r="BC675"/>
          <cell r="BD675"/>
          <cell r="BE675"/>
          <cell r="BF675"/>
          <cell r="BG675"/>
          <cell r="BH675"/>
          <cell r="BI675"/>
          <cell r="BJ675"/>
          <cell r="BK675"/>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C675"/>
          <cell r="DD675">
            <v>1</v>
          </cell>
          <cell r="DE675"/>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 xml:space="preserve">Revenue </v>
          </cell>
          <cell r="T676" t="str">
            <v>In-period</v>
          </cell>
          <cell r="U676" t="str">
            <v>Environmental</v>
          </cell>
          <cell r="V676" t="str">
            <v>nr</v>
          </cell>
          <cell r="W676" t="str">
            <v>Hectares of surface water removed or attenuated from the public sewer network</v>
          </cell>
          <cell r="X676">
            <v>0</v>
          </cell>
          <cell r="Y676" t="str">
            <v>Up</v>
          </cell>
          <cell r="Z676"/>
          <cell r="AA676"/>
          <cell r="AB676"/>
          <cell r="AC676"/>
          <cell r="AD676"/>
          <cell r="AE676"/>
          <cell r="AF676"/>
          <cell r="AG676"/>
          <cell r="AH676"/>
          <cell r="AI676"/>
          <cell r="AJ676"/>
          <cell r="AK676"/>
          <cell r="AL676"/>
          <cell r="AM676"/>
          <cell r="AN676"/>
          <cell r="AO676"/>
          <cell r="AP676"/>
          <cell r="AQ676">
            <v>1</v>
          </cell>
          <cell r="AR676">
            <v>4</v>
          </cell>
          <cell r="AS676">
            <v>5</v>
          </cell>
          <cell r="AT676">
            <v>10</v>
          </cell>
          <cell r="AU676">
            <v>20</v>
          </cell>
          <cell r="AV676"/>
          <cell r="AW676"/>
          <cell r="AX676"/>
          <cell r="AY676"/>
          <cell r="AZ676"/>
          <cell r="BA676"/>
          <cell r="BB676"/>
          <cell r="BC676"/>
          <cell r="BD676"/>
          <cell r="BE676"/>
          <cell r="BF676"/>
          <cell r="BG676"/>
          <cell r="BH676"/>
          <cell r="BI676"/>
          <cell r="BJ676"/>
          <cell r="BK676"/>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C676"/>
          <cell r="DD676">
            <v>1</v>
          </cell>
          <cell r="DE676"/>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S677"/>
          <cell r="T677"/>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cell r="AA677"/>
          <cell r="AB677"/>
          <cell r="AC677"/>
          <cell r="AD677"/>
          <cell r="AE677"/>
          <cell r="AF677"/>
          <cell r="AG677"/>
          <cell r="AH677"/>
          <cell r="AI677"/>
          <cell r="AJ677"/>
          <cell r="AK677"/>
          <cell r="AL677"/>
          <cell r="AM677"/>
          <cell r="AN677"/>
          <cell r="AO677"/>
          <cell r="AP677"/>
          <cell r="AQ677">
            <v>0</v>
          </cell>
          <cell r="AR677">
            <v>0</v>
          </cell>
          <cell r="AS677">
            <v>0</v>
          </cell>
          <cell r="AT677">
            <v>0</v>
          </cell>
          <cell r="AU677">
            <v>0</v>
          </cell>
          <cell r="AV677"/>
          <cell r="AW677"/>
          <cell r="AX677"/>
          <cell r="AY677"/>
          <cell r="AZ677"/>
          <cell r="BA677"/>
          <cell r="BB677"/>
          <cell r="BC677"/>
          <cell r="BD677"/>
          <cell r="BE677"/>
          <cell r="BF677"/>
          <cell r="BG677"/>
          <cell r="BH677"/>
          <cell r="BI677"/>
          <cell r="BJ677"/>
          <cell r="BK677"/>
          <cell r="BL677"/>
          <cell r="BM677"/>
          <cell r="BN677"/>
          <cell r="BO677"/>
          <cell r="BP677"/>
          <cell r="BQ677" t="str">
            <v/>
          </cell>
          <cell r="BR677" t="str">
            <v/>
          </cell>
          <cell r="BS677" t="str">
            <v/>
          </cell>
          <cell r="BT677" t="str">
            <v/>
          </cell>
          <cell r="BU677" t="str">
            <v/>
          </cell>
          <cell r="BV677" t="str">
            <v/>
          </cell>
          <cell r="BW677" t="str">
            <v/>
          </cell>
          <cell r="BX677" t="str">
            <v/>
          </cell>
          <cell r="BY677" t="str">
            <v/>
          </cell>
          <cell r="BZ677" t="str">
            <v/>
          </cell>
          <cell r="CA677" t="str">
            <v/>
          </cell>
          <cell r="CB677" t="str">
            <v/>
          </cell>
          <cell r="CC677" t="str">
            <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cell r="DD677">
            <v>1</v>
          </cell>
          <cell r="DE677"/>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 xml:space="preserve">Revenue </v>
          </cell>
          <cell r="T678" t="str">
            <v>In-period</v>
          </cell>
          <cell r="U678" t="str">
            <v>Bioresources (sludge)</v>
          </cell>
          <cell r="V678" t="str">
            <v>%</v>
          </cell>
          <cell r="W678" t="str">
            <v xml:space="preserve">% of biosolids achieving BAS accreditation </v>
          </cell>
          <cell r="X678">
            <v>0</v>
          </cell>
          <cell r="Y678" t="str">
            <v>Up</v>
          </cell>
          <cell r="Z678"/>
          <cell r="AA678"/>
          <cell r="AB678"/>
          <cell r="AC678"/>
          <cell r="AD678"/>
          <cell r="AE678"/>
          <cell r="AF678"/>
          <cell r="AG678"/>
          <cell r="AH678"/>
          <cell r="AI678"/>
          <cell r="AJ678"/>
          <cell r="AK678"/>
          <cell r="AL678"/>
          <cell r="AM678"/>
          <cell r="AN678"/>
          <cell r="AO678"/>
          <cell r="AP678"/>
          <cell r="AQ678">
            <v>100</v>
          </cell>
          <cell r="AR678">
            <v>100</v>
          </cell>
          <cell r="AS678">
            <v>100</v>
          </cell>
          <cell r="AT678">
            <v>100</v>
          </cell>
          <cell r="AU678">
            <v>100</v>
          </cell>
          <cell r="AV678"/>
          <cell r="AW678"/>
          <cell r="AX678"/>
          <cell r="AY678"/>
          <cell r="AZ678"/>
          <cell r="BA678"/>
          <cell r="BB678"/>
          <cell r="BC678"/>
          <cell r="BD678"/>
          <cell r="BE678"/>
          <cell r="BF678"/>
          <cell r="BG678"/>
          <cell r="BH678"/>
          <cell r="BI678"/>
          <cell r="BJ678"/>
          <cell r="BK678"/>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C678"/>
          <cell r="DD678">
            <v>1</v>
          </cell>
          <cell r="DE678"/>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S679"/>
          <cell r="T679"/>
          <cell r="U679" t="str">
            <v>Energy/emissions</v>
          </cell>
          <cell r="V679" t="str">
            <v>nr</v>
          </cell>
          <cell r="W679" t="str">
            <v>GWh</v>
          </cell>
          <cell r="X679">
            <v>0</v>
          </cell>
          <cell r="Y679" t="str">
            <v>Up</v>
          </cell>
          <cell r="Z679"/>
          <cell r="AA679"/>
          <cell r="AB679"/>
          <cell r="AC679"/>
          <cell r="AD679"/>
          <cell r="AE679"/>
          <cell r="AF679"/>
          <cell r="AG679"/>
          <cell r="AH679"/>
          <cell r="AI679"/>
          <cell r="AJ679"/>
          <cell r="AK679"/>
          <cell r="AL679"/>
          <cell r="AM679"/>
          <cell r="AN679"/>
          <cell r="AO679"/>
          <cell r="AP679"/>
          <cell r="AQ679">
            <v>269</v>
          </cell>
          <cell r="AR679">
            <v>284</v>
          </cell>
          <cell r="AS679">
            <v>286</v>
          </cell>
          <cell r="AT679">
            <v>290</v>
          </cell>
          <cell r="AU679">
            <v>290</v>
          </cell>
          <cell r="AV679"/>
          <cell r="AW679"/>
          <cell r="AX679"/>
          <cell r="AY679"/>
          <cell r="AZ679"/>
          <cell r="BA679"/>
          <cell r="BB679"/>
          <cell r="BC679"/>
          <cell r="BD679"/>
          <cell r="BE679"/>
          <cell r="BF679"/>
          <cell r="BG679"/>
          <cell r="BH679"/>
          <cell r="BI679"/>
          <cell r="BJ679"/>
          <cell r="BK679"/>
          <cell r="BL679"/>
          <cell r="BM679"/>
          <cell r="BN679"/>
          <cell r="BO679"/>
          <cell r="BP679"/>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C679"/>
          <cell r="DD679">
            <v>1</v>
          </cell>
          <cell r="DE679"/>
        </row>
        <row r="680">
          <cell r="C680" t="str">
            <v>PR19YKY_NEP01</v>
          </cell>
          <cell r="D680"/>
          <cell r="E680"/>
          <cell r="F680" t="str">
            <v>NEP01</v>
          </cell>
          <cell r="G680" t="str">
            <v>WINEP Delivery</v>
          </cell>
          <cell r="H680"/>
          <cell r="I680"/>
          <cell r="J680"/>
          <cell r="K680"/>
          <cell r="L680"/>
          <cell r="M680"/>
          <cell r="N680"/>
          <cell r="O680"/>
          <cell r="P680"/>
          <cell r="Q680">
            <v>0</v>
          </cell>
          <cell r="R680" t="str">
            <v>NFI</v>
          </cell>
          <cell r="S680"/>
          <cell r="T680"/>
          <cell r="U680"/>
          <cell r="V680" t="str">
            <v>text</v>
          </cell>
          <cell r="W680" t="str">
            <v>WINEP requirements met or not met in each year</v>
          </cell>
          <cell r="X680">
            <v>0</v>
          </cell>
          <cell r="Y680"/>
          <cell r="Z680"/>
          <cell r="AA680"/>
          <cell r="AB680"/>
          <cell r="AC680"/>
          <cell r="AD680"/>
          <cell r="AE680"/>
          <cell r="AF680"/>
          <cell r="AG680"/>
          <cell r="AH680"/>
          <cell r="AI680"/>
          <cell r="AJ680"/>
          <cell r="AK680"/>
          <cell r="AL680"/>
          <cell r="AM680"/>
          <cell r="AN680"/>
          <cell r="AO680"/>
          <cell r="AP680"/>
          <cell r="AQ680" t="str">
            <v>Met</v>
          </cell>
          <cell r="AR680" t="str">
            <v>Met</v>
          </cell>
          <cell r="AS680" t="str">
            <v>Met</v>
          </cell>
          <cell r="AT680" t="str">
            <v>Met</v>
          </cell>
          <cell r="AU680" t="str">
            <v>Met</v>
          </cell>
          <cell r="AV680"/>
          <cell r="AW680"/>
          <cell r="AX680"/>
          <cell r="AY680"/>
          <cell r="AZ680"/>
          <cell r="BA680"/>
          <cell r="BB680"/>
          <cell r="BC680"/>
          <cell r="BD680"/>
          <cell r="BE680"/>
          <cell r="BF680"/>
          <cell r="BG680"/>
          <cell r="BH680"/>
          <cell r="BI680"/>
          <cell r="BJ680"/>
          <cell r="BK680"/>
          <cell r="BL680"/>
          <cell r="BM680"/>
          <cell r="BN680"/>
          <cell r="BO680"/>
          <cell r="BP680"/>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cell r="DC680"/>
          <cell r="DD680"/>
          <cell r="DE680"/>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S681"/>
          <cell r="T681"/>
          <cell r="U681" t="str">
            <v>Billing, debt, vfm</v>
          </cell>
          <cell r="V681" t="str">
            <v>%</v>
          </cell>
          <cell r="W681" t="str">
            <v>% of households on the Priority Services Register</v>
          </cell>
          <cell r="X681">
            <v>1</v>
          </cell>
          <cell r="Y681" t="str">
            <v>Up</v>
          </cell>
          <cell r="Z681" t="str">
            <v>Priority services for customers in vulnerable circumstances</v>
          </cell>
          <cell r="AA681"/>
          <cell r="AB681"/>
          <cell r="AC681"/>
          <cell r="AD681"/>
          <cell r="AE681"/>
          <cell r="AF681"/>
          <cell r="AG681"/>
          <cell r="AH681"/>
          <cell r="AI681"/>
          <cell r="AJ681"/>
          <cell r="AK681"/>
          <cell r="AL681"/>
          <cell r="AM681"/>
          <cell r="AN681"/>
          <cell r="AO681"/>
          <cell r="AP681"/>
          <cell r="AQ681" t="str">
            <v>4 / 17.5 / 45</v>
          </cell>
          <cell r="AR681" t="str">
            <v>5.8 / 35 / 90</v>
          </cell>
          <cell r="AS681" t="str">
            <v>7.5 / 35 / 90</v>
          </cell>
          <cell r="AT681" t="str">
            <v>9.1 / 35 / 90</v>
          </cell>
          <cell r="AU681" t="str">
            <v>10 / 35 / 90</v>
          </cell>
          <cell r="AV681"/>
          <cell r="AW681"/>
          <cell r="AX681"/>
          <cell r="AY681"/>
          <cell r="AZ681"/>
          <cell r="BA681"/>
          <cell r="BB681"/>
          <cell r="BC681"/>
          <cell r="BD681"/>
          <cell r="BE681"/>
          <cell r="BF681"/>
          <cell r="BG681"/>
          <cell r="BH681"/>
          <cell r="BI681"/>
          <cell r="BJ681"/>
          <cell r="BK681"/>
          <cell r="BL681"/>
          <cell r="BM681"/>
          <cell r="BN681"/>
          <cell r="BO681"/>
          <cell r="BP681"/>
          <cell r="BQ681" t="str">
            <v/>
          </cell>
          <cell r="BR681" t="str">
            <v/>
          </cell>
          <cell r="BS681" t="str">
            <v/>
          </cell>
          <cell r="BT681" t="str">
            <v/>
          </cell>
          <cell r="BU681" t="str">
            <v/>
          </cell>
          <cell r="BV681" t="str">
            <v/>
          </cell>
          <cell r="BW681" t="str">
            <v/>
          </cell>
          <cell r="BX681" t="str">
            <v/>
          </cell>
          <cell r="BY681" t="str">
            <v/>
          </cell>
          <cell r="BZ681" t="str">
            <v/>
          </cell>
          <cell r="CA681" t="str">
            <v/>
          </cell>
          <cell r="CB681" t="str">
            <v/>
          </cell>
          <cell r="CC681" t="str">
            <v/>
          </cell>
          <cell r="CD681" t="str">
            <v/>
          </cell>
          <cell r="CE681" t="str">
            <v/>
          </cell>
          <cell r="CF681" t="str">
            <v/>
          </cell>
          <cell r="CG681" t="str">
            <v/>
          </cell>
          <cell r="CH681" t="str">
            <v/>
          </cell>
          <cell r="CI681" t="str">
            <v/>
          </cell>
          <cell r="CJ681" t="str">
            <v/>
          </cell>
          <cell r="CK681" t="str">
            <v/>
          </cell>
          <cell r="CL681" t="str">
            <v/>
          </cell>
          <cell r="CM681" t="str">
            <v/>
          </cell>
          <cell r="CN681" t="str">
            <v/>
          </cell>
          <cell r="CO681" t="str">
            <v/>
          </cell>
          <cell r="CP681" t="str">
            <v/>
          </cell>
          <cell r="CQ681" t="str">
            <v/>
          </cell>
          <cell r="CR681" t="str">
            <v/>
          </cell>
          <cell r="CS681" t="str">
            <v/>
          </cell>
          <cell r="CT681" t="str">
            <v/>
          </cell>
          <cell r="CU681" t="str">
            <v/>
          </cell>
          <cell r="CV681" t="str">
            <v/>
          </cell>
          <cell r="CW681" t="str">
            <v/>
          </cell>
          <cell r="CX681" t="str">
            <v/>
          </cell>
          <cell r="CY681" t="str">
            <v/>
          </cell>
          <cell r="CZ681" t="str">
            <v/>
          </cell>
          <cell r="DA681" t="str">
            <v/>
          </cell>
          <cell r="DB681" t="str">
            <v/>
          </cell>
          <cell r="DC681"/>
          <cell r="DD681">
            <v>1</v>
          </cell>
          <cell r="DE681"/>
        </row>
        <row r="682">
          <cell r="C682" t="str">
            <v>PR19CMA_YKY-01</v>
          </cell>
          <cell r="D682" t="str">
            <v>Living with Water scheme</v>
          </cell>
          <cell r="E682" t="str">
            <v>PR19 CMA new</v>
          </cell>
          <cell r="F682"/>
          <cell r="G682" t="str">
            <v>Living with Water scheme</v>
          </cell>
          <cell r="H682" t="str">
            <v>Living with Water Partnership in Hull and Haltemprice. Additional enhancement funding to help address the unique circumstances in this area which result in an increased risk of flooding.</v>
          </cell>
          <cell r="I682"/>
          <cell r="J682"/>
          <cell r="K682">
            <v>1</v>
          </cell>
          <cell r="L682"/>
          <cell r="M682"/>
          <cell r="N682"/>
          <cell r="O682"/>
          <cell r="P682"/>
          <cell r="Q682">
            <v>1</v>
          </cell>
          <cell r="R682" t="str">
            <v>Under</v>
          </cell>
          <cell r="S682" t="str">
            <v>Revenue</v>
          </cell>
          <cell r="T682" t="str">
            <v>End of Period</v>
          </cell>
          <cell r="U682" t="str">
            <v>Sewer flooding</v>
          </cell>
          <cell r="V682" t="str">
            <v>£m</v>
          </cell>
          <cell r="W682"/>
          <cell r="X682">
            <v>1</v>
          </cell>
          <cell r="Y682" t="str">
            <v>Up</v>
          </cell>
          <cell r="Z682"/>
          <cell r="AA682"/>
          <cell r="AB682"/>
          <cell r="AC682"/>
          <cell r="AD682"/>
          <cell r="AE682"/>
          <cell r="AF682"/>
          <cell r="AG682"/>
          <cell r="AH682"/>
          <cell r="AI682"/>
          <cell r="AJ682"/>
          <cell r="AK682"/>
          <cell r="AL682"/>
          <cell r="AM682"/>
          <cell r="AN682"/>
          <cell r="AO682"/>
          <cell r="AP682"/>
          <cell r="AQ682" t="str">
            <v/>
          </cell>
          <cell r="AR682" t="str">
            <v/>
          </cell>
          <cell r="AS682" t="str">
            <v/>
          </cell>
          <cell r="AT682" t="str">
            <v/>
          </cell>
          <cell r="AU682" t="str">
            <v>£23m and (494, 808, 644)</v>
          </cell>
          <cell r="AV682"/>
          <cell r="AW682"/>
          <cell r="AX682"/>
          <cell r="AY682"/>
          <cell r="AZ682"/>
          <cell r="BA682"/>
          <cell r="BB682"/>
          <cell r="BC682"/>
          <cell r="BD682"/>
          <cell r="BE682"/>
          <cell r="BF682"/>
          <cell r="BG682"/>
          <cell r="BH682"/>
          <cell r="BI682"/>
          <cell r="BJ682"/>
          <cell r="BK682"/>
          <cell r="BL682"/>
          <cell r="BM682"/>
          <cell r="BN682"/>
          <cell r="BO682"/>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C682"/>
          <cell r="DD682">
            <v>1</v>
          </cell>
          <cell r="DE682"/>
        </row>
        <row r="683">
          <cell r="C683" t="str">
            <v>PR19CMA_ANH-01</v>
          </cell>
          <cell r="D683" t="str">
            <v>Additional sludge treatment capacity at Whitlingham</v>
          </cell>
          <cell r="E683" t="str">
            <v>PR19 CMA new</v>
          </cell>
          <cell r="F683"/>
          <cell r="G683" t="str">
            <v>Additional sludge treatment capacity at Whitlingham</v>
          </cell>
          <cell r="H683" t="str">
            <v>Additional sludge treatment capacity at Whitlingham</v>
          </cell>
          <cell r="I683"/>
          <cell r="J683"/>
          <cell r="K683"/>
          <cell r="L683">
            <v>1</v>
          </cell>
          <cell r="M683"/>
          <cell r="N683"/>
          <cell r="O683"/>
          <cell r="P683"/>
          <cell r="Q683">
            <v>1</v>
          </cell>
          <cell r="R683" t="str">
            <v>Under</v>
          </cell>
          <cell r="S683" t="str">
            <v>RCV</v>
          </cell>
          <cell r="T683" t="str">
            <v>End of Period</v>
          </cell>
          <cell r="U683" t="str">
            <v>Bioresources (sludge)</v>
          </cell>
          <cell r="V683" t="str">
            <v>%</v>
          </cell>
          <cell r="W683" t="str">
            <v>% capacity delivered</v>
          </cell>
          <cell r="X683">
            <v>1</v>
          </cell>
          <cell r="Y683" t="str">
            <v>Up</v>
          </cell>
          <cell r="Z683"/>
          <cell r="AA683"/>
          <cell r="AB683"/>
          <cell r="AC683"/>
          <cell r="AD683"/>
          <cell r="AE683"/>
          <cell r="AF683"/>
          <cell r="AG683"/>
          <cell r="AH683"/>
          <cell r="AI683"/>
          <cell r="AJ683"/>
          <cell r="AK683"/>
          <cell r="AL683"/>
          <cell r="AM683"/>
          <cell r="AN683"/>
          <cell r="AO683"/>
          <cell r="AP683"/>
          <cell r="AQ683" t="str">
            <v/>
          </cell>
          <cell r="AR683" t="str">
            <v/>
          </cell>
          <cell r="AS683" t="str">
            <v/>
          </cell>
          <cell r="AT683" t="str">
            <v/>
          </cell>
          <cell r="AU683">
            <v>100</v>
          </cell>
          <cell r="AV683"/>
          <cell r="AW683"/>
          <cell r="AX683"/>
          <cell r="AY683"/>
          <cell r="AZ683"/>
          <cell r="BA683"/>
          <cell r="BB683"/>
          <cell r="BC683"/>
          <cell r="BD683"/>
          <cell r="BE683"/>
          <cell r="BF683"/>
          <cell r="BG683"/>
          <cell r="BH683"/>
          <cell r="BI683"/>
          <cell r="BJ683"/>
          <cell r="BK683"/>
          <cell r="BL683"/>
          <cell r="BM683"/>
          <cell r="BN683"/>
          <cell r="BO683"/>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C683"/>
          <cell r="DD683">
            <v>1</v>
          </cell>
          <cell r="DE683"/>
        </row>
        <row r="684">
          <cell r="C684"/>
          <cell r="D684"/>
          <cell r="E684"/>
          <cell r="F684"/>
          <cell r="G684"/>
          <cell r="H684"/>
          <cell r="I684"/>
          <cell r="J684"/>
          <cell r="K684"/>
          <cell r="L684"/>
          <cell r="M684"/>
          <cell r="N684"/>
          <cell r="O684"/>
          <cell r="P684"/>
          <cell r="Q684">
            <v>0</v>
          </cell>
          <cell r="R684"/>
          <cell r="S684"/>
          <cell r="T684"/>
          <cell r="U684"/>
          <cell r="V684"/>
          <cell r="W684"/>
          <cell r="X684"/>
          <cell r="Y684"/>
          <cell r="Z684"/>
          <cell r="AA684"/>
          <cell r="AB684"/>
          <cell r="AC684"/>
          <cell r="AD684"/>
          <cell r="AE684"/>
          <cell r="AF684"/>
          <cell r="AG684"/>
          <cell r="AH684"/>
          <cell r="AI684"/>
          <cell r="AJ684"/>
          <cell r="AK684"/>
          <cell r="AL684"/>
          <cell r="AM684"/>
          <cell r="AN684"/>
          <cell r="AO684"/>
          <cell r="AP684"/>
          <cell r="AQ684"/>
          <cell r="AR684"/>
          <cell r="AS684"/>
          <cell r="AT684"/>
          <cell r="AU684"/>
          <cell r="AV684"/>
          <cell r="AW684"/>
          <cell r="AX684"/>
          <cell r="AY684"/>
          <cell r="AZ684"/>
          <cell r="BA684"/>
          <cell r="BB684"/>
          <cell r="BC684"/>
          <cell r="BD684"/>
          <cell r="BE684"/>
          <cell r="BF684"/>
          <cell r="BG684"/>
          <cell r="BH684"/>
          <cell r="BI684"/>
          <cell r="BJ684"/>
          <cell r="BK684"/>
          <cell r="BL684"/>
          <cell r="BM684"/>
          <cell r="BN684"/>
          <cell r="BO684"/>
          <cell r="BP684"/>
          <cell r="BQ684"/>
          <cell r="BR684"/>
          <cell r="BS684"/>
          <cell r="BT684"/>
          <cell r="BU684"/>
          <cell r="BV684"/>
          <cell r="BW684"/>
          <cell r="BX684"/>
          <cell r="BY684"/>
          <cell r="BZ684"/>
          <cell r="CA684"/>
          <cell r="CB684"/>
          <cell r="CC684"/>
          <cell r="CD684"/>
          <cell r="CE684"/>
          <cell r="CF684"/>
          <cell r="CG684"/>
          <cell r="CH684"/>
          <cell r="CI684"/>
          <cell r="CJ684"/>
          <cell r="CK684"/>
          <cell r="CL684"/>
          <cell r="CM684"/>
          <cell r="CN684"/>
          <cell r="CO684"/>
          <cell r="CP684"/>
          <cell r="CQ684"/>
          <cell r="CR684"/>
          <cell r="CS684"/>
          <cell r="CT684"/>
          <cell r="CU684"/>
          <cell r="CV684"/>
          <cell r="CW684"/>
          <cell r="CX684"/>
          <cell r="CY684"/>
          <cell r="CZ684"/>
          <cell r="DA684"/>
          <cell r="DB684"/>
          <cell r="DC684"/>
          <cell r="DD684">
            <v>1</v>
          </cell>
          <cell r="DE684"/>
        </row>
        <row r="685">
          <cell r="C685"/>
          <cell r="D685"/>
          <cell r="E685"/>
          <cell r="F685"/>
          <cell r="G685"/>
          <cell r="H685"/>
          <cell r="I685"/>
          <cell r="J685"/>
          <cell r="K685"/>
          <cell r="L685"/>
          <cell r="M685"/>
          <cell r="N685"/>
          <cell r="O685"/>
          <cell r="P685"/>
          <cell r="Q685">
            <v>0</v>
          </cell>
          <cell r="R685"/>
          <cell r="S685"/>
          <cell r="T685"/>
          <cell r="U685"/>
          <cell r="V685"/>
          <cell r="W685"/>
          <cell r="X685"/>
          <cell r="Y685"/>
          <cell r="Z685"/>
          <cell r="AA685"/>
          <cell r="AB685"/>
          <cell r="AC685"/>
          <cell r="AD685"/>
          <cell r="AE685"/>
          <cell r="AF685"/>
          <cell r="AG685"/>
          <cell r="AH685"/>
          <cell r="AI685"/>
          <cell r="AJ685"/>
          <cell r="AK685"/>
          <cell r="AL685"/>
          <cell r="AM685"/>
          <cell r="AN685"/>
          <cell r="AO685"/>
          <cell r="AP685"/>
          <cell r="AQ685"/>
          <cell r="AR685"/>
          <cell r="AS685"/>
          <cell r="AT685"/>
          <cell r="AU685"/>
          <cell r="AV685"/>
          <cell r="AW685"/>
          <cell r="AX685"/>
          <cell r="AY685"/>
          <cell r="AZ685"/>
          <cell r="BA685"/>
          <cell r="BB685"/>
          <cell r="BC685"/>
          <cell r="BD685"/>
          <cell r="BE685"/>
          <cell r="BF685"/>
          <cell r="BG685"/>
          <cell r="BH685"/>
          <cell r="BI685"/>
          <cell r="BJ685"/>
          <cell r="BK685"/>
          <cell r="BL685"/>
          <cell r="BM685"/>
          <cell r="BN685"/>
          <cell r="BO685"/>
          <cell r="BP685"/>
          <cell r="BQ685"/>
          <cell r="BR685"/>
          <cell r="BS685"/>
          <cell r="BT685"/>
          <cell r="BU685"/>
          <cell r="BV685"/>
          <cell r="BW685"/>
          <cell r="BX685"/>
          <cell r="BY685"/>
          <cell r="BZ685"/>
          <cell r="CA685"/>
          <cell r="CB685"/>
          <cell r="CC685"/>
          <cell r="CD685"/>
          <cell r="CE685"/>
          <cell r="CF685"/>
          <cell r="CG685"/>
          <cell r="CH685"/>
          <cell r="CI685"/>
          <cell r="CJ685"/>
          <cell r="CK685"/>
          <cell r="CL685"/>
          <cell r="CM685"/>
          <cell r="CN685"/>
          <cell r="CO685"/>
          <cell r="CP685"/>
          <cell r="CQ685"/>
          <cell r="CR685"/>
          <cell r="CS685"/>
          <cell r="CT685"/>
          <cell r="CU685"/>
          <cell r="CV685"/>
          <cell r="CW685"/>
          <cell r="CX685"/>
          <cell r="CY685"/>
          <cell r="CZ685"/>
          <cell r="DA685"/>
          <cell r="DB685"/>
          <cell r="DC685"/>
          <cell r="DD685">
            <v>1</v>
          </cell>
          <cell r="DE685"/>
        </row>
        <row r="686">
          <cell r="C686"/>
          <cell r="D686"/>
          <cell r="E686"/>
          <cell r="F686"/>
          <cell r="G686"/>
          <cell r="H686"/>
          <cell r="I686"/>
          <cell r="J686"/>
          <cell r="K686"/>
          <cell r="L686"/>
          <cell r="M686"/>
          <cell r="N686"/>
          <cell r="O686"/>
          <cell r="P686"/>
          <cell r="Q686">
            <v>0</v>
          </cell>
          <cell r="R686"/>
          <cell r="S686"/>
          <cell r="T686"/>
          <cell r="U686"/>
          <cell r="V686"/>
          <cell r="W686"/>
          <cell r="X686"/>
          <cell r="Y686"/>
          <cell r="Z686"/>
          <cell r="AA686"/>
          <cell r="AB686"/>
          <cell r="AC686"/>
          <cell r="AD686"/>
          <cell r="AE686"/>
          <cell r="AF686"/>
          <cell r="AG686"/>
          <cell r="AH686"/>
          <cell r="AI686"/>
          <cell r="AJ686"/>
          <cell r="AK686"/>
          <cell r="AL686"/>
          <cell r="AM686"/>
          <cell r="AN686"/>
          <cell r="AO686"/>
          <cell r="AP686"/>
          <cell r="AQ686"/>
          <cell r="AR686"/>
          <cell r="AS686"/>
          <cell r="AT686"/>
          <cell r="AU686"/>
          <cell r="AV686"/>
          <cell r="AW686"/>
          <cell r="AX686"/>
          <cell r="AY686"/>
          <cell r="AZ686"/>
          <cell r="BA686"/>
          <cell r="BB686"/>
          <cell r="BC686"/>
          <cell r="BD686"/>
          <cell r="BE686"/>
          <cell r="BF686"/>
          <cell r="BG686"/>
          <cell r="BH686"/>
          <cell r="BI686"/>
          <cell r="BJ686"/>
          <cell r="BK686"/>
          <cell r="BL686"/>
          <cell r="BM686"/>
          <cell r="BN686"/>
          <cell r="BO686"/>
          <cell r="BP686"/>
          <cell r="BQ686"/>
          <cell r="BR686"/>
          <cell r="BS686"/>
          <cell r="BT686"/>
          <cell r="BU686"/>
          <cell r="BV686"/>
          <cell r="BW686"/>
          <cell r="BX686"/>
          <cell r="BY686"/>
          <cell r="BZ686"/>
          <cell r="CA686"/>
          <cell r="CB686"/>
          <cell r="CC686"/>
          <cell r="CD686"/>
          <cell r="CE686"/>
          <cell r="CF686"/>
          <cell r="CG686"/>
          <cell r="CH686"/>
          <cell r="CI686"/>
          <cell r="CJ686"/>
          <cell r="CK686"/>
          <cell r="CL686"/>
          <cell r="CM686"/>
          <cell r="CN686"/>
          <cell r="CO686"/>
          <cell r="CP686"/>
          <cell r="CQ686"/>
          <cell r="CR686"/>
          <cell r="CS686"/>
          <cell r="CT686"/>
          <cell r="CU686"/>
          <cell r="CV686"/>
          <cell r="CW686"/>
          <cell r="CX686"/>
          <cell r="CY686"/>
          <cell r="CZ686"/>
          <cell r="DA686"/>
          <cell r="DB686"/>
          <cell r="DC686"/>
          <cell r="DD686">
            <v>1</v>
          </cell>
          <cell r="DE686"/>
        </row>
        <row r="687">
          <cell r="C687"/>
          <cell r="D687"/>
          <cell r="E687"/>
          <cell r="F687"/>
          <cell r="G687"/>
          <cell r="H687"/>
          <cell r="I687"/>
          <cell r="J687"/>
          <cell r="K687"/>
          <cell r="L687"/>
          <cell r="M687"/>
          <cell r="N687"/>
          <cell r="O687"/>
          <cell r="P687"/>
          <cell r="Q687">
            <v>0</v>
          </cell>
          <cell r="R687"/>
          <cell r="S687"/>
          <cell r="T687"/>
          <cell r="U687"/>
          <cell r="V687"/>
          <cell r="W687"/>
          <cell r="X687"/>
          <cell r="Y687"/>
          <cell r="Z687"/>
          <cell r="AA687"/>
          <cell r="AB687"/>
          <cell r="AC687"/>
          <cell r="AD687"/>
          <cell r="AE687"/>
          <cell r="AF687"/>
          <cell r="AG687"/>
          <cell r="AH687"/>
          <cell r="AI687"/>
          <cell r="AJ687"/>
          <cell r="AK687"/>
          <cell r="AL687"/>
          <cell r="AM687"/>
          <cell r="AN687"/>
          <cell r="AO687"/>
          <cell r="AP687"/>
          <cell r="AQ687"/>
          <cell r="AR687"/>
          <cell r="AS687"/>
          <cell r="AT687"/>
          <cell r="AU687"/>
          <cell r="AV687"/>
          <cell r="AW687"/>
          <cell r="AX687"/>
          <cell r="AY687"/>
          <cell r="AZ687"/>
          <cell r="BA687"/>
          <cell r="BB687"/>
          <cell r="BC687"/>
          <cell r="BD687"/>
          <cell r="BE687"/>
          <cell r="BF687"/>
          <cell r="BG687"/>
          <cell r="BH687"/>
          <cell r="BI687"/>
          <cell r="BJ687"/>
          <cell r="BK687"/>
          <cell r="BL687"/>
          <cell r="BM687"/>
          <cell r="BN687"/>
          <cell r="BO687"/>
          <cell r="BP687"/>
          <cell r="BQ687"/>
          <cell r="BR687"/>
          <cell r="BS687"/>
          <cell r="BT687"/>
          <cell r="BU687"/>
          <cell r="BV687"/>
          <cell r="BW687"/>
          <cell r="BX687"/>
          <cell r="BY687"/>
          <cell r="BZ687"/>
          <cell r="CA687"/>
          <cell r="CB687"/>
          <cell r="CC687"/>
          <cell r="CD687"/>
          <cell r="CE687"/>
          <cell r="CF687"/>
          <cell r="CG687"/>
          <cell r="CH687"/>
          <cell r="CI687"/>
          <cell r="CJ687"/>
          <cell r="CK687"/>
          <cell r="CL687"/>
          <cell r="CM687"/>
          <cell r="CN687"/>
          <cell r="CO687"/>
          <cell r="CP687"/>
          <cell r="CQ687"/>
          <cell r="CR687"/>
          <cell r="CS687"/>
          <cell r="CT687"/>
          <cell r="CU687"/>
          <cell r="CV687"/>
          <cell r="CW687"/>
          <cell r="CX687"/>
          <cell r="CY687"/>
          <cell r="CZ687"/>
          <cell r="DA687"/>
          <cell r="DB687"/>
          <cell r="DC687"/>
          <cell r="DD687">
            <v>1</v>
          </cell>
          <cell r="DE687"/>
        </row>
        <row r="688">
          <cell r="C688"/>
          <cell r="D688"/>
          <cell r="E688"/>
          <cell r="F688"/>
          <cell r="G688"/>
          <cell r="H688"/>
          <cell r="I688"/>
          <cell r="J688"/>
          <cell r="K688"/>
          <cell r="L688"/>
          <cell r="M688"/>
          <cell r="N688"/>
          <cell r="O688"/>
          <cell r="P688"/>
          <cell r="Q688">
            <v>0</v>
          </cell>
          <cell r="R688"/>
          <cell r="S688"/>
          <cell r="T688"/>
          <cell r="U688"/>
          <cell r="V688"/>
          <cell r="W688"/>
          <cell r="X688"/>
          <cell r="Y688"/>
          <cell r="Z688"/>
          <cell r="AA688"/>
          <cell r="AB688"/>
          <cell r="AC688"/>
          <cell r="AD688"/>
          <cell r="AE688"/>
          <cell r="AF688"/>
          <cell r="AG688"/>
          <cell r="AH688"/>
          <cell r="AI688"/>
          <cell r="AJ688"/>
          <cell r="AK688"/>
          <cell r="AL688"/>
          <cell r="AM688"/>
          <cell r="AN688"/>
          <cell r="AO688"/>
          <cell r="AP688"/>
          <cell r="AQ688"/>
          <cell r="AR688"/>
          <cell r="AS688"/>
          <cell r="AT688"/>
          <cell r="AU688"/>
          <cell r="AV688"/>
          <cell r="AW688"/>
          <cell r="AX688"/>
          <cell r="AY688"/>
          <cell r="AZ688"/>
          <cell r="BA688"/>
          <cell r="BB688"/>
          <cell r="BC688"/>
          <cell r="BD688"/>
          <cell r="BE688"/>
          <cell r="BF688"/>
          <cell r="BG688"/>
          <cell r="BH688"/>
          <cell r="BI688"/>
          <cell r="BJ688"/>
          <cell r="BK688"/>
          <cell r="BL688"/>
          <cell r="BM688"/>
          <cell r="BN688"/>
          <cell r="BO688"/>
          <cell r="BP688"/>
          <cell r="BQ688"/>
          <cell r="BR688"/>
          <cell r="BS688"/>
          <cell r="BT688"/>
          <cell r="BU688"/>
          <cell r="BV688"/>
          <cell r="BW688"/>
          <cell r="BX688"/>
          <cell r="BY688"/>
          <cell r="BZ688"/>
          <cell r="CA688"/>
          <cell r="CB688"/>
          <cell r="CC688"/>
          <cell r="CD688"/>
          <cell r="CE688"/>
          <cell r="CF688"/>
          <cell r="CG688"/>
          <cell r="CH688"/>
          <cell r="CI688"/>
          <cell r="CJ688"/>
          <cell r="CK688"/>
          <cell r="CL688"/>
          <cell r="CM688"/>
          <cell r="CN688"/>
          <cell r="CO688"/>
          <cell r="CP688"/>
          <cell r="CQ688"/>
          <cell r="CR688"/>
          <cell r="CS688"/>
          <cell r="CT688"/>
          <cell r="CU688"/>
          <cell r="CV688"/>
          <cell r="CW688"/>
          <cell r="CX688"/>
          <cell r="CY688"/>
          <cell r="CZ688"/>
          <cell r="DA688"/>
          <cell r="DB688"/>
          <cell r="DC688"/>
          <cell r="DD688">
            <v>1</v>
          </cell>
          <cell r="DE688"/>
        </row>
        <row r="689">
          <cell r="C689"/>
          <cell r="D689"/>
          <cell r="E689"/>
          <cell r="F689"/>
          <cell r="G689"/>
          <cell r="H689"/>
          <cell r="I689"/>
          <cell r="J689"/>
          <cell r="K689"/>
          <cell r="L689"/>
          <cell r="M689"/>
          <cell r="N689"/>
          <cell r="O689"/>
          <cell r="P689"/>
          <cell r="Q689">
            <v>0</v>
          </cell>
          <cell r="R689"/>
          <cell r="S689"/>
          <cell r="T689"/>
          <cell r="U689"/>
          <cell r="V689"/>
          <cell r="W689"/>
          <cell r="X689"/>
          <cell r="Y689"/>
          <cell r="Z689"/>
          <cell r="AA689"/>
          <cell r="AB689"/>
          <cell r="AC689"/>
          <cell r="AD689"/>
          <cell r="AE689"/>
          <cell r="AF689"/>
          <cell r="AG689"/>
          <cell r="AH689"/>
          <cell r="AI689"/>
          <cell r="AJ689"/>
          <cell r="AK689"/>
          <cell r="AL689"/>
          <cell r="AM689"/>
          <cell r="AN689"/>
          <cell r="AO689"/>
          <cell r="AP689"/>
          <cell r="AQ689"/>
          <cell r="AR689"/>
          <cell r="AS689"/>
          <cell r="AT689"/>
          <cell r="AU689"/>
          <cell r="AV689"/>
          <cell r="AW689"/>
          <cell r="AX689"/>
          <cell r="AY689"/>
          <cell r="AZ689"/>
          <cell r="BA689"/>
          <cell r="BB689"/>
          <cell r="BC689"/>
          <cell r="BD689"/>
          <cell r="BE689"/>
          <cell r="BF689"/>
          <cell r="BG689"/>
          <cell r="BH689"/>
          <cell r="BI689"/>
          <cell r="BJ689"/>
          <cell r="BK689"/>
          <cell r="BL689"/>
          <cell r="BM689"/>
          <cell r="BN689"/>
          <cell r="BO689"/>
          <cell r="BP689"/>
          <cell r="BQ689"/>
          <cell r="BR689"/>
          <cell r="BS689"/>
          <cell r="BT689"/>
          <cell r="BU689"/>
          <cell r="BV689"/>
          <cell r="BW689"/>
          <cell r="BX689"/>
          <cell r="BY689"/>
          <cell r="BZ689"/>
          <cell r="CA689"/>
          <cell r="CB689"/>
          <cell r="CC689"/>
          <cell r="CD689"/>
          <cell r="CE689"/>
          <cell r="CF689"/>
          <cell r="CG689"/>
          <cell r="CH689"/>
          <cell r="CI689"/>
          <cell r="CJ689"/>
          <cell r="CK689"/>
          <cell r="CL689"/>
          <cell r="CM689"/>
          <cell r="CN689"/>
          <cell r="CO689"/>
          <cell r="CP689"/>
          <cell r="CQ689"/>
          <cell r="CR689"/>
          <cell r="CS689"/>
          <cell r="CT689"/>
          <cell r="CU689"/>
          <cell r="CV689"/>
          <cell r="CW689"/>
          <cell r="CX689"/>
          <cell r="CY689"/>
          <cell r="CZ689"/>
          <cell r="DA689"/>
          <cell r="DB689"/>
          <cell r="DC689"/>
          <cell r="DD689">
            <v>1</v>
          </cell>
          <cell r="DE689"/>
        </row>
        <row r="690">
          <cell r="C690"/>
          <cell r="D690"/>
          <cell r="E690"/>
          <cell r="F690"/>
          <cell r="G690"/>
          <cell r="H690"/>
          <cell r="I690"/>
          <cell r="J690"/>
          <cell r="K690"/>
          <cell r="L690"/>
          <cell r="M690"/>
          <cell r="N690"/>
          <cell r="O690"/>
          <cell r="P690"/>
          <cell r="Q690">
            <v>0</v>
          </cell>
          <cell r="R690"/>
          <cell r="S690"/>
          <cell r="T690"/>
          <cell r="U690"/>
          <cell r="V690"/>
          <cell r="W690"/>
          <cell r="X690"/>
          <cell r="Y690"/>
          <cell r="Z690"/>
          <cell r="AA690"/>
          <cell r="AB690"/>
          <cell r="AC690"/>
          <cell r="AD690"/>
          <cell r="AE690"/>
          <cell r="AF690"/>
          <cell r="AG690"/>
          <cell r="AH690"/>
          <cell r="AI690"/>
          <cell r="AJ690"/>
          <cell r="AK690"/>
          <cell r="AL690"/>
          <cell r="AM690"/>
          <cell r="AN690"/>
          <cell r="AO690"/>
          <cell r="AP690"/>
          <cell r="AQ690"/>
          <cell r="AR690"/>
          <cell r="AS690"/>
          <cell r="AT690"/>
          <cell r="AU690"/>
          <cell r="AV690"/>
          <cell r="AW690"/>
          <cell r="AX690"/>
          <cell r="AY690"/>
          <cell r="AZ690"/>
          <cell r="BA690"/>
          <cell r="BB690"/>
          <cell r="BC690"/>
          <cell r="BD690"/>
          <cell r="BE690"/>
          <cell r="BF690"/>
          <cell r="BG690"/>
          <cell r="BH690"/>
          <cell r="BI690"/>
          <cell r="BJ690"/>
          <cell r="BK690"/>
          <cell r="BL690"/>
          <cell r="BM690"/>
          <cell r="BN690"/>
          <cell r="BO690"/>
          <cell r="BP690"/>
          <cell r="BQ690"/>
          <cell r="BR690"/>
          <cell r="BS690"/>
          <cell r="BT690"/>
          <cell r="BU690"/>
          <cell r="BV690"/>
          <cell r="BW690"/>
          <cell r="BX690"/>
          <cell r="BY690"/>
          <cell r="BZ690"/>
          <cell r="CA690"/>
          <cell r="CB690"/>
          <cell r="CC690"/>
          <cell r="CD690"/>
          <cell r="CE690"/>
          <cell r="CF690"/>
          <cell r="CG690"/>
          <cell r="CH690"/>
          <cell r="CI690"/>
          <cell r="CJ690"/>
          <cell r="CK690"/>
          <cell r="CL690"/>
          <cell r="CM690"/>
          <cell r="CN690"/>
          <cell r="CO690"/>
          <cell r="CP690"/>
          <cell r="CQ690"/>
          <cell r="CR690"/>
          <cell r="CS690"/>
          <cell r="CT690"/>
          <cell r="CU690"/>
          <cell r="CV690"/>
          <cell r="CW690"/>
          <cell r="CX690"/>
          <cell r="CY690"/>
          <cell r="CZ690"/>
          <cell r="DA690"/>
          <cell r="DB690"/>
          <cell r="DC690"/>
          <cell r="DD690">
            <v>1</v>
          </cell>
          <cell r="DE690"/>
        </row>
        <row r="691">
          <cell r="C691"/>
          <cell r="D691"/>
          <cell r="E691"/>
          <cell r="F691"/>
          <cell r="G691"/>
          <cell r="H691"/>
          <cell r="I691"/>
          <cell r="J691"/>
          <cell r="K691"/>
          <cell r="L691"/>
          <cell r="M691"/>
          <cell r="N691"/>
          <cell r="O691"/>
          <cell r="P691"/>
          <cell r="Q691">
            <v>0</v>
          </cell>
          <cell r="R691"/>
          <cell r="S691"/>
          <cell r="T691"/>
          <cell r="U691"/>
          <cell r="V691"/>
          <cell r="W691"/>
          <cell r="X691"/>
          <cell r="Y691"/>
          <cell r="Z691"/>
          <cell r="AA691"/>
          <cell r="AB691"/>
          <cell r="AC691"/>
          <cell r="AD691"/>
          <cell r="AE691"/>
          <cell r="AF691"/>
          <cell r="AG691"/>
          <cell r="AH691"/>
          <cell r="AI691"/>
          <cell r="AJ691"/>
          <cell r="AK691"/>
          <cell r="AL691"/>
          <cell r="AM691"/>
          <cell r="AN691"/>
          <cell r="AO691"/>
          <cell r="AP691"/>
          <cell r="AQ691"/>
          <cell r="AR691"/>
          <cell r="AS691"/>
          <cell r="AT691"/>
          <cell r="AU691"/>
          <cell r="AV691"/>
          <cell r="AW691"/>
          <cell r="AX691"/>
          <cell r="AY691"/>
          <cell r="AZ691"/>
          <cell r="BA691"/>
          <cell r="BB691"/>
          <cell r="BC691"/>
          <cell r="BD691"/>
          <cell r="BE691"/>
          <cell r="BF691"/>
          <cell r="BG691"/>
          <cell r="BH691"/>
          <cell r="BI691"/>
          <cell r="BJ691"/>
          <cell r="BK691"/>
          <cell r="BL691"/>
          <cell r="BM691"/>
          <cell r="BN691"/>
          <cell r="BO691"/>
          <cell r="BP691"/>
          <cell r="BQ691"/>
          <cell r="BR691"/>
          <cell r="BS691"/>
          <cell r="BT691"/>
          <cell r="BU691"/>
          <cell r="BV691"/>
          <cell r="BW691"/>
          <cell r="BX691"/>
          <cell r="BY691"/>
          <cell r="BZ691"/>
          <cell r="CA691"/>
          <cell r="CB691"/>
          <cell r="CC691"/>
          <cell r="CD691"/>
          <cell r="CE691"/>
          <cell r="CF691"/>
          <cell r="CG691"/>
          <cell r="CH691"/>
          <cell r="CI691"/>
          <cell r="CJ691"/>
          <cell r="CK691"/>
          <cell r="CL691"/>
          <cell r="CM691"/>
          <cell r="CN691"/>
          <cell r="CO691"/>
          <cell r="CP691"/>
          <cell r="CQ691"/>
          <cell r="CR691"/>
          <cell r="CS691"/>
          <cell r="CT691"/>
          <cell r="CU691"/>
          <cell r="CV691"/>
          <cell r="CW691"/>
          <cell r="CX691"/>
          <cell r="CY691"/>
          <cell r="CZ691"/>
          <cell r="DA691"/>
          <cell r="DB691"/>
          <cell r="DC691"/>
          <cell r="DD691">
            <v>1</v>
          </cell>
          <cell r="DE691"/>
        </row>
        <row r="692">
          <cell r="C692"/>
          <cell r="D692"/>
          <cell r="E692"/>
          <cell r="F692"/>
          <cell r="G692"/>
          <cell r="H692"/>
          <cell r="I692"/>
          <cell r="J692"/>
          <cell r="K692"/>
          <cell r="L692"/>
          <cell r="M692"/>
          <cell r="N692"/>
          <cell r="O692"/>
          <cell r="P692"/>
          <cell r="Q692">
            <v>0</v>
          </cell>
          <cell r="R692"/>
          <cell r="S692"/>
          <cell r="T692"/>
          <cell r="U692"/>
          <cell r="V692"/>
          <cell r="W692"/>
          <cell r="X692"/>
          <cell r="Y692"/>
          <cell r="Z692"/>
          <cell r="AA692"/>
          <cell r="AB692"/>
          <cell r="AC692"/>
          <cell r="AD692"/>
          <cell r="AE692"/>
          <cell r="AF692"/>
          <cell r="AG692"/>
          <cell r="AH692"/>
          <cell r="AI692"/>
          <cell r="AJ692"/>
          <cell r="AK692"/>
          <cell r="AL692"/>
          <cell r="AM692"/>
          <cell r="AN692"/>
          <cell r="AO692"/>
          <cell r="AP692"/>
          <cell r="AQ692"/>
          <cell r="AR692"/>
          <cell r="AS692"/>
          <cell r="AT692"/>
          <cell r="AU692"/>
          <cell r="AV692"/>
          <cell r="AW692"/>
          <cell r="AX692"/>
          <cell r="AY692"/>
          <cell r="AZ692"/>
          <cell r="BA692"/>
          <cell r="BB692"/>
          <cell r="BC692"/>
          <cell r="BD692"/>
          <cell r="BE692"/>
          <cell r="BF692"/>
          <cell r="BG692"/>
          <cell r="BH692"/>
          <cell r="BI692"/>
          <cell r="BJ692"/>
          <cell r="BK692"/>
          <cell r="BL692"/>
          <cell r="BM692"/>
          <cell r="BN692"/>
          <cell r="BO692"/>
          <cell r="BP692"/>
          <cell r="BQ692"/>
          <cell r="BR692"/>
          <cell r="BS692"/>
          <cell r="BT692"/>
          <cell r="BU692"/>
          <cell r="BV692"/>
          <cell r="BW692"/>
          <cell r="BX692"/>
          <cell r="BY692"/>
          <cell r="BZ692"/>
          <cell r="CA692"/>
          <cell r="CB692"/>
          <cell r="CC692"/>
          <cell r="CD692"/>
          <cell r="CE692"/>
          <cell r="CF692"/>
          <cell r="CG692"/>
          <cell r="CH692"/>
          <cell r="CI692"/>
          <cell r="CJ692"/>
          <cell r="CK692"/>
          <cell r="CL692"/>
          <cell r="CM692"/>
          <cell r="CN692"/>
          <cell r="CO692"/>
          <cell r="CP692"/>
          <cell r="CQ692"/>
          <cell r="CR692"/>
          <cell r="CS692"/>
          <cell r="CT692"/>
          <cell r="CU692"/>
          <cell r="CV692"/>
          <cell r="CW692"/>
          <cell r="CX692"/>
          <cell r="CY692"/>
          <cell r="CZ692"/>
          <cell r="DA692"/>
          <cell r="DB692"/>
          <cell r="DC692"/>
          <cell r="DD692">
            <v>1</v>
          </cell>
          <cell r="DE692"/>
        </row>
        <row r="693">
          <cell r="C693"/>
          <cell r="D693"/>
          <cell r="E693"/>
          <cell r="F693"/>
          <cell r="G693"/>
          <cell r="H693"/>
          <cell r="I693"/>
          <cell r="J693"/>
          <cell r="K693"/>
          <cell r="L693"/>
          <cell r="M693"/>
          <cell r="N693"/>
          <cell r="O693"/>
          <cell r="P693"/>
          <cell r="Q693">
            <v>0</v>
          </cell>
          <cell r="R693"/>
          <cell r="S693"/>
          <cell r="T693"/>
          <cell r="U693"/>
          <cell r="V693"/>
          <cell r="W693"/>
          <cell r="X693"/>
          <cell r="Y693"/>
          <cell r="Z693"/>
          <cell r="AA693"/>
          <cell r="AB693"/>
          <cell r="AC693"/>
          <cell r="AD693"/>
          <cell r="AE693"/>
          <cell r="AF693"/>
          <cell r="AG693"/>
          <cell r="AH693"/>
          <cell r="AI693"/>
          <cell r="AJ693"/>
          <cell r="AK693"/>
          <cell r="AL693"/>
          <cell r="AM693"/>
          <cell r="AN693"/>
          <cell r="AO693"/>
          <cell r="AP693"/>
          <cell r="AQ693"/>
          <cell r="AR693"/>
          <cell r="AS693"/>
          <cell r="AT693"/>
          <cell r="AU693"/>
          <cell r="AV693"/>
          <cell r="AW693"/>
          <cell r="AX693"/>
          <cell r="AY693"/>
          <cell r="AZ693"/>
          <cell r="BA693"/>
          <cell r="BB693"/>
          <cell r="BC693"/>
          <cell r="BD693"/>
          <cell r="BE693"/>
          <cell r="BF693"/>
          <cell r="BG693"/>
          <cell r="BH693"/>
          <cell r="BI693"/>
          <cell r="BJ693"/>
          <cell r="BK693"/>
          <cell r="BL693"/>
          <cell r="BM693"/>
          <cell r="BN693"/>
          <cell r="BO693"/>
          <cell r="BP693"/>
          <cell r="BQ693"/>
          <cell r="BR693"/>
          <cell r="BS693"/>
          <cell r="BT693"/>
          <cell r="BU693"/>
          <cell r="BV693"/>
          <cell r="BW693"/>
          <cell r="BX693"/>
          <cell r="BY693"/>
          <cell r="BZ693"/>
          <cell r="CA693"/>
          <cell r="CB693"/>
          <cell r="CC693"/>
          <cell r="CD693"/>
          <cell r="CE693"/>
          <cell r="CF693"/>
          <cell r="CG693"/>
          <cell r="CH693"/>
          <cell r="CI693"/>
          <cell r="CJ693"/>
          <cell r="CK693"/>
          <cell r="CL693"/>
          <cell r="CM693"/>
          <cell r="CN693"/>
          <cell r="CO693"/>
          <cell r="CP693"/>
          <cell r="CQ693"/>
          <cell r="CR693"/>
          <cell r="CS693"/>
          <cell r="CT693"/>
          <cell r="CU693"/>
          <cell r="CV693"/>
          <cell r="CW693"/>
          <cell r="CX693"/>
          <cell r="CY693"/>
          <cell r="CZ693"/>
          <cell r="DA693"/>
          <cell r="DB693"/>
          <cell r="DC693"/>
          <cell r="DD693">
            <v>1</v>
          </cell>
          <cell r="DE693"/>
        </row>
        <row r="694">
          <cell r="C694"/>
          <cell r="D694"/>
          <cell r="E694"/>
          <cell r="F694"/>
          <cell r="G694"/>
          <cell r="H694"/>
          <cell r="I694"/>
          <cell r="J694"/>
          <cell r="K694"/>
          <cell r="L694"/>
          <cell r="M694"/>
          <cell r="N694"/>
          <cell r="O694"/>
          <cell r="P694"/>
          <cell r="Q694">
            <v>0</v>
          </cell>
          <cell r="R694"/>
          <cell r="S694"/>
          <cell r="T694"/>
          <cell r="U694"/>
          <cell r="V694"/>
          <cell r="W694"/>
          <cell r="X694"/>
          <cell r="Y694"/>
          <cell r="Z694"/>
          <cell r="AA694"/>
          <cell r="AB694"/>
          <cell r="AC694"/>
          <cell r="AD694"/>
          <cell r="AE694"/>
          <cell r="AF694"/>
          <cell r="AG694"/>
          <cell r="AH694"/>
          <cell r="AI694"/>
          <cell r="AJ694"/>
          <cell r="AK694"/>
          <cell r="AL694"/>
          <cell r="AM694"/>
          <cell r="AN694"/>
          <cell r="AO694"/>
          <cell r="AP694"/>
          <cell r="AQ694"/>
          <cell r="AR694"/>
          <cell r="AS694"/>
          <cell r="AT694"/>
          <cell r="AU694"/>
          <cell r="AV694"/>
          <cell r="AW694"/>
          <cell r="AX694"/>
          <cell r="AY694"/>
          <cell r="AZ694"/>
          <cell r="BA694"/>
          <cell r="BB694"/>
          <cell r="BC694"/>
          <cell r="BD694"/>
          <cell r="BE694"/>
          <cell r="BF694"/>
          <cell r="BG694"/>
          <cell r="BH694"/>
          <cell r="BI694"/>
          <cell r="BJ694"/>
          <cell r="BK694"/>
          <cell r="BL694"/>
          <cell r="BM694"/>
          <cell r="BN694"/>
          <cell r="BO694"/>
          <cell r="BP694"/>
          <cell r="BQ694"/>
          <cell r="BR694"/>
          <cell r="BS694"/>
          <cell r="BT694"/>
          <cell r="BU694"/>
          <cell r="BV694"/>
          <cell r="BW694"/>
          <cell r="BX694"/>
          <cell r="BY694"/>
          <cell r="BZ694"/>
          <cell r="CA694"/>
          <cell r="CB694"/>
          <cell r="CC694"/>
          <cell r="CD694"/>
          <cell r="CE694"/>
          <cell r="CF694"/>
          <cell r="CG694"/>
          <cell r="CH694"/>
          <cell r="CI694"/>
          <cell r="CJ694"/>
          <cell r="CK694"/>
          <cell r="CL694"/>
          <cell r="CM694"/>
          <cell r="CN694"/>
          <cell r="CO694"/>
          <cell r="CP694"/>
          <cell r="CQ694"/>
          <cell r="CR694"/>
          <cell r="CS694"/>
          <cell r="CT694"/>
          <cell r="CU694"/>
          <cell r="CV694"/>
          <cell r="CW694"/>
          <cell r="CX694"/>
          <cell r="CY694"/>
          <cell r="CZ694"/>
          <cell r="DA694"/>
          <cell r="DB694"/>
          <cell r="DC694"/>
          <cell r="DD694">
            <v>1</v>
          </cell>
          <cell r="DE694"/>
        </row>
        <row r="695">
          <cell r="C695"/>
          <cell r="D695"/>
          <cell r="E695"/>
          <cell r="F695"/>
          <cell r="G695"/>
          <cell r="H695"/>
          <cell r="I695"/>
          <cell r="J695"/>
          <cell r="K695"/>
          <cell r="L695"/>
          <cell r="M695"/>
          <cell r="N695"/>
          <cell r="O695"/>
          <cell r="P695"/>
          <cell r="Q695">
            <v>0</v>
          </cell>
          <cell r="R695"/>
          <cell r="S695"/>
          <cell r="T695"/>
          <cell r="U695"/>
          <cell r="V695"/>
          <cell r="W695"/>
          <cell r="X695"/>
          <cell r="Y695"/>
          <cell r="Z695"/>
          <cell r="AA695"/>
          <cell r="AB695"/>
          <cell r="AC695"/>
          <cell r="AD695"/>
          <cell r="AE695"/>
          <cell r="AF695"/>
          <cell r="AG695"/>
          <cell r="AH695"/>
          <cell r="AI695"/>
          <cell r="AJ695"/>
          <cell r="AK695"/>
          <cell r="AL695"/>
          <cell r="AM695"/>
          <cell r="AN695"/>
          <cell r="AO695"/>
          <cell r="AP695"/>
          <cell r="AQ695"/>
          <cell r="AR695"/>
          <cell r="AS695"/>
          <cell r="AT695"/>
          <cell r="AU695"/>
          <cell r="AV695"/>
          <cell r="AW695"/>
          <cell r="AX695"/>
          <cell r="AY695"/>
          <cell r="AZ695"/>
          <cell r="BA695"/>
          <cell r="BB695"/>
          <cell r="BC695"/>
          <cell r="BD695"/>
          <cell r="BE695"/>
          <cell r="BF695"/>
          <cell r="BG695"/>
          <cell r="BH695"/>
          <cell r="BI695"/>
          <cell r="BJ695"/>
          <cell r="BK695"/>
          <cell r="BL695"/>
          <cell r="BM695"/>
          <cell r="BN695"/>
          <cell r="BO695"/>
          <cell r="BP695"/>
          <cell r="BQ695"/>
          <cell r="BR695"/>
          <cell r="BS695"/>
          <cell r="BT695"/>
          <cell r="BU695"/>
          <cell r="BV695"/>
          <cell r="BW695"/>
          <cell r="BX695"/>
          <cell r="BY695"/>
          <cell r="BZ695"/>
          <cell r="CA695"/>
          <cell r="CB695"/>
          <cell r="CC695"/>
          <cell r="CD695"/>
          <cell r="CE695"/>
          <cell r="CF695"/>
          <cell r="CG695"/>
          <cell r="CH695"/>
          <cell r="CI695"/>
          <cell r="CJ695"/>
          <cell r="CK695"/>
          <cell r="CL695"/>
          <cell r="CM695"/>
          <cell r="CN695"/>
          <cell r="CO695"/>
          <cell r="CP695"/>
          <cell r="CQ695"/>
          <cell r="CR695"/>
          <cell r="CS695"/>
          <cell r="CT695"/>
          <cell r="CU695"/>
          <cell r="CV695"/>
          <cell r="CW695"/>
          <cell r="CX695"/>
          <cell r="CY695"/>
          <cell r="CZ695"/>
          <cell r="DA695"/>
          <cell r="DB695"/>
          <cell r="DC695"/>
          <cell r="DD695">
            <v>1</v>
          </cell>
          <cell r="DE695"/>
        </row>
        <row r="696">
          <cell r="C696"/>
          <cell r="D696"/>
          <cell r="E696"/>
          <cell r="F696"/>
          <cell r="G696"/>
          <cell r="H696"/>
          <cell r="I696"/>
          <cell r="J696"/>
          <cell r="K696"/>
          <cell r="L696"/>
          <cell r="M696"/>
          <cell r="N696"/>
          <cell r="O696"/>
          <cell r="P696"/>
          <cell r="Q696">
            <v>0</v>
          </cell>
          <cell r="R696"/>
          <cell r="S696"/>
          <cell r="T696"/>
          <cell r="U696"/>
          <cell r="V696"/>
          <cell r="W696"/>
          <cell r="X696"/>
          <cell r="Y696"/>
          <cell r="Z696"/>
          <cell r="AA696"/>
          <cell r="AB696"/>
          <cell r="AC696"/>
          <cell r="AD696"/>
          <cell r="AE696"/>
          <cell r="AF696"/>
          <cell r="AG696"/>
          <cell r="AH696"/>
          <cell r="AI696"/>
          <cell r="AJ696"/>
          <cell r="AK696"/>
          <cell r="AL696"/>
          <cell r="AM696"/>
          <cell r="AN696"/>
          <cell r="AO696"/>
          <cell r="AP696"/>
          <cell r="AQ696"/>
          <cell r="AR696"/>
          <cell r="AS696"/>
          <cell r="AT696"/>
          <cell r="AU696"/>
          <cell r="AV696"/>
          <cell r="AW696"/>
          <cell r="AX696"/>
          <cell r="AY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v>1</v>
          </cell>
          <cell r="DE696"/>
        </row>
        <row r="697">
          <cell r="C697"/>
          <cell r="D697"/>
          <cell r="E697"/>
          <cell r="F697"/>
          <cell r="G697"/>
          <cell r="H697"/>
          <cell r="I697"/>
          <cell r="J697"/>
          <cell r="K697"/>
          <cell r="L697"/>
          <cell r="M697"/>
          <cell r="N697"/>
          <cell r="O697"/>
          <cell r="P697"/>
          <cell r="Q697">
            <v>0</v>
          </cell>
          <cell r="R697"/>
          <cell r="S697"/>
          <cell r="T697"/>
          <cell r="U697"/>
          <cell r="V697"/>
          <cell r="W697"/>
          <cell r="X697"/>
          <cell r="Y697"/>
          <cell r="Z697"/>
          <cell r="AA697"/>
          <cell r="AB697"/>
          <cell r="AC697"/>
          <cell r="AD697"/>
          <cell r="AE697"/>
          <cell r="AF697"/>
          <cell r="AG697"/>
          <cell r="AH697"/>
          <cell r="AI697"/>
          <cell r="AJ697"/>
          <cell r="AK697"/>
          <cell r="AL697"/>
          <cell r="AM697"/>
          <cell r="AN697"/>
          <cell r="AO697"/>
          <cell r="AP697"/>
          <cell r="AQ697"/>
          <cell r="AR697"/>
          <cell r="AS697"/>
          <cell r="AT697"/>
          <cell r="AU697"/>
          <cell r="AV697"/>
          <cell r="AW697"/>
          <cell r="AX697"/>
          <cell r="AY697"/>
          <cell r="AZ697"/>
          <cell r="BA697"/>
          <cell r="BB697"/>
          <cell r="BC697"/>
          <cell r="BD697"/>
          <cell r="BE697"/>
          <cell r="BF697"/>
          <cell r="BG697"/>
          <cell r="BH697"/>
          <cell r="BI697"/>
          <cell r="BJ697"/>
          <cell r="BK697"/>
          <cell r="BL697"/>
          <cell r="BM697"/>
          <cell r="BN697"/>
          <cell r="BO697"/>
          <cell r="BP697"/>
          <cell r="BQ697"/>
          <cell r="BR697"/>
          <cell r="BS697"/>
          <cell r="BT697"/>
          <cell r="BU697"/>
          <cell r="BV697"/>
          <cell r="BW697"/>
          <cell r="BX697"/>
          <cell r="BY697"/>
          <cell r="BZ697"/>
          <cell r="CA697"/>
          <cell r="CB697"/>
          <cell r="CC697"/>
          <cell r="CD697"/>
          <cell r="CE697"/>
          <cell r="CF697"/>
          <cell r="CG697"/>
          <cell r="CH697"/>
          <cell r="CI697"/>
          <cell r="CJ697"/>
          <cell r="CK697"/>
          <cell r="CL697"/>
          <cell r="CM697"/>
          <cell r="CN697"/>
          <cell r="CO697"/>
          <cell r="CP697"/>
          <cell r="CQ697"/>
          <cell r="CR697"/>
          <cell r="CS697"/>
          <cell r="CT697"/>
          <cell r="CU697"/>
          <cell r="CV697"/>
          <cell r="CW697"/>
          <cell r="CX697"/>
          <cell r="CY697"/>
          <cell r="CZ697"/>
          <cell r="DA697"/>
          <cell r="DB697"/>
          <cell r="DC697"/>
          <cell r="DD697">
            <v>1</v>
          </cell>
          <cell r="DE697"/>
        </row>
        <row r="698">
          <cell r="C698"/>
          <cell r="D698"/>
          <cell r="E698"/>
          <cell r="F698"/>
          <cell r="G698"/>
          <cell r="H698"/>
          <cell r="I698"/>
          <cell r="J698"/>
          <cell r="K698"/>
          <cell r="L698"/>
          <cell r="M698"/>
          <cell r="N698"/>
          <cell r="O698"/>
          <cell r="P698"/>
          <cell r="Q698">
            <v>0</v>
          </cell>
          <cell r="R698"/>
          <cell r="S698"/>
          <cell r="T698"/>
          <cell r="U698"/>
          <cell r="V698"/>
          <cell r="W698"/>
          <cell r="X698"/>
          <cell r="Y698"/>
          <cell r="Z698"/>
          <cell r="AA698"/>
          <cell r="AB698"/>
          <cell r="AC698"/>
          <cell r="AD698"/>
          <cell r="AE698"/>
          <cell r="AF698"/>
          <cell r="AG698"/>
          <cell r="AH698"/>
          <cell r="AI698"/>
          <cell r="AJ698"/>
          <cell r="AK698"/>
          <cell r="AL698"/>
          <cell r="AM698"/>
          <cell r="AN698"/>
          <cell r="AO698"/>
          <cell r="AP698"/>
          <cell r="AQ698"/>
          <cell r="AR698"/>
          <cell r="AS698"/>
          <cell r="AT698"/>
          <cell r="AU698"/>
          <cell r="AV698"/>
          <cell r="AW698"/>
          <cell r="AX698"/>
          <cell r="AY698"/>
          <cell r="AZ698"/>
          <cell r="BA698"/>
          <cell r="BB698"/>
          <cell r="BC698"/>
          <cell r="BD698"/>
          <cell r="BE698"/>
          <cell r="BF698"/>
          <cell r="BG698"/>
          <cell r="BH698"/>
          <cell r="BI698"/>
          <cell r="BJ698"/>
          <cell r="BK698"/>
          <cell r="BL698"/>
          <cell r="BM698"/>
          <cell r="BN698"/>
          <cell r="BO698"/>
          <cell r="BP698"/>
          <cell r="BQ698"/>
          <cell r="BR698"/>
          <cell r="BS698"/>
          <cell r="BT698"/>
          <cell r="BU698"/>
          <cell r="BV698"/>
          <cell r="BW698"/>
          <cell r="BX698"/>
          <cell r="BY698"/>
          <cell r="BZ698"/>
          <cell r="CA698"/>
          <cell r="CB698"/>
          <cell r="CC698"/>
          <cell r="CD698"/>
          <cell r="CE698"/>
          <cell r="CF698"/>
          <cell r="CG698"/>
          <cell r="CH698"/>
          <cell r="CI698"/>
          <cell r="CJ698"/>
          <cell r="CK698"/>
          <cell r="CL698"/>
          <cell r="CM698"/>
          <cell r="CN698"/>
          <cell r="CO698"/>
          <cell r="CP698"/>
          <cell r="CQ698"/>
          <cell r="CR698"/>
          <cell r="CS698"/>
          <cell r="CT698"/>
          <cell r="CU698"/>
          <cell r="CV698"/>
          <cell r="CW698"/>
          <cell r="CX698"/>
          <cell r="CY698"/>
          <cell r="CZ698"/>
          <cell r="DA698"/>
          <cell r="DB698"/>
          <cell r="DC698"/>
          <cell r="DD698">
            <v>1</v>
          </cell>
          <cell r="DE698"/>
        </row>
        <row r="699">
          <cell r="C699"/>
          <cell r="D699"/>
          <cell r="E699"/>
          <cell r="F699"/>
          <cell r="G699"/>
          <cell r="H699"/>
          <cell r="I699"/>
          <cell r="J699"/>
          <cell r="K699"/>
          <cell r="L699"/>
          <cell r="M699"/>
          <cell r="N699"/>
          <cell r="O699"/>
          <cell r="P699"/>
          <cell r="Q699">
            <v>0</v>
          </cell>
          <cell r="R699"/>
          <cell r="S699"/>
          <cell r="T699"/>
          <cell r="U699"/>
          <cell r="V699"/>
          <cell r="W699"/>
          <cell r="X699"/>
          <cell r="Y699"/>
          <cell r="Z699"/>
          <cell r="AA699"/>
          <cell r="AB699"/>
          <cell r="AC699"/>
          <cell r="AD699"/>
          <cell r="AE699"/>
          <cell r="AF699"/>
          <cell r="AG699"/>
          <cell r="AH699"/>
          <cell r="AI699"/>
          <cell r="AJ699"/>
          <cell r="AK699"/>
          <cell r="AL699"/>
          <cell r="AM699"/>
          <cell r="AN699"/>
          <cell r="AO699"/>
          <cell r="AP699"/>
          <cell r="AQ699"/>
          <cell r="AR699"/>
          <cell r="AS699"/>
          <cell r="AT699"/>
          <cell r="AU699"/>
          <cell r="AV699"/>
          <cell r="AW699"/>
          <cell r="AX699"/>
          <cell r="AY699"/>
          <cell r="AZ699"/>
          <cell r="BA699"/>
          <cell r="BB699"/>
          <cell r="BC699"/>
          <cell r="BD699"/>
          <cell r="BE699"/>
          <cell r="BF699"/>
          <cell r="BG699"/>
          <cell r="BH699"/>
          <cell r="BI699"/>
          <cell r="BJ699"/>
          <cell r="BK699"/>
          <cell r="BL699"/>
          <cell r="BM699"/>
          <cell r="BN699"/>
          <cell r="BO699"/>
          <cell r="BP699"/>
          <cell r="BQ699"/>
          <cell r="BR699"/>
          <cell r="BS699"/>
          <cell r="BT699"/>
          <cell r="BU699"/>
          <cell r="BV699"/>
          <cell r="BW699"/>
          <cell r="BX699"/>
          <cell r="BY699"/>
          <cell r="BZ699"/>
          <cell r="CA699"/>
          <cell r="CB699"/>
          <cell r="CC699"/>
          <cell r="CD699"/>
          <cell r="CE699"/>
          <cell r="CF699"/>
          <cell r="CG699"/>
          <cell r="CH699"/>
          <cell r="CI699"/>
          <cell r="CJ699"/>
          <cell r="CK699"/>
          <cell r="CL699"/>
          <cell r="CM699"/>
          <cell r="CN699"/>
          <cell r="CO699"/>
          <cell r="CP699"/>
          <cell r="CQ699"/>
          <cell r="CR699"/>
          <cell r="CS699"/>
          <cell r="CT699"/>
          <cell r="CU699"/>
          <cell r="CV699"/>
          <cell r="CW699"/>
          <cell r="CX699"/>
          <cell r="CY699"/>
          <cell r="CZ699"/>
          <cell r="DA699"/>
          <cell r="DB699"/>
          <cell r="DC699"/>
          <cell r="DD699">
            <v>1</v>
          </cell>
          <cell r="DE699"/>
        </row>
        <row r="700">
          <cell r="C700"/>
          <cell r="D700"/>
          <cell r="E700"/>
          <cell r="F700"/>
          <cell r="G700"/>
          <cell r="H700"/>
          <cell r="I700"/>
          <cell r="J700"/>
          <cell r="K700"/>
          <cell r="L700"/>
          <cell r="M700"/>
          <cell r="N700"/>
          <cell r="O700"/>
          <cell r="P700"/>
          <cell r="Q700">
            <v>0</v>
          </cell>
          <cell r="R700"/>
          <cell r="S700"/>
          <cell r="T700"/>
          <cell r="U700"/>
          <cell r="V700"/>
          <cell r="W700"/>
          <cell r="X700"/>
          <cell r="Y700"/>
          <cell r="Z700"/>
          <cell r="AA700"/>
          <cell r="AB700"/>
          <cell r="AC700"/>
          <cell r="AD700"/>
          <cell r="AE700"/>
          <cell r="AF700"/>
          <cell r="AG700"/>
          <cell r="AH700"/>
          <cell r="AI700"/>
          <cell r="AJ700"/>
          <cell r="AK700"/>
          <cell r="AL700"/>
          <cell r="AM700"/>
          <cell r="AN700"/>
          <cell r="AO700"/>
          <cell r="AP700"/>
          <cell r="AQ700"/>
          <cell r="AR700"/>
          <cell r="AS700"/>
          <cell r="AT700"/>
          <cell r="AU700"/>
          <cell r="AV700"/>
          <cell r="AW700"/>
          <cell r="AX700"/>
          <cell r="AY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cell r="CZ700"/>
          <cell r="DA700"/>
          <cell r="DB700"/>
          <cell r="DC700"/>
          <cell r="DD700">
            <v>1</v>
          </cell>
          <cell r="DE700"/>
        </row>
        <row r="701">
          <cell r="C701"/>
          <cell r="D701"/>
          <cell r="E701"/>
          <cell r="F701"/>
          <cell r="G701"/>
          <cell r="H701"/>
          <cell r="I701"/>
          <cell r="J701"/>
          <cell r="K701"/>
          <cell r="L701"/>
          <cell r="M701"/>
          <cell r="N701"/>
          <cell r="O701"/>
          <cell r="P701"/>
          <cell r="Q701">
            <v>0</v>
          </cell>
          <cell r="R701"/>
          <cell r="S701"/>
          <cell r="T701"/>
          <cell r="U701"/>
          <cell r="V701"/>
          <cell r="W701"/>
          <cell r="X701"/>
          <cell r="Y701"/>
          <cell r="Z701"/>
          <cell r="AA701"/>
          <cell r="AB701"/>
          <cell r="AC701"/>
          <cell r="AD701"/>
          <cell r="AE701"/>
          <cell r="AF701"/>
          <cell r="AG701"/>
          <cell r="AH701"/>
          <cell r="AI701"/>
          <cell r="AJ701"/>
          <cell r="AK701"/>
          <cell r="AL701"/>
          <cell r="AM701"/>
          <cell r="AN701"/>
          <cell r="AO701"/>
          <cell r="AP701"/>
          <cell r="AQ701"/>
          <cell r="AR701"/>
          <cell r="AS701"/>
          <cell r="AT701"/>
          <cell r="AU701"/>
          <cell r="AV701"/>
          <cell r="AW701"/>
          <cell r="AX701"/>
          <cell r="AY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v>1</v>
          </cell>
          <cell r="DE701"/>
        </row>
        <row r="702">
          <cell r="C702"/>
          <cell r="D702"/>
          <cell r="E702"/>
          <cell r="F702"/>
          <cell r="G702"/>
          <cell r="H702"/>
          <cell r="I702"/>
          <cell r="J702"/>
          <cell r="K702"/>
          <cell r="L702"/>
          <cell r="M702"/>
          <cell r="N702"/>
          <cell r="O702"/>
          <cell r="P702"/>
          <cell r="Q702">
            <v>0</v>
          </cell>
          <cell r="R702"/>
          <cell r="S702"/>
          <cell r="T702"/>
          <cell r="U702"/>
          <cell r="V702"/>
          <cell r="W702"/>
          <cell r="X702"/>
          <cell r="Y702"/>
          <cell r="Z702"/>
          <cell r="AA702"/>
          <cell r="AB702"/>
          <cell r="AC702"/>
          <cell r="AD702"/>
          <cell r="AE702"/>
          <cell r="AF702"/>
          <cell r="AG702"/>
          <cell r="AH702"/>
          <cell r="AI702"/>
          <cell r="AJ702"/>
          <cell r="AK702"/>
          <cell r="AL702"/>
          <cell r="AM702"/>
          <cell r="AN702"/>
          <cell r="AO702"/>
          <cell r="AP702"/>
          <cell r="AQ702"/>
          <cell r="AR702"/>
          <cell r="AS702"/>
          <cell r="AT702"/>
          <cell r="AU702"/>
          <cell r="AV702"/>
          <cell r="AW702"/>
          <cell r="AX702"/>
          <cell r="AY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I702"/>
          <cell r="CJ702"/>
          <cell r="CK702"/>
          <cell r="CL702"/>
          <cell r="CM702"/>
          <cell r="CN702"/>
          <cell r="CO702"/>
          <cell r="CP702"/>
          <cell r="CQ702"/>
          <cell r="CR702"/>
          <cell r="CS702"/>
          <cell r="CT702"/>
          <cell r="CU702"/>
          <cell r="CV702"/>
          <cell r="CW702"/>
          <cell r="CX702"/>
          <cell r="CY702"/>
          <cell r="CZ702"/>
          <cell r="DA702"/>
          <cell r="DB702"/>
          <cell r="DC702"/>
          <cell r="DD702">
            <v>1</v>
          </cell>
          <cell r="DE702"/>
        </row>
        <row r="703">
          <cell r="C703"/>
          <cell r="D703"/>
          <cell r="E703"/>
          <cell r="F703"/>
          <cell r="G703"/>
          <cell r="H703"/>
          <cell r="I703"/>
          <cell r="J703"/>
          <cell r="K703"/>
          <cell r="L703"/>
          <cell r="M703"/>
          <cell r="N703"/>
          <cell r="O703"/>
          <cell r="P703"/>
          <cell r="Q703">
            <v>0</v>
          </cell>
          <cell r="R703"/>
          <cell r="S703"/>
          <cell r="T703"/>
          <cell r="U703"/>
          <cell r="V703"/>
          <cell r="W703"/>
          <cell r="X703"/>
          <cell r="Y703"/>
          <cell r="Z703"/>
          <cell r="AA703"/>
          <cell r="AB703"/>
          <cell r="AC703"/>
          <cell r="AD703"/>
          <cell r="AE703"/>
          <cell r="AF703"/>
          <cell r="AG703"/>
          <cell r="AH703"/>
          <cell r="AI703"/>
          <cell r="AJ703"/>
          <cell r="AK703"/>
          <cell r="AL703"/>
          <cell r="AM703"/>
          <cell r="AN703"/>
          <cell r="AO703"/>
          <cell r="AP703"/>
          <cell r="AQ703"/>
          <cell r="AR703"/>
          <cell r="AS703"/>
          <cell r="AT703"/>
          <cell r="AU703"/>
          <cell r="AV703"/>
          <cell r="AW703"/>
          <cell r="AX703"/>
          <cell r="AY703"/>
          <cell r="AZ703"/>
          <cell r="BA703"/>
          <cell r="BB703"/>
          <cell r="BC703"/>
          <cell r="BD703"/>
          <cell r="BE703"/>
          <cell r="BF703"/>
          <cell r="BG703"/>
          <cell r="BH703"/>
          <cell r="BI703"/>
          <cell r="BJ703"/>
          <cell r="BK703"/>
          <cell r="BL703"/>
          <cell r="BM703"/>
          <cell r="BN703"/>
          <cell r="BO703"/>
          <cell r="BP703"/>
          <cell r="BQ703"/>
          <cell r="BR703"/>
          <cell r="BS703"/>
          <cell r="BT703"/>
          <cell r="BU703"/>
          <cell r="BV703"/>
          <cell r="BW703"/>
          <cell r="BX703"/>
          <cell r="BY703"/>
          <cell r="BZ703"/>
          <cell r="CA703"/>
          <cell r="CB703"/>
          <cell r="CC703"/>
          <cell r="CD703"/>
          <cell r="CE703"/>
          <cell r="CF703"/>
          <cell r="CG703"/>
          <cell r="CH703"/>
          <cell r="CI703"/>
          <cell r="CJ703"/>
          <cell r="CK703"/>
          <cell r="CL703"/>
          <cell r="CM703"/>
          <cell r="CN703"/>
          <cell r="CO703"/>
          <cell r="CP703"/>
          <cell r="CQ703"/>
          <cell r="CR703"/>
          <cell r="CS703"/>
          <cell r="CT703"/>
          <cell r="CU703"/>
          <cell r="CV703"/>
          <cell r="CW703"/>
          <cell r="CX703"/>
          <cell r="CY703"/>
          <cell r="CZ703"/>
          <cell r="DA703"/>
          <cell r="DB703"/>
          <cell r="DC703"/>
          <cell r="DD703">
            <v>1</v>
          </cell>
          <cell r="DE703"/>
        </row>
        <row r="704">
          <cell r="C704"/>
          <cell r="D704"/>
          <cell r="E704"/>
          <cell r="F704"/>
          <cell r="G704"/>
          <cell r="H704"/>
          <cell r="I704"/>
          <cell r="J704"/>
          <cell r="K704"/>
          <cell r="L704"/>
          <cell r="M704"/>
          <cell r="N704"/>
          <cell r="O704"/>
          <cell r="P704"/>
          <cell r="Q704">
            <v>0</v>
          </cell>
          <cell r="R704"/>
          <cell r="S704"/>
          <cell r="T704"/>
          <cell r="U704"/>
          <cell r="V704"/>
          <cell r="W704"/>
          <cell r="X704"/>
          <cell r="Y704"/>
          <cell r="Z704"/>
          <cell r="AA704"/>
          <cell r="AB704"/>
          <cell r="AC704"/>
          <cell r="AD704"/>
          <cell r="AE704"/>
          <cell r="AF704"/>
          <cell r="AG704"/>
          <cell r="AH704"/>
          <cell r="AI704"/>
          <cell r="AJ704"/>
          <cell r="AK704"/>
          <cell r="AL704"/>
          <cell r="AM704"/>
          <cell r="AN704"/>
          <cell r="AO704"/>
          <cell r="AP704"/>
          <cell r="AQ704"/>
          <cell r="AR704"/>
          <cell r="AS704"/>
          <cell r="AT704"/>
          <cell r="AU704"/>
          <cell r="AV704"/>
          <cell r="AW704"/>
          <cell r="AX704"/>
          <cell r="AY704"/>
          <cell r="AZ704"/>
          <cell r="BA704"/>
          <cell r="BB704"/>
          <cell r="BC704"/>
          <cell r="BD704"/>
          <cell r="BE704"/>
          <cell r="BF704"/>
          <cell r="BG704"/>
          <cell r="BH704"/>
          <cell r="BI704"/>
          <cell r="BJ704"/>
          <cell r="BK704"/>
          <cell r="BL704"/>
          <cell r="BM704"/>
          <cell r="BN704"/>
          <cell r="BO704"/>
          <cell r="BP704"/>
          <cell r="BQ704"/>
          <cell r="BR704"/>
          <cell r="BS704"/>
          <cell r="BT704"/>
          <cell r="BU704"/>
          <cell r="BV704"/>
          <cell r="BW704"/>
          <cell r="BX704"/>
          <cell r="BY704"/>
          <cell r="BZ704"/>
          <cell r="CA704"/>
          <cell r="CB704"/>
          <cell r="CC704"/>
          <cell r="CD704"/>
          <cell r="CE704"/>
          <cell r="CF704"/>
          <cell r="CG704"/>
          <cell r="CH704"/>
          <cell r="CI704"/>
          <cell r="CJ704"/>
          <cell r="CK704"/>
          <cell r="CL704"/>
          <cell r="CM704"/>
          <cell r="CN704"/>
          <cell r="CO704"/>
          <cell r="CP704"/>
          <cell r="CQ704"/>
          <cell r="CR704"/>
          <cell r="CS704"/>
          <cell r="CT704"/>
          <cell r="CU704"/>
          <cell r="CV704"/>
          <cell r="CW704"/>
          <cell r="CX704"/>
          <cell r="CY704"/>
          <cell r="CZ704"/>
          <cell r="DA704"/>
          <cell r="DB704"/>
          <cell r="DC704"/>
          <cell r="DD704">
            <v>1</v>
          </cell>
          <cell r="DE704"/>
        </row>
        <row r="705">
          <cell r="C705"/>
          <cell r="D705"/>
          <cell r="E705"/>
          <cell r="F705"/>
          <cell r="G705"/>
          <cell r="H705"/>
          <cell r="I705"/>
          <cell r="J705"/>
          <cell r="K705"/>
          <cell r="L705"/>
          <cell r="M705"/>
          <cell r="N705"/>
          <cell r="O705"/>
          <cell r="P705"/>
          <cell r="Q705">
            <v>0</v>
          </cell>
          <cell r="R705"/>
          <cell r="S705"/>
          <cell r="T705"/>
          <cell r="U705"/>
          <cell r="V705"/>
          <cell r="W705"/>
          <cell r="X705"/>
          <cell r="Y705"/>
          <cell r="Z705"/>
          <cell r="AA705"/>
          <cell r="AB705"/>
          <cell r="AC705"/>
          <cell r="AD705"/>
          <cell r="AE705"/>
          <cell r="AF705"/>
          <cell r="AG705"/>
          <cell r="AH705"/>
          <cell r="AI705"/>
          <cell r="AJ705"/>
          <cell r="AK705"/>
          <cell r="AL705"/>
          <cell r="AM705"/>
          <cell r="AN705"/>
          <cell r="AO705"/>
          <cell r="AP705"/>
          <cell r="AQ705"/>
          <cell r="AR705"/>
          <cell r="AS705"/>
          <cell r="AT705"/>
          <cell r="AU705"/>
          <cell r="AV705"/>
          <cell r="AW705"/>
          <cell r="AX705"/>
          <cell r="AY705"/>
          <cell r="AZ705"/>
          <cell r="BA705"/>
          <cell r="BB705"/>
          <cell r="BC705"/>
          <cell r="BD705"/>
          <cell r="BE705"/>
          <cell r="BF705"/>
          <cell r="BG705"/>
          <cell r="BH705"/>
          <cell r="BI705"/>
          <cell r="BJ705"/>
          <cell r="BK705"/>
          <cell r="BL705"/>
          <cell r="BM705"/>
          <cell r="BN705"/>
          <cell r="BO705"/>
          <cell r="BP705"/>
          <cell r="BQ705"/>
          <cell r="BR705"/>
          <cell r="BS705"/>
          <cell r="BT705"/>
          <cell r="BU705"/>
          <cell r="BV705"/>
          <cell r="BW705"/>
          <cell r="BX705"/>
          <cell r="BY705"/>
          <cell r="BZ705"/>
          <cell r="CA705"/>
          <cell r="CB705"/>
          <cell r="CC705"/>
          <cell r="CD705"/>
          <cell r="CE705"/>
          <cell r="CF705"/>
          <cell r="CG705"/>
          <cell r="CH705"/>
          <cell r="CI705"/>
          <cell r="CJ705"/>
          <cell r="CK705"/>
          <cell r="CL705"/>
          <cell r="CM705"/>
          <cell r="CN705"/>
          <cell r="CO705"/>
          <cell r="CP705"/>
          <cell r="CQ705"/>
          <cell r="CR705"/>
          <cell r="CS705"/>
          <cell r="CT705"/>
          <cell r="CU705"/>
          <cell r="CV705"/>
          <cell r="CW705"/>
          <cell r="CX705"/>
          <cell r="CY705"/>
          <cell r="CZ705"/>
          <cell r="DA705"/>
          <cell r="DB705"/>
          <cell r="DC705"/>
          <cell r="DD705">
            <v>1</v>
          </cell>
          <cell r="DE705"/>
        </row>
        <row r="706">
          <cell r="C706"/>
          <cell r="D706"/>
          <cell r="E706"/>
          <cell r="F706"/>
          <cell r="G706"/>
          <cell r="H706"/>
          <cell r="I706"/>
          <cell r="J706"/>
          <cell r="K706"/>
          <cell r="L706"/>
          <cell r="M706"/>
          <cell r="N706"/>
          <cell r="O706"/>
          <cell r="P706"/>
          <cell r="Q706">
            <v>0</v>
          </cell>
          <cell r="R706"/>
          <cell r="S706"/>
          <cell r="T706"/>
          <cell r="U706"/>
          <cell r="V706"/>
          <cell r="W706"/>
          <cell r="X706"/>
          <cell r="Y706"/>
          <cell r="Z706"/>
          <cell r="AA706"/>
          <cell r="AB706"/>
          <cell r="AC706"/>
          <cell r="AD706"/>
          <cell r="AE706"/>
          <cell r="AF706"/>
          <cell r="AG706"/>
          <cell r="AH706"/>
          <cell r="AI706"/>
          <cell r="AJ706"/>
          <cell r="AK706"/>
          <cell r="AL706"/>
          <cell r="AM706"/>
          <cell r="AN706"/>
          <cell r="AO706"/>
          <cell r="AP706"/>
          <cell r="AQ706"/>
          <cell r="AR706"/>
          <cell r="AS706"/>
          <cell r="AT706"/>
          <cell r="AU706"/>
          <cell r="AV706"/>
          <cell r="AW706"/>
          <cell r="AX706"/>
          <cell r="AY706"/>
          <cell r="AZ706"/>
          <cell r="BA706"/>
          <cell r="BB706"/>
          <cell r="BC706"/>
          <cell r="BD706"/>
          <cell r="BE706"/>
          <cell r="BF706"/>
          <cell r="BG706"/>
          <cell r="BH706"/>
          <cell r="BI706"/>
          <cell r="BJ706"/>
          <cell r="BK706"/>
          <cell r="BL706"/>
          <cell r="BM706"/>
          <cell r="BN706"/>
          <cell r="BO706"/>
          <cell r="BP706"/>
          <cell r="BQ706"/>
          <cell r="BR706"/>
          <cell r="BS706"/>
          <cell r="BT706"/>
          <cell r="BU706"/>
          <cell r="BV706"/>
          <cell r="BW706"/>
          <cell r="BX706"/>
          <cell r="BY706"/>
          <cell r="BZ706"/>
          <cell r="CA706"/>
          <cell r="CB706"/>
          <cell r="CC706"/>
          <cell r="CD706"/>
          <cell r="CE706"/>
          <cell r="CF706"/>
          <cell r="CG706"/>
          <cell r="CH706"/>
          <cell r="CI706"/>
          <cell r="CJ706"/>
          <cell r="CK706"/>
          <cell r="CL706"/>
          <cell r="CM706"/>
          <cell r="CN706"/>
          <cell r="CO706"/>
          <cell r="CP706"/>
          <cell r="CQ706"/>
          <cell r="CR706"/>
          <cell r="CS706"/>
          <cell r="CT706"/>
          <cell r="CU706"/>
          <cell r="CV706"/>
          <cell r="CW706"/>
          <cell r="CX706"/>
          <cell r="CY706"/>
          <cell r="CZ706"/>
          <cell r="DA706"/>
          <cell r="DB706"/>
          <cell r="DC706"/>
          <cell r="DD706">
            <v>1</v>
          </cell>
          <cell r="DE706"/>
        </row>
        <row r="707">
          <cell r="C707"/>
          <cell r="D707"/>
          <cell r="E707"/>
          <cell r="F707"/>
          <cell r="G707"/>
          <cell r="H707"/>
          <cell r="I707"/>
          <cell r="J707"/>
          <cell r="K707"/>
          <cell r="L707"/>
          <cell r="M707"/>
          <cell r="N707"/>
          <cell r="O707"/>
          <cell r="P707"/>
          <cell r="Q707">
            <v>0</v>
          </cell>
          <cell r="R707"/>
          <cell r="S707"/>
          <cell r="T707"/>
          <cell r="U707"/>
          <cell r="V707"/>
          <cell r="W707"/>
          <cell r="X707"/>
          <cell r="Y707"/>
          <cell r="Z707"/>
          <cell r="AA707"/>
          <cell r="AB707"/>
          <cell r="AC707"/>
          <cell r="AD707"/>
          <cell r="AE707"/>
          <cell r="AF707"/>
          <cell r="AG707"/>
          <cell r="AH707"/>
          <cell r="AI707"/>
          <cell r="AJ707"/>
          <cell r="AK707"/>
          <cell r="AL707"/>
          <cell r="AM707"/>
          <cell r="AN707"/>
          <cell r="AO707"/>
          <cell r="AP707"/>
          <cell r="AQ707"/>
          <cell r="AR707"/>
          <cell r="AS707"/>
          <cell r="AT707"/>
          <cell r="AU707"/>
          <cell r="AV707"/>
          <cell r="AW707"/>
          <cell r="AX707"/>
          <cell r="AY707"/>
          <cell r="AZ707"/>
          <cell r="BA707"/>
          <cell r="BB707"/>
          <cell r="BC707"/>
          <cell r="BD707"/>
          <cell r="BE707"/>
          <cell r="BF707"/>
          <cell r="BG707"/>
          <cell r="BH707"/>
          <cell r="BI707"/>
          <cell r="BJ707"/>
          <cell r="BK707"/>
          <cell r="BL707"/>
          <cell r="BM707"/>
          <cell r="BN707"/>
          <cell r="BO707"/>
          <cell r="BP707"/>
          <cell r="BQ707"/>
          <cell r="BR707"/>
          <cell r="BS707"/>
          <cell r="BT707"/>
          <cell r="BU707"/>
          <cell r="BV707"/>
          <cell r="BW707"/>
          <cell r="BX707"/>
          <cell r="BY707"/>
          <cell r="BZ707"/>
          <cell r="CA707"/>
          <cell r="CB707"/>
          <cell r="CC707"/>
          <cell r="CD707"/>
          <cell r="CE707"/>
          <cell r="CF707"/>
          <cell r="CG707"/>
          <cell r="CH707"/>
          <cell r="CI707"/>
          <cell r="CJ707"/>
          <cell r="CK707"/>
          <cell r="CL707"/>
          <cell r="CM707"/>
          <cell r="CN707"/>
          <cell r="CO707"/>
          <cell r="CP707"/>
          <cell r="CQ707"/>
          <cell r="CR707"/>
          <cell r="CS707"/>
          <cell r="CT707"/>
          <cell r="CU707"/>
          <cell r="CV707"/>
          <cell r="CW707"/>
          <cell r="CX707"/>
          <cell r="CY707"/>
          <cell r="CZ707"/>
          <cell r="DA707"/>
          <cell r="DB707"/>
          <cell r="DC707"/>
          <cell r="DD707">
            <v>1</v>
          </cell>
          <cell r="DE707"/>
        </row>
        <row r="708">
          <cell r="C708"/>
          <cell r="D708"/>
          <cell r="E708"/>
          <cell r="F708"/>
          <cell r="G708"/>
          <cell r="H708"/>
          <cell r="I708"/>
          <cell r="J708"/>
          <cell r="K708"/>
          <cell r="L708"/>
          <cell r="M708"/>
          <cell r="N708"/>
          <cell r="O708"/>
          <cell r="P708"/>
          <cell r="Q708">
            <v>0</v>
          </cell>
          <cell r="R708"/>
          <cell r="S708"/>
          <cell r="T708"/>
          <cell r="U708"/>
          <cell r="V708"/>
          <cell r="W708"/>
          <cell r="X708"/>
          <cell r="Y708"/>
          <cell r="Z708"/>
          <cell r="AA708"/>
          <cell r="AB708"/>
          <cell r="AC708"/>
          <cell r="AD708"/>
          <cell r="AE708"/>
          <cell r="AF708"/>
          <cell r="AG708"/>
          <cell r="AH708"/>
          <cell r="AI708"/>
          <cell r="AJ708"/>
          <cell r="AK708"/>
          <cell r="AL708"/>
          <cell r="AM708"/>
          <cell r="AN708"/>
          <cell r="AO708"/>
          <cell r="AP708"/>
          <cell r="AQ708"/>
          <cell r="AR708"/>
          <cell r="AS708"/>
          <cell r="AT708"/>
          <cell r="AU708"/>
          <cell r="AV708"/>
          <cell r="AW708"/>
          <cell r="AX708"/>
          <cell r="AY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I708"/>
          <cell r="CJ708"/>
          <cell r="CK708"/>
          <cell r="CL708"/>
          <cell r="CM708"/>
          <cell r="CN708"/>
          <cell r="CO708"/>
          <cell r="CP708"/>
          <cell r="CQ708"/>
          <cell r="CR708"/>
          <cell r="CS708"/>
          <cell r="CT708"/>
          <cell r="CU708"/>
          <cell r="CV708"/>
          <cell r="CW708"/>
          <cell r="CX708"/>
          <cell r="CY708"/>
          <cell r="CZ708"/>
          <cell r="DA708"/>
          <cell r="DB708"/>
          <cell r="DC708"/>
          <cell r="DD708">
            <v>1</v>
          </cell>
          <cell r="DE708"/>
        </row>
        <row r="709">
          <cell r="C709"/>
          <cell r="D709"/>
          <cell r="E709"/>
          <cell r="F709"/>
          <cell r="G709"/>
          <cell r="H709"/>
          <cell r="I709"/>
          <cell r="J709"/>
          <cell r="K709"/>
          <cell r="L709"/>
          <cell r="M709"/>
          <cell r="N709"/>
          <cell r="O709"/>
          <cell r="P709"/>
          <cell r="Q709">
            <v>0</v>
          </cell>
          <cell r="R709"/>
          <cell r="S709"/>
          <cell r="T709"/>
          <cell r="U709"/>
          <cell r="V709"/>
          <cell r="W709"/>
          <cell r="X709"/>
          <cell r="Y709"/>
          <cell r="Z709"/>
          <cell r="AA709"/>
          <cell r="AB709"/>
          <cell r="AC709"/>
          <cell r="AD709"/>
          <cell r="AE709"/>
          <cell r="AF709"/>
          <cell r="AG709"/>
          <cell r="AH709"/>
          <cell r="AI709"/>
          <cell r="AJ709"/>
          <cell r="AK709"/>
          <cell r="AL709"/>
          <cell r="AM709"/>
          <cell r="AN709"/>
          <cell r="AO709"/>
          <cell r="AP709"/>
          <cell r="AQ709"/>
          <cell r="AR709"/>
          <cell r="AS709"/>
          <cell r="AT709"/>
          <cell r="AU709"/>
          <cell r="AV709"/>
          <cell r="AW709"/>
          <cell r="AX709"/>
          <cell r="AY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I709"/>
          <cell r="CJ709"/>
          <cell r="CK709"/>
          <cell r="CL709"/>
          <cell r="CM709"/>
          <cell r="CN709"/>
          <cell r="CO709"/>
          <cell r="CP709"/>
          <cell r="CQ709"/>
          <cell r="CR709"/>
          <cell r="CS709"/>
          <cell r="CT709"/>
          <cell r="CU709"/>
          <cell r="CV709"/>
          <cell r="CW709"/>
          <cell r="CX709"/>
          <cell r="CY709"/>
          <cell r="CZ709"/>
          <cell r="DA709"/>
          <cell r="DB709"/>
          <cell r="DC709"/>
          <cell r="DD709">
            <v>1</v>
          </cell>
          <cell r="DE709"/>
        </row>
        <row r="710">
          <cell r="C710"/>
          <cell r="D710"/>
          <cell r="E710"/>
          <cell r="F710"/>
          <cell r="G710"/>
          <cell r="H710"/>
          <cell r="I710"/>
          <cell r="J710"/>
          <cell r="K710"/>
          <cell r="L710"/>
          <cell r="M710"/>
          <cell r="N710"/>
          <cell r="O710"/>
          <cell r="P710"/>
          <cell r="Q710">
            <v>0</v>
          </cell>
          <cell r="R710"/>
          <cell r="S710"/>
          <cell r="T710"/>
          <cell r="U710"/>
          <cell r="V710"/>
          <cell r="W710"/>
          <cell r="X710"/>
          <cell r="Y710"/>
          <cell r="Z710"/>
          <cell r="AA710"/>
          <cell r="AB710"/>
          <cell r="AC710"/>
          <cell r="AD710"/>
          <cell r="AE710"/>
          <cell r="AF710"/>
          <cell r="AG710"/>
          <cell r="AH710"/>
          <cell r="AI710"/>
          <cell r="AJ710"/>
          <cell r="AK710"/>
          <cell r="AL710"/>
          <cell r="AM710"/>
          <cell r="AN710"/>
          <cell r="AO710"/>
          <cell r="AP710"/>
          <cell r="AQ710"/>
          <cell r="AR710"/>
          <cell r="AS710"/>
          <cell r="AT710"/>
          <cell r="AU710"/>
          <cell r="AV710"/>
          <cell r="AW710"/>
          <cell r="AX710"/>
          <cell r="AY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I710"/>
          <cell r="CJ710"/>
          <cell r="CK710"/>
          <cell r="CL710"/>
          <cell r="CM710"/>
          <cell r="CN710"/>
          <cell r="CO710"/>
          <cell r="CP710"/>
          <cell r="CQ710"/>
          <cell r="CR710"/>
          <cell r="CS710"/>
          <cell r="CT710"/>
          <cell r="CU710"/>
          <cell r="CV710"/>
          <cell r="CW710"/>
          <cell r="CX710"/>
          <cell r="CY710"/>
          <cell r="CZ710"/>
          <cell r="DA710"/>
          <cell r="DB710"/>
          <cell r="DC710"/>
          <cell r="DD710">
            <v>1</v>
          </cell>
          <cell r="DE710"/>
        </row>
        <row r="711">
          <cell r="C711"/>
          <cell r="D711"/>
          <cell r="E711"/>
          <cell r="F711"/>
          <cell r="G711"/>
          <cell r="H711"/>
          <cell r="I711"/>
          <cell r="J711"/>
          <cell r="K711"/>
          <cell r="L711"/>
          <cell r="M711"/>
          <cell r="N711"/>
          <cell r="O711"/>
          <cell r="P711"/>
          <cell r="Q711">
            <v>0</v>
          </cell>
          <cell r="R711"/>
          <cell r="S711"/>
          <cell r="T711"/>
          <cell r="U711"/>
          <cell r="V711"/>
          <cell r="W711"/>
          <cell r="X711"/>
          <cell r="Y711"/>
          <cell r="Z711"/>
          <cell r="AA711"/>
          <cell r="AB711"/>
          <cell r="AC711"/>
          <cell r="AD711"/>
          <cell r="AE711"/>
          <cell r="AF711"/>
          <cell r="AG711"/>
          <cell r="AH711"/>
          <cell r="AI711"/>
          <cell r="AJ711"/>
          <cell r="AK711"/>
          <cell r="AL711"/>
          <cell r="AM711"/>
          <cell r="AN711"/>
          <cell r="AO711"/>
          <cell r="AP711"/>
          <cell r="AQ711"/>
          <cell r="AR711"/>
          <cell r="AS711"/>
          <cell r="AT711"/>
          <cell r="AU711"/>
          <cell r="AV711"/>
          <cell r="AW711"/>
          <cell r="AX711"/>
          <cell r="AY711"/>
          <cell r="AZ711"/>
          <cell r="BA711"/>
          <cell r="BB711"/>
          <cell r="BC711"/>
          <cell r="BD711"/>
          <cell r="BE711"/>
          <cell r="BF711"/>
          <cell r="BG711"/>
          <cell r="BH711"/>
          <cell r="BI711"/>
          <cell r="BJ711"/>
          <cell r="BK711"/>
          <cell r="BL711"/>
          <cell r="BM711"/>
          <cell r="BN711"/>
          <cell r="BO711"/>
          <cell r="BP711"/>
          <cell r="BQ711"/>
          <cell r="BR711"/>
          <cell r="BS711"/>
          <cell r="BT711"/>
          <cell r="BU711"/>
          <cell r="BV711"/>
          <cell r="BW711"/>
          <cell r="BX711"/>
          <cell r="BY711"/>
          <cell r="BZ711"/>
          <cell r="CA711"/>
          <cell r="CB711"/>
          <cell r="CC711"/>
          <cell r="CD711"/>
          <cell r="CE711"/>
          <cell r="CF711"/>
          <cell r="CG711"/>
          <cell r="CH711"/>
          <cell r="CI711"/>
          <cell r="CJ711"/>
          <cell r="CK711"/>
          <cell r="CL711"/>
          <cell r="CM711"/>
          <cell r="CN711"/>
          <cell r="CO711"/>
          <cell r="CP711"/>
          <cell r="CQ711"/>
          <cell r="CR711"/>
          <cell r="CS711"/>
          <cell r="CT711"/>
          <cell r="CU711"/>
          <cell r="CV711"/>
          <cell r="CW711"/>
          <cell r="CX711"/>
          <cell r="CY711"/>
          <cell r="CZ711"/>
          <cell r="DA711"/>
          <cell r="DB711"/>
          <cell r="DC711"/>
          <cell r="DD711">
            <v>1</v>
          </cell>
          <cell r="DE711"/>
        </row>
        <row r="712">
          <cell r="C712"/>
          <cell r="D712"/>
          <cell r="E712"/>
          <cell r="F712"/>
          <cell r="G712"/>
          <cell r="H712"/>
          <cell r="I712"/>
          <cell r="J712"/>
          <cell r="K712"/>
          <cell r="L712"/>
          <cell r="M712"/>
          <cell r="N712"/>
          <cell r="O712"/>
          <cell r="P712"/>
          <cell r="Q712">
            <v>0</v>
          </cell>
          <cell r="R712"/>
          <cell r="S712"/>
          <cell r="T712"/>
          <cell r="U712"/>
          <cell r="V712"/>
          <cell r="W712"/>
          <cell r="X712"/>
          <cell r="Y712"/>
          <cell r="Z712"/>
          <cell r="AA712"/>
          <cell r="AB712"/>
          <cell r="AC712"/>
          <cell r="AD712"/>
          <cell r="AE712"/>
          <cell r="AF712"/>
          <cell r="AG712"/>
          <cell r="AH712"/>
          <cell r="AI712"/>
          <cell r="AJ712"/>
          <cell r="AK712"/>
          <cell r="AL712"/>
          <cell r="AM712"/>
          <cell r="AN712"/>
          <cell r="AO712"/>
          <cell r="AP712"/>
          <cell r="AQ712"/>
          <cell r="AR712"/>
          <cell r="AS712"/>
          <cell r="AT712"/>
          <cell r="AU712"/>
          <cell r="AV712"/>
          <cell r="AW712"/>
          <cell r="AX712"/>
          <cell r="AY712"/>
          <cell r="AZ712"/>
          <cell r="BA712"/>
          <cell r="BB712"/>
          <cell r="BC712"/>
          <cell r="BD712"/>
          <cell r="BE712"/>
          <cell r="BF712"/>
          <cell r="BG712"/>
          <cell r="BH712"/>
          <cell r="BI712"/>
          <cell r="BJ712"/>
          <cell r="BK712"/>
          <cell r="BL712"/>
          <cell r="BM712"/>
          <cell r="BN712"/>
          <cell r="BO712"/>
          <cell r="BP712"/>
          <cell r="BQ712"/>
          <cell r="BR712"/>
          <cell r="BS712"/>
          <cell r="BT712"/>
          <cell r="BU712"/>
          <cell r="BV712"/>
          <cell r="BW712"/>
          <cell r="BX712"/>
          <cell r="BY712"/>
          <cell r="BZ712"/>
          <cell r="CA712"/>
          <cell r="CB712"/>
          <cell r="CC712"/>
          <cell r="CD712"/>
          <cell r="CE712"/>
          <cell r="CF712"/>
          <cell r="CG712"/>
          <cell r="CH712"/>
          <cell r="CI712"/>
          <cell r="CJ712"/>
          <cell r="CK712"/>
          <cell r="CL712"/>
          <cell r="CM712"/>
          <cell r="CN712"/>
          <cell r="CO712"/>
          <cell r="CP712"/>
          <cell r="CQ712"/>
          <cell r="CR712"/>
          <cell r="CS712"/>
          <cell r="CT712"/>
          <cell r="CU712"/>
          <cell r="CV712"/>
          <cell r="CW712"/>
          <cell r="CX712"/>
          <cell r="CY712"/>
          <cell r="CZ712"/>
          <cell r="DA712"/>
          <cell r="DB712"/>
          <cell r="DC712"/>
          <cell r="DD712">
            <v>1</v>
          </cell>
          <cell r="DE712"/>
        </row>
        <row r="713">
          <cell r="C713"/>
          <cell r="D713"/>
          <cell r="E713"/>
          <cell r="F713"/>
          <cell r="G713"/>
          <cell r="H713"/>
          <cell r="I713"/>
          <cell r="J713"/>
          <cell r="K713"/>
          <cell r="L713"/>
          <cell r="M713"/>
          <cell r="N713"/>
          <cell r="O713"/>
          <cell r="P713"/>
          <cell r="Q713">
            <v>0</v>
          </cell>
          <cell r="R713"/>
          <cell r="S713"/>
          <cell r="T713"/>
          <cell r="U713"/>
          <cell r="V713"/>
          <cell r="W713"/>
          <cell r="X713"/>
          <cell r="Y713"/>
          <cell r="Z713"/>
          <cell r="AA713"/>
          <cell r="AB713"/>
          <cell r="AC713"/>
          <cell r="AD713"/>
          <cell r="AE713"/>
          <cell r="AF713"/>
          <cell r="AG713"/>
          <cell r="AH713"/>
          <cell r="AI713"/>
          <cell r="AJ713"/>
          <cell r="AK713"/>
          <cell r="AL713"/>
          <cell r="AM713"/>
          <cell r="AN713"/>
          <cell r="AO713"/>
          <cell r="AP713"/>
          <cell r="AQ713"/>
          <cell r="AR713"/>
          <cell r="AS713"/>
          <cell r="AT713"/>
          <cell r="AU713"/>
          <cell r="AV713"/>
          <cell r="AW713"/>
          <cell r="AX713"/>
          <cell r="AY713"/>
          <cell r="AZ713"/>
          <cell r="BA713"/>
          <cell r="BB713"/>
          <cell r="BC713"/>
          <cell r="BD713"/>
          <cell r="BE713"/>
          <cell r="BF713"/>
          <cell r="BG713"/>
          <cell r="BH713"/>
          <cell r="BI713"/>
          <cell r="BJ713"/>
          <cell r="BK713"/>
          <cell r="BL713"/>
          <cell r="BM713"/>
          <cell r="BN713"/>
          <cell r="BO713"/>
          <cell r="BP713"/>
          <cell r="BQ713"/>
          <cell r="BR713"/>
          <cell r="BS713"/>
          <cell r="BT713"/>
          <cell r="BU713"/>
          <cell r="BV713"/>
          <cell r="BW713"/>
          <cell r="BX713"/>
          <cell r="BY713"/>
          <cell r="BZ713"/>
          <cell r="CA713"/>
          <cell r="CB713"/>
          <cell r="CC713"/>
          <cell r="CD713"/>
          <cell r="CE713"/>
          <cell r="CF713"/>
          <cell r="CG713"/>
          <cell r="CH713"/>
          <cell r="CI713"/>
          <cell r="CJ713"/>
          <cell r="CK713"/>
          <cell r="CL713"/>
          <cell r="CM713"/>
          <cell r="CN713"/>
          <cell r="CO713"/>
          <cell r="CP713"/>
          <cell r="CQ713"/>
          <cell r="CR713"/>
          <cell r="CS713"/>
          <cell r="CT713"/>
          <cell r="CU713"/>
          <cell r="CV713"/>
          <cell r="CW713"/>
          <cell r="CX713"/>
          <cell r="CY713"/>
          <cell r="CZ713"/>
          <cell r="DA713"/>
          <cell r="DB713"/>
          <cell r="DC713"/>
          <cell r="DD713">
            <v>1</v>
          </cell>
          <cell r="DE713"/>
        </row>
        <row r="714">
          <cell r="C714"/>
          <cell r="D714"/>
          <cell r="E714"/>
          <cell r="F714"/>
          <cell r="G714"/>
          <cell r="H714"/>
          <cell r="I714"/>
          <cell r="J714"/>
          <cell r="K714"/>
          <cell r="L714"/>
          <cell r="M714"/>
          <cell r="N714"/>
          <cell r="O714"/>
          <cell r="P714"/>
          <cell r="Q714">
            <v>0</v>
          </cell>
          <cell r="R714"/>
          <cell r="S714"/>
          <cell r="T714"/>
          <cell r="U714"/>
          <cell r="V714"/>
          <cell r="W714"/>
          <cell r="X714"/>
          <cell r="Y714"/>
          <cell r="Z714"/>
          <cell r="AA714"/>
          <cell r="AB714"/>
          <cell r="AC714"/>
          <cell r="AD714"/>
          <cell r="AE714"/>
          <cell r="AF714"/>
          <cell r="AG714"/>
          <cell r="AH714"/>
          <cell r="AI714"/>
          <cell r="AJ714"/>
          <cell r="AK714"/>
          <cell r="AL714"/>
          <cell r="AM714"/>
          <cell r="AN714"/>
          <cell r="AO714"/>
          <cell r="AP714"/>
          <cell r="AQ714"/>
          <cell r="AR714"/>
          <cell r="AS714"/>
          <cell r="AT714"/>
          <cell r="AU714"/>
          <cell r="AV714"/>
          <cell r="AW714"/>
          <cell r="AX714"/>
          <cell r="AY714"/>
          <cell r="AZ714"/>
          <cell r="BA714"/>
          <cell r="BB714"/>
          <cell r="BC714"/>
          <cell r="BD714"/>
          <cell r="BE714"/>
          <cell r="BF714"/>
          <cell r="BG714"/>
          <cell r="BH714"/>
          <cell r="BI714"/>
          <cell r="BJ714"/>
          <cell r="BK714"/>
          <cell r="BL714"/>
          <cell r="BM714"/>
          <cell r="BN714"/>
          <cell r="BO714"/>
          <cell r="BP714"/>
          <cell r="BQ714"/>
          <cell r="BR714"/>
          <cell r="BS714"/>
          <cell r="BT714"/>
          <cell r="BU714"/>
          <cell r="BV714"/>
          <cell r="BW714"/>
          <cell r="BX714"/>
          <cell r="BY714"/>
          <cell r="BZ714"/>
          <cell r="CA714"/>
          <cell r="CB714"/>
          <cell r="CC714"/>
          <cell r="CD714"/>
          <cell r="CE714"/>
          <cell r="CF714"/>
          <cell r="CG714"/>
          <cell r="CH714"/>
          <cell r="CI714"/>
          <cell r="CJ714"/>
          <cell r="CK714"/>
          <cell r="CL714"/>
          <cell r="CM714"/>
          <cell r="CN714"/>
          <cell r="CO714"/>
          <cell r="CP714"/>
          <cell r="CQ714"/>
          <cell r="CR714"/>
          <cell r="CS714"/>
          <cell r="CT714"/>
          <cell r="CU714"/>
          <cell r="CV714"/>
          <cell r="CW714"/>
          <cell r="CX714"/>
          <cell r="CY714"/>
          <cell r="CZ714"/>
          <cell r="DA714"/>
          <cell r="DB714"/>
          <cell r="DC714"/>
          <cell r="DD714">
            <v>1</v>
          </cell>
          <cell r="DE714"/>
        </row>
        <row r="715">
          <cell r="C715"/>
          <cell r="D715"/>
          <cell r="E715"/>
          <cell r="F715"/>
          <cell r="G715"/>
          <cell r="H715"/>
          <cell r="I715"/>
          <cell r="J715"/>
          <cell r="K715"/>
          <cell r="L715"/>
          <cell r="M715"/>
          <cell r="N715"/>
          <cell r="O715"/>
          <cell r="P715"/>
          <cell r="Q715">
            <v>0</v>
          </cell>
          <cell r="R715"/>
          <cell r="S715"/>
          <cell r="T715"/>
          <cell r="U715"/>
          <cell r="V715"/>
          <cell r="W715"/>
          <cell r="X715"/>
          <cell r="Y715"/>
          <cell r="Z715"/>
          <cell r="AA715"/>
          <cell r="AB715"/>
          <cell r="AC715"/>
          <cell r="AD715"/>
          <cell r="AE715"/>
          <cell r="AF715"/>
          <cell r="AG715"/>
          <cell r="AH715"/>
          <cell r="AI715"/>
          <cell r="AJ715"/>
          <cell r="AK715"/>
          <cell r="AL715"/>
          <cell r="AM715"/>
          <cell r="AN715"/>
          <cell r="AO715"/>
          <cell r="AP715"/>
          <cell r="AQ715"/>
          <cell r="AR715"/>
          <cell r="AS715"/>
          <cell r="AT715"/>
          <cell r="AU715"/>
          <cell r="AV715"/>
          <cell r="AW715"/>
          <cell r="AX715"/>
          <cell r="AY715"/>
          <cell r="AZ715"/>
          <cell r="BA715"/>
          <cell r="BB715"/>
          <cell r="BC715"/>
          <cell r="BD715"/>
          <cell r="BE715"/>
          <cell r="BF715"/>
          <cell r="BG715"/>
          <cell r="BH715"/>
          <cell r="BI715"/>
          <cell r="BJ715"/>
          <cell r="BK715"/>
          <cell r="BL715"/>
          <cell r="BM715"/>
          <cell r="BN715"/>
          <cell r="BO715"/>
          <cell r="BP715"/>
          <cell r="BQ715"/>
          <cell r="BR715"/>
          <cell r="BS715"/>
          <cell r="BT715"/>
          <cell r="BU715"/>
          <cell r="BV715"/>
          <cell r="BW715"/>
          <cell r="BX715"/>
          <cell r="BY715"/>
          <cell r="BZ715"/>
          <cell r="CA715"/>
          <cell r="CB715"/>
          <cell r="CC715"/>
          <cell r="CD715"/>
          <cell r="CE715"/>
          <cell r="CF715"/>
          <cell r="CG715"/>
          <cell r="CH715"/>
          <cell r="CI715"/>
          <cell r="CJ715"/>
          <cell r="CK715"/>
          <cell r="CL715"/>
          <cell r="CM715"/>
          <cell r="CN715"/>
          <cell r="CO715"/>
          <cell r="CP715"/>
          <cell r="CQ715"/>
          <cell r="CR715"/>
          <cell r="CS715"/>
          <cell r="CT715"/>
          <cell r="CU715"/>
          <cell r="CV715"/>
          <cell r="CW715"/>
          <cell r="CX715"/>
          <cell r="CY715"/>
          <cell r="CZ715"/>
          <cell r="DA715"/>
          <cell r="DB715"/>
          <cell r="DC715"/>
          <cell r="DD715">
            <v>1</v>
          </cell>
          <cell r="DE715"/>
        </row>
        <row r="716">
          <cell r="C716"/>
          <cell r="D716"/>
          <cell r="E716"/>
          <cell r="F716"/>
          <cell r="G716"/>
          <cell r="H716"/>
          <cell r="I716"/>
          <cell r="J716"/>
          <cell r="K716"/>
          <cell r="L716"/>
          <cell r="M716"/>
          <cell r="N716"/>
          <cell r="O716"/>
          <cell r="P716"/>
          <cell r="Q716">
            <v>0</v>
          </cell>
          <cell r="R716"/>
          <cell r="S716"/>
          <cell r="T716"/>
          <cell r="U716"/>
          <cell r="V716"/>
          <cell r="W716"/>
          <cell r="X716"/>
          <cell r="Y716"/>
          <cell r="Z716"/>
          <cell r="AA716"/>
          <cell r="AB716"/>
          <cell r="AC716"/>
          <cell r="AD716"/>
          <cell r="AE716"/>
          <cell r="AF716"/>
          <cell r="AG716"/>
          <cell r="AH716"/>
          <cell r="AI716"/>
          <cell r="AJ716"/>
          <cell r="AK716"/>
          <cell r="AL716"/>
          <cell r="AM716"/>
          <cell r="AN716"/>
          <cell r="AO716"/>
          <cell r="AP716"/>
          <cell r="AQ716"/>
          <cell r="AR716"/>
          <cell r="AS716"/>
          <cell r="AT716"/>
          <cell r="AU716"/>
          <cell r="AV716"/>
          <cell r="AW716"/>
          <cell r="AX716"/>
          <cell r="AY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v>1</v>
          </cell>
          <cell r="DE716"/>
        </row>
        <row r="717">
          <cell r="C717"/>
          <cell r="D717"/>
          <cell r="E717"/>
          <cell r="F717"/>
          <cell r="G717"/>
          <cell r="H717"/>
          <cell r="I717"/>
          <cell r="J717"/>
          <cell r="K717"/>
          <cell r="L717"/>
          <cell r="M717"/>
          <cell r="N717"/>
          <cell r="O717"/>
          <cell r="P717"/>
          <cell r="Q717">
            <v>0</v>
          </cell>
          <cell r="R717"/>
          <cell r="S717"/>
          <cell r="T717"/>
          <cell r="U717"/>
          <cell r="V717"/>
          <cell r="W717"/>
          <cell r="X717"/>
          <cell r="Y717"/>
          <cell r="Z717"/>
          <cell r="AA717"/>
          <cell r="AB717"/>
          <cell r="AC717"/>
          <cell r="AD717"/>
          <cell r="AE717"/>
          <cell r="AF717"/>
          <cell r="AG717"/>
          <cell r="AH717"/>
          <cell r="AI717"/>
          <cell r="AJ717"/>
          <cell r="AK717"/>
          <cell r="AL717"/>
          <cell r="AM717"/>
          <cell r="AN717"/>
          <cell r="AO717"/>
          <cell r="AP717"/>
          <cell r="AQ717"/>
          <cell r="AR717"/>
          <cell r="AS717"/>
          <cell r="AT717"/>
          <cell r="AU717"/>
          <cell r="AV717"/>
          <cell r="AW717"/>
          <cell r="AX717"/>
          <cell r="AY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I717"/>
          <cell r="CJ717"/>
          <cell r="CK717"/>
          <cell r="CL717"/>
          <cell r="CM717"/>
          <cell r="CN717"/>
          <cell r="CO717"/>
          <cell r="CP717"/>
          <cell r="CQ717"/>
          <cell r="CR717"/>
          <cell r="CS717"/>
          <cell r="CT717"/>
          <cell r="CU717"/>
          <cell r="CV717"/>
          <cell r="CW717"/>
          <cell r="CX717"/>
          <cell r="CY717"/>
          <cell r="CZ717"/>
          <cell r="DA717"/>
          <cell r="DB717"/>
          <cell r="DC717"/>
          <cell r="DD717">
            <v>1</v>
          </cell>
          <cell r="DE717"/>
        </row>
        <row r="718">
          <cell r="C718"/>
          <cell r="D718"/>
          <cell r="E718"/>
          <cell r="F718"/>
          <cell r="G718"/>
          <cell r="H718"/>
          <cell r="I718"/>
          <cell r="J718"/>
          <cell r="K718"/>
          <cell r="L718"/>
          <cell r="M718"/>
          <cell r="N718"/>
          <cell r="O718"/>
          <cell r="P718"/>
          <cell r="Q718">
            <v>0</v>
          </cell>
          <cell r="R718"/>
          <cell r="S718"/>
          <cell r="T718"/>
          <cell r="U718"/>
          <cell r="V718"/>
          <cell r="W718"/>
          <cell r="X718"/>
          <cell r="Y718"/>
          <cell r="Z718"/>
          <cell r="AA718"/>
          <cell r="AB718"/>
          <cell r="AC718"/>
          <cell r="AD718"/>
          <cell r="AE718"/>
          <cell r="AF718"/>
          <cell r="AG718"/>
          <cell r="AH718"/>
          <cell r="AI718"/>
          <cell r="AJ718"/>
          <cell r="AK718"/>
          <cell r="AL718"/>
          <cell r="AM718"/>
          <cell r="AN718"/>
          <cell r="AO718"/>
          <cell r="AP718"/>
          <cell r="AQ718"/>
          <cell r="AR718"/>
          <cell r="AS718"/>
          <cell r="AT718"/>
          <cell r="AU718"/>
          <cell r="AV718"/>
          <cell r="AW718"/>
          <cell r="AX718"/>
          <cell r="AY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I718"/>
          <cell r="CJ718"/>
          <cell r="CK718"/>
          <cell r="CL718"/>
          <cell r="CM718"/>
          <cell r="CN718"/>
          <cell r="CO718"/>
          <cell r="CP718"/>
          <cell r="CQ718"/>
          <cell r="CR718"/>
          <cell r="CS718"/>
          <cell r="CT718"/>
          <cell r="CU718"/>
          <cell r="CV718"/>
          <cell r="CW718"/>
          <cell r="CX718"/>
          <cell r="CY718"/>
          <cell r="CZ718"/>
          <cell r="DA718"/>
          <cell r="DB718"/>
          <cell r="DC718"/>
          <cell r="DD718">
            <v>1</v>
          </cell>
          <cell r="DE718"/>
        </row>
        <row r="719">
          <cell r="C719"/>
          <cell r="D719"/>
          <cell r="E719"/>
          <cell r="F719"/>
          <cell r="G719"/>
          <cell r="H719"/>
          <cell r="I719"/>
          <cell r="J719"/>
          <cell r="K719"/>
          <cell r="L719"/>
          <cell r="M719"/>
          <cell r="N719"/>
          <cell r="O719"/>
          <cell r="P719"/>
          <cell r="Q719">
            <v>0</v>
          </cell>
          <cell r="R719"/>
          <cell r="S719"/>
          <cell r="T719"/>
          <cell r="U719"/>
          <cell r="V719"/>
          <cell r="W719"/>
          <cell r="X719"/>
          <cell r="Y719"/>
          <cell r="Z719"/>
          <cell r="AA719"/>
          <cell r="AB719"/>
          <cell r="AC719"/>
          <cell r="AD719"/>
          <cell r="AE719"/>
          <cell r="AF719"/>
          <cell r="AG719"/>
          <cell r="AH719"/>
          <cell r="AI719"/>
          <cell r="AJ719"/>
          <cell r="AK719"/>
          <cell r="AL719"/>
          <cell r="AM719"/>
          <cell r="AN719"/>
          <cell r="AO719"/>
          <cell r="AP719"/>
          <cell r="AQ719"/>
          <cell r="AR719"/>
          <cell r="AS719"/>
          <cell r="AT719"/>
          <cell r="AU719"/>
          <cell r="AV719"/>
          <cell r="AW719"/>
          <cell r="AX719"/>
          <cell r="AY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v>1</v>
          </cell>
          <cell r="DE719"/>
        </row>
        <row r="720">
          <cell r="C720"/>
          <cell r="D720"/>
          <cell r="E720"/>
          <cell r="F720"/>
          <cell r="G720"/>
          <cell r="H720"/>
          <cell r="I720"/>
          <cell r="J720"/>
          <cell r="K720"/>
          <cell r="L720"/>
          <cell r="M720"/>
          <cell r="N720"/>
          <cell r="O720"/>
          <cell r="P720"/>
          <cell r="Q720">
            <v>0</v>
          </cell>
          <cell r="R720"/>
          <cell r="S720"/>
          <cell r="T720"/>
          <cell r="U720"/>
          <cell r="V720"/>
          <cell r="W720"/>
          <cell r="X720"/>
          <cell r="Y720"/>
          <cell r="Z720"/>
          <cell r="AA720"/>
          <cell r="AB720"/>
          <cell r="AC720"/>
          <cell r="AD720"/>
          <cell r="AE720"/>
          <cell r="AF720"/>
          <cell r="AG720"/>
          <cell r="AH720"/>
          <cell r="AI720"/>
          <cell r="AJ720"/>
          <cell r="AK720"/>
          <cell r="AL720"/>
          <cell r="AM720"/>
          <cell r="AN720"/>
          <cell r="AO720"/>
          <cell r="AP720"/>
          <cell r="AQ720"/>
          <cell r="AR720"/>
          <cell r="AS720"/>
          <cell r="AT720"/>
          <cell r="AU720"/>
          <cell r="AV720"/>
          <cell r="AW720"/>
          <cell r="AX720"/>
          <cell r="AY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v>1</v>
          </cell>
          <cell r="DE720"/>
        </row>
        <row r="721">
          <cell r="C721"/>
          <cell r="D721"/>
          <cell r="E721"/>
          <cell r="F721"/>
          <cell r="G721"/>
          <cell r="H721"/>
          <cell r="I721"/>
          <cell r="J721"/>
          <cell r="K721"/>
          <cell r="L721"/>
          <cell r="M721"/>
          <cell r="N721"/>
          <cell r="O721"/>
          <cell r="P721"/>
          <cell r="Q721">
            <v>0</v>
          </cell>
          <cell r="R721"/>
          <cell r="S721"/>
          <cell r="T721"/>
          <cell r="U721"/>
          <cell r="V721"/>
          <cell r="W721"/>
          <cell r="X721"/>
          <cell r="Y721"/>
          <cell r="Z721"/>
          <cell r="AA721"/>
          <cell r="AB721"/>
          <cell r="AC721"/>
          <cell r="AD721"/>
          <cell r="AE721"/>
          <cell r="AF721"/>
          <cell r="AG721"/>
          <cell r="AH721"/>
          <cell r="AI721"/>
          <cell r="AJ721"/>
          <cell r="AK721"/>
          <cell r="AL721"/>
          <cell r="AM721"/>
          <cell r="AN721"/>
          <cell r="AO721"/>
          <cell r="AP721"/>
          <cell r="AQ721"/>
          <cell r="AR721"/>
          <cell r="AS721"/>
          <cell r="AT721"/>
          <cell r="AU721"/>
          <cell r="AV721"/>
          <cell r="AW721"/>
          <cell r="AX721"/>
          <cell r="AY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v>1</v>
          </cell>
          <cell r="DE721"/>
        </row>
        <row r="722">
          <cell r="C722"/>
          <cell r="D722"/>
          <cell r="E722"/>
          <cell r="F722"/>
          <cell r="G722"/>
          <cell r="H722"/>
          <cell r="I722"/>
          <cell r="J722"/>
          <cell r="K722"/>
          <cell r="L722"/>
          <cell r="M722"/>
          <cell r="N722"/>
          <cell r="O722"/>
          <cell r="P722"/>
          <cell r="Q722">
            <v>0</v>
          </cell>
          <cell r="R722"/>
          <cell r="S722"/>
          <cell r="T722"/>
          <cell r="U722"/>
          <cell r="V722"/>
          <cell r="W722"/>
          <cell r="X722"/>
          <cell r="Y722"/>
          <cell r="Z722"/>
          <cell r="AA722"/>
          <cell r="AB722"/>
          <cell r="AC722"/>
          <cell r="AD722"/>
          <cell r="AE722"/>
          <cell r="AF722"/>
          <cell r="AG722"/>
          <cell r="AH722"/>
          <cell r="AI722"/>
          <cell r="AJ722"/>
          <cell r="AK722"/>
          <cell r="AL722"/>
          <cell r="AM722"/>
          <cell r="AN722"/>
          <cell r="AO722"/>
          <cell r="AP722"/>
          <cell r="AQ722"/>
          <cell r="AR722"/>
          <cell r="AS722"/>
          <cell r="AT722"/>
          <cell r="AU722"/>
          <cell r="AV722"/>
          <cell r="AW722"/>
          <cell r="AX722"/>
          <cell r="AY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I722"/>
          <cell r="CJ722"/>
          <cell r="CK722"/>
          <cell r="CL722"/>
          <cell r="CM722"/>
          <cell r="CN722"/>
          <cell r="CO722"/>
          <cell r="CP722"/>
          <cell r="CQ722"/>
          <cell r="CR722"/>
          <cell r="CS722"/>
          <cell r="CT722"/>
          <cell r="CU722"/>
          <cell r="CV722"/>
          <cell r="CW722"/>
          <cell r="CX722"/>
          <cell r="CY722"/>
          <cell r="CZ722"/>
          <cell r="DA722"/>
          <cell r="DB722"/>
          <cell r="DC722"/>
          <cell r="DD722">
            <v>1</v>
          </cell>
          <cell r="DE722"/>
        </row>
        <row r="723">
          <cell r="C723"/>
          <cell r="D723"/>
          <cell r="E723"/>
          <cell r="F723"/>
          <cell r="G723"/>
          <cell r="H723"/>
          <cell r="I723"/>
          <cell r="J723"/>
          <cell r="K723"/>
          <cell r="L723"/>
          <cell r="M723"/>
          <cell r="N723"/>
          <cell r="O723"/>
          <cell r="P723"/>
          <cell r="Q723">
            <v>0</v>
          </cell>
          <cell r="R723"/>
          <cell r="S723"/>
          <cell r="T723"/>
          <cell r="U723"/>
          <cell r="V723"/>
          <cell r="W723"/>
          <cell r="X723"/>
          <cell r="Y723"/>
          <cell r="Z723"/>
          <cell r="AA723"/>
          <cell r="AB723"/>
          <cell r="AC723"/>
          <cell r="AD723"/>
          <cell r="AE723"/>
          <cell r="AF723"/>
          <cell r="AG723"/>
          <cell r="AH723"/>
          <cell r="AI723"/>
          <cell r="AJ723"/>
          <cell r="AK723"/>
          <cell r="AL723"/>
          <cell r="AM723"/>
          <cell r="AN723"/>
          <cell r="AO723"/>
          <cell r="AP723"/>
          <cell r="AQ723"/>
          <cell r="AR723"/>
          <cell r="AS723"/>
          <cell r="AT723"/>
          <cell r="AU723"/>
          <cell r="AV723"/>
          <cell r="AW723"/>
          <cell r="AX723"/>
          <cell r="AY723"/>
          <cell r="AZ723"/>
          <cell r="BA723"/>
          <cell r="BB723"/>
          <cell r="BC723"/>
          <cell r="BD723"/>
          <cell r="BE723"/>
          <cell r="BF723"/>
          <cell r="BG723"/>
          <cell r="BH723"/>
          <cell r="BI723"/>
          <cell r="BJ723"/>
          <cell r="BK723"/>
          <cell r="BL723"/>
          <cell r="BM723"/>
          <cell r="BN723"/>
          <cell r="BO723"/>
          <cell r="BP723"/>
          <cell r="BQ723"/>
          <cell r="BR723"/>
          <cell r="BS723"/>
          <cell r="BT723"/>
          <cell r="BU723"/>
          <cell r="BV723"/>
          <cell r="BW723"/>
          <cell r="BX723"/>
          <cell r="BY723"/>
          <cell r="BZ723"/>
          <cell r="CA723"/>
          <cell r="CB723"/>
          <cell r="CC723"/>
          <cell r="CD723"/>
          <cell r="CE723"/>
          <cell r="CF723"/>
          <cell r="CG723"/>
          <cell r="CH723"/>
          <cell r="CI723"/>
          <cell r="CJ723"/>
          <cell r="CK723"/>
          <cell r="CL723"/>
          <cell r="CM723"/>
          <cell r="CN723"/>
          <cell r="CO723"/>
          <cell r="CP723"/>
          <cell r="CQ723"/>
          <cell r="CR723"/>
          <cell r="CS723"/>
          <cell r="CT723"/>
          <cell r="CU723"/>
          <cell r="CV723"/>
          <cell r="CW723"/>
          <cell r="CX723"/>
          <cell r="CY723"/>
          <cell r="CZ723"/>
          <cell r="DA723"/>
          <cell r="DB723"/>
          <cell r="DC723"/>
          <cell r="DD723">
            <v>1</v>
          </cell>
          <cell r="DE723"/>
        </row>
        <row r="724">
          <cell r="C724"/>
          <cell r="D724"/>
          <cell r="E724"/>
          <cell r="F724"/>
          <cell r="G724"/>
          <cell r="H724"/>
          <cell r="I724"/>
          <cell r="J724"/>
          <cell r="K724"/>
          <cell r="L724"/>
          <cell r="M724"/>
          <cell r="N724"/>
          <cell r="O724"/>
          <cell r="P724"/>
          <cell r="Q724">
            <v>0</v>
          </cell>
          <cell r="R724"/>
          <cell r="S724"/>
          <cell r="T724"/>
          <cell r="U724"/>
          <cell r="V724"/>
          <cell r="W724"/>
          <cell r="X724"/>
          <cell r="Y724"/>
          <cell r="Z724"/>
          <cell r="AA724"/>
          <cell r="AB724"/>
          <cell r="AC724"/>
          <cell r="AD724"/>
          <cell r="AE724"/>
          <cell r="AF724"/>
          <cell r="AG724"/>
          <cell r="AH724"/>
          <cell r="AI724"/>
          <cell r="AJ724"/>
          <cell r="AK724"/>
          <cell r="AL724"/>
          <cell r="AM724"/>
          <cell r="AN724"/>
          <cell r="AO724"/>
          <cell r="AP724"/>
          <cell r="AQ724"/>
          <cell r="AR724"/>
          <cell r="AS724"/>
          <cell r="AT724"/>
          <cell r="AU724"/>
          <cell r="AV724"/>
          <cell r="AW724"/>
          <cell r="AX724"/>
          <cell r="AY724"/>
          <cell r="AZ724"/>
          <cell r="BA724"/>
          <cell r="BB724"/>
          <cell r="BC724"/>
          <cell r="BD724"/>
          <cell r="BE724"/>
          <cell r="BF724"/>
          <cell r="BG724"/>
          <cell r="BH724"/>
          <cell r="BI724"/>
          <cell r="BJ724"/>
          <cell r="BK724"/>
          <cell r="BL724"/>
          <cell r="BM724"/>
          <cell r="BN724"/>
          <cell r="BO724"/>
          <cell r="BP724"/>
          <cell r="BQ724"/>
          <cell r="BR724"/>
          <cell r="BS724"/>
          <cell r="BT724"/>
          <cell r="BU724"/>
          <cell r="BV724"/>
          <cell r="BW724"/>
          <cell r="BX724"/>
          <cell r="BY724"/>
          <cell r="BZ724"/>
          <cell r="CA724"/>
          <cell r="CB724"/>
          <cell r="CC724"/>
          <cell r="CD724"/>
          <cell r="CE724"/>
          <cell r="CF724"/>
          <cell r="CG724"/>
          <cell r="CH724"/>
          <cell r="CI724"/>
          <cell r="CJ724"/>
          <cell r="CK724"/>
          <cell r="CL724"/>
          <cell r="CM724"/>
          <cell r="CN724"/>
          <cell r="CO724"/>
          <cell r="CP724"/>
          <cell r="CQ724"/>
          <cell r="CR724"/>
          <cell r="CS724"/>
          <cell r="CT724"/>
          <cell r="CU724"/>
          <cell r="CV724"/>
          <cell r="CW724"/>
          <cell r="CX724"/>
          <cell r="CY724"/>
          <cell r="CZ724"/>
          <cell r="DA724"/>
          <cell r="DB724"/>
          <cell r="DC724"/>
          <cell r="DD724">
            <v>1</v>
          </cell>
          <cell r="DE724"/>
        </row>
        <row r="725">
          <cell r="C725"/>
          <cell r="D725"/>
          <cell r="E725"/>
          <cell r="F725"/>
          <cell r="G725"/>
          <cell r="H725"/>
          <cell r="I725"/>
          <cell r="J725"/>
          <cell r="K725"/>
          <cell r="L725"/>
          <cell r="M725"/>
          <cell r="N725"/>
          <cell r="O725"/>
          <cell r="P725"/>
          <cell r="Q725">
            <v>0</v>
          </cell>
          <cell r="R725"/>
          <cell r="S725"/>
          <cell r="T725"/>
          <cell r="U725"/>
          <cell r="V725"/>
          <cell r="W725"/>
          <cell r="X725"/>
          <cell r="Y725"/>
          <cell r="Z725"/>
          <cell r="AA725"/>
          <cell r="AB725"/>
          <cell r="AC725"/>
          <cell r="AD725"/>
          <cell r="AE725"/>
          <cell r="AF725"/>
          <cell r="AG725"/>
          <cell r="AH725"/>
          <cell r="AI725"/>
          <cell r="AJ725"/>
          <cell r="AK725"/>
          <cell r="AL725"/>
          <cell r="AM725"/>
          <cell r="AN725"/>
          <cell r="AO725"/>
          <cell r="AP725"/>
          <cell r="AQ725"/>
          <cell r="AR725"/>
          <cell r="AS725"/>
          <cell r="AT725"/>
          <cell r="AU725"/>
          <cell r="AV725"/>
          <cell r="AW725"/>
          <cell r="AX725"/>
          <cell r="AY725"/>
          <cell r="AZ725"/>
          <cell r="BA725"/>
          <cell r="BB725"/>
          <cell r="BC725"/>
          <cell r="BD725"/>
          <cell r="BE725"/>
          <cell r="BF725"/>
          <cell r="BG725"/>
          <cell r="BH725"/>
          <cell r="BI725"/>
          <cell r="BJ725"/>
          <cell r="BK725"/>
          <cell r="BL725"/>
          <cell r="BM725"/>
          <cell r="BN725"/>
          <cell r="BO725"/>
          <cell r="BP725"/>
          <cell r="BQ725"/>
          <cell r="BR725"/>
          <cell r="BS725"/>
          <cell r="BT725"/>
          <cell r="BU725"/>
          <cell r="BV725"/>
          <cell r="BW725"/>
          <cell r="BX725"/>
          <cell r="BY725"/>
          <cell r="BZ725"/>
          <cell r="CA725"/>
          <cell r="CB725"/>
          <cell r="CC725"/>
          <cell r="CD725"/>
          <cell r="CE725"/>
          <cell r="CF725"/>
          <cell r="CG725"/>
          <cell r="CH725"/>
          <cell r="CI725"/>
          <cell r="CJ725"/>
          <cell r="CK725"/>
          <cell r="CL725"/>
          <cell r="CM725"/>
          <cell r="CN725"/>
          <cell r="CO725"/>
          <cell r="CP725"/>
          <cell r="CQ725"/>
          <cell r="CR725"/>
          <cell r="CS725"/>
          <cell r="CT725"/>
          <cell r="CU725"/>
          <cell r="CV725"/>
          <cell r="CW725"/>
          <cell r="CX725"/>
          <cell r="CY725"/>
          <cell r="CZ725"/>
          <cell r="DA725"/>
          <cell r="DB725"/>
          <cell r="DC725"/>
          <cell r="DD725">
            <v>1</v>
          </cell>
          <cell r="DE725"/>
        </row>
        <row r="726">
          <cell r="C726"/>
          <cell r="D726"/>
          <cell r="E726"/>
          <cell r="F726"/>
          <cell r="G726"/>
          <cell r="H726"/>
          <cell r="I726"/>
          <cell r="J726"/>
          <cell r="K726"/>
          <cell r="L726"/>
          <cell r="M726"/>
          <cell r="N726"/>
          <cell r="O726"/>
          <cell r="P726"/>
          <cell r="Q726">
            <v>0</v>
          </cell>
          <cell r="R726"/>
          <cell r="S726"/>
          <cell r="T726"/>
          <cell r="U726"/>
          <cell r="V726"/>
          <cell r="W726"/>
          <cell r="X726"/>
          <cell r="Y726"/>
          <cell r="Z726"/>
          <cell r="AA726"/>
          <cell r="AB726"/>
          <cell r="AC726"/>
          <cell r="AD726"/>
          <cell r="AE726"/>
          <cell r="AF726"/>
          <cell r="AG726"/>
          <cell r="AH726"/>
          <cell r="AI726"/>
          <cell r="AJ726"/>
          <cell r="AK726"/>
          <cell r="AL726"/>
          <cell r="AM726"/>
          <cell r="AN726"/>
          <cell r="AO726"/>
          <cell r="AP726"/>
          <cell r="AQ726"/>
          <cell r="AR726"/>
          <cell r="AS726"/>
          <cell r="AT726"/>
          <cell r="AU726"/>
          <cell r="AV726"/>
          <cell r="AW726"/>
          <cell r="AX726"/>
          <cell r="AY726"/>
          <cell r="AZ726"/>
          <cell r="BA726"/>
          <cell r="BB726"/>
          <cell r="BC726"/>
          <cell r="BD726"/>
          <cell r="BE726"/>
          <cell r="BF726"/>
          <cell r="BG726"/>
          <cell r="BH726"/>
          <cell r="BI726"/>
          <cell r="BJ726"/>
          <cell r="BK726"/>
          <cell r="BL726"/>
          <cell r="BM726"/>
          <cell r="BN726"/>
          <cell r="BO726"/>
          <cell r="BP726"/>
          <cell r="BQ726"/>
          <cell r="BR726"/>
          <cell r="BS726"/>
          <cell r="BT726"/>
          <cell r="BU726"/>
          <cell r="BV726"/>
          <cell r="BW726"/>
          <cell r="BX726"/>
          <cell r="BY726"/>
          <cell r="BZ726"/>
          <cell r="CA726"/>
          <cell r="CB726"/>
          <cell r="CC726"/>
          <cell r="CD726"/>
          <cell r="CE726"/>
          <cell r="CF726"/>
          <cell r="CG726"/>
          <cell r="CH726"/>
          <cell r="CI726"/>
          <cell r="CJ726"/>
          <cell r="CK726"/>
          <cell r="CL726"/>
          <cell r="CM726"/>
          <cell r="CN726"/>
          <cell r="CO726"/>
          <cell r="CP726"/>
          <cell r="CQ726"/>
          <cell r="CR726"/>
          <cell r="CS726"/>
          <cell r="CT726"/>
          <cell r="CU726"/>
          <cell r="CV726"/>
          <cell r="CW726"/>
          <cell r="CX726"/>
          <cell r="CY726"/>
          <cell r="CZ726"/>
          <cell r="DA726"/>
          <cell r="DB726"/>
          <cell r="DC726"/>
          <cell r="DD726">
            <v>1</v>
          </cell>
          <cell r="DE726"/>
        </row>
        <row r="727">
          <cell r="C727"/>
          <cell r="D727"/>
          <cell r="E727"/>
          <cell r="F727"/>
          <cell r="G727"/>
          <cell r="H727"/>
          <cell r="I727"/>
          <cell r="J727"/>
          <cell r="K727"/>
          <cell r="L727"/>
          <cell r="M727"/>
          <cell r="N727"/>
          <cell r="O727"/>
          <cell r="P727"/>
          <cell r="Q727">
            <v>0</v>
          </cell>
          <cell r="R727"/>
          <cell r="S727"/>
          <cell r="T727"/>
          <cell r="U727"/>
          <cell r="V727"/>
          <cell r="W727"/>
          <cell r="X727"/>
          <cell r="Y727"/>
          <cell r="Z727"/>
          <cell r="AA727"/>
          <cell r="AB727"/>
          <cell r="AC727"/>
          <cell r="AD727"/>
          <cell r="AE727"/>
          <cell r="AF727"/>
          <cell r="AG727"/>
          <cell r="AH727"/>
          <cell r="AI727"/>
          <cell r="AJ727"/>
          <cell r="AK727"/>
          <cell r="AL727"/>
          <cell r="AM727"/>
          <cell r="AN727"/>
          <cell r="AO727"/>
          <cell r="AP727"/>
          <cell r="AQ727"/>
          <cell r="AR727"/>
          <cell r="AS727"/>
          <cell r="AT727"/>
          <cell r="AU727"/>
          <cell r="AV727"/>
          <cell r="AW727"/>
          <cell r="AX727"/>
          <cell r="AY727"/>
          <cell r="AZ727"/>
          <cell r="BA727"/>
          <cell r="BB727"/>
          <cell r="BC727"/>
          <cell r="BD727"/>
          <cell r="BE727"/>
          <cell r="BF727"/>
          <cell r="BG727"/>
          <cell r="BH727"/>
          <cell r="BI727"/>
          <cell r="BJ727"/>
          <cell r="BK727"/>
          <cell r="BL727"/>
          <cell r="BM727"/>
          <cell r="BN727"/>
          <cell r="BO727"/>
          <cell r="BP727"/>
          <cell r="BQ727"/>
          <cell r="BR727"/>
          <cell r="BS727"/>
          <cell r="BT727"/>
          <cell r="BU727"/>
          <cell r="BV727"/>
          <cell r="BW727"/>
          <cell r="BX727"/>
          <cell r="BY727"/>
          <cell r="BZ727"/>
          <cell r="CA727"/>
          <cell r="CB727"/>
          <cell r="CC727"/>
          <cell r="CD727"/>
          <cell r="CE727"/>
          <cell r="CF727"/>
          <cell r="CG727"/>
          <cell r="CH727"/>
          <cell r="CI727"/>
          <cell r="CJ727"/>
          <cell r="CK727"/>
          <cell r="CL727"/>
          <cell r="CM727"/>
          <cell r="CN727"/>
          <cell r="CO727"/>
          <cell r="CP727"/>
          <cell r="CQ727"/>
          <cell r="CR727"/>
          <cell r="CS727"/>
          <cell r="CT727"/>
          <cell r="CU727"/>
          <cell r="CV727"/>
          <cell r="CW727"/>
          <cell r="CX727"/>
          <cell r="CY727"/>
          <cell r="CZ727"/>
          <cell r="DA727"/>
          <cell r="DB727"/>
          <cell r="DC727"/>
          <cell r="DD727">
            <v>1</v>
          </cell>
          <cell r="DE727"/>
        </row>
        <row r="728">
          <cell r="C728"/>
          <cell r="D728"/>
          <cell r="E728"/>
          <cell r="F728"/>
          <cell r="G728"/>
          <cell r="H728"/>
          <cell r="I728"/>
          <cell r="J728"/>
          <cell r="K728"/>
          <cell r="L728"/>
          <cell r="M728"/>
          <cell r="N728"/>
          <cell r="O728"/>
          <cell r="P728"/>
          <cell r="Q728">
            <v>0</v>
          </cell>
          <cell r="R728"/>
          <cell r="S728"/>
          <cell r="T728"/>
          <cell r="U728"/>
          <cell r="V728"/>
          <cell r="W728"/>
          <cell r="X728"/>
          <cell r="Y728"/>
          <cell r="Z728"/>
          <cell r="AA728"/>
          <cell r="AB728"/>
          <cell r="AC728"/>
          <cell r="AD728"/>
          <cell r="AE728"/>
          <cell r="AF728"/>
          <cell r="AG728"/>
          <cell r="AH728"/>
          <cell r="AI728"/>
          <cell r="AJ728"/>
          <cell r="AK728"/>
          <cell r="AL728"/>
          <cell r="AM728"/>
          <cell r="AN728"/>
          <cell r="AO728"/>
          <cell r="AP728"/>
          <cell r="AQ728"/>
          <cell r="AR728"/>
          <cell r="AS728"/>
          <cell r="AT728"/>
          <cell r="AU728"/>
          <cell r="AV728"/>
          <cell r="AW728"/>
          <cell r="AX728"/>
          <cell r="AY728"/>
          <cell r="AZ728"/>
          <cell r="BA728"/>
          <cell r="BB728"/>
          <cell r="BC728"/>
          <cell r="BD728"/>
          <cell r="BE728"/>
          <cell r="BF728"/>
          <cell r="BG728"/>
          <cell r="BH728"/>
          <cell r="BI728"/>
          <cell r="BJ728"/>
          <cell r="BK728"/>
          <cell r="BL728"/>
          <cell r="BM728"/>
          <cell r="BN728"/>
          <cell r="BO728"/>
          <cell r="BP728"/>
          <cell r="BQ728"/>
          <cell r="BR728"/>
          <cell r="BS728"/>
          <cell r="BT728"/>
          <cell r="BU728"/>
          <cell r="BV728"/>
          <cell r="BW728"/>
          <cell r="BX728"/>
          <cell r="BY728"/>
          <cell r="BZ728"/>
          <cell r="CA728"/>
          <cell r="CB728"/>
          <cell r="CC728"/>
          <cell r="CD728"/>
          <cell r="CE728"/>
          <cell r="CF728"/>
          <cell r="CG728"/>
          <cell r="CH728"/>
          <cell r="CI728"/>
          <cell r="CJ728"/>
          <cell r="CK728"/>
          <cell r="CL728"/>
          <cell r="CM728"/>
          <cell r="CN728"/>
          <cell r="CO728"/>
          <cell r="CP728"/>
          <cell r="CQ728"/>
          <cell r="CR728"/>
          <cell r="CS728"/>
          <cell r="CT728"/>
          <cell r="CU728"/>
          <cell r="CV728"/>
          <cell r="CW728"/>
          <cell r="CX728"/>
          <cell r="CY728"/>
          <cell r="CZ728"/>
          <cell r="DA728"/>
          <cell r="DB728"/>
          <cell r="DC728"/>
          <cell r="DD728">
            <v>1</v>
          </cell>
          <cell r="DE728"/>
        </row>
        <row r="729">
          <cell r="C729"/>
          <cell r="D729"/>
          <cell r="E729"/>
          <cell r="F729"/>
          <cell r="G729"/>
          <cell r="H729"/>
          <cell r="I729"/>
          <cell r="J729"/>
          <cell r="K729"/>
          <cell r="L729"/>
          <cell r="M729"/>
          <cell r="N729"/>
          <cell r="O729"/>
          <cell r="P729"/>
          <cell r="Q729">
            <v>0</v>
          </cell>
          <cell r="R729"/>
          <cell r="S729"/>
          <cell r="T729"/>
          <cell r="U729"/>
          <cell r="V729"/>
          <cell r="W729"/>
          <cell r="X729"/>
          <cell r="Y729"/>
          <cell r="Z729"/>
          <cell r="AA729"/>
          <cell r="AB729"/>
          <cell r="AC729"/>
          <cell r="AD729"/>
          <cell r="AE729"/>
          <cell r="AF729"/>
          <cell r="AG729"/>
          <cell r="AH729"/>
          <cell r="AI729"/>
          <cell r="AJ729"/>
          <cell r="AK729"/>
          <cell r="AL729"/>
          <cell r="AM729"/>
          <cell r="AN729"/>
          <cell r="AO729"/>
          <cell r="AP729"/>
          <cell r="AQ729"/>
          <cell r="AR729"/>
          <cell r="AS729"/>
          <cell r="AT729"/>
          <cell r="AU729"/>
          <cell r="AV729"/>
          <cell r="AW729"/>
          <cell r="AX729"/>
          <cell r="AY729"/>
          <cell r="AZ729"/>
          <cell r="BA729"/>
          <cell r="BB729"/>
          <cell r="BC729"/>
          <cell r="BD729"/>
          <cell r="BE729"/>
          <cell r="BF729"/>
          <cell r="BG729"/>
          <cell r="BH729"/>
          <cell r="BI729"/>
          <cell r="BJ729"/>
          <cell r="BK729"/>
          <cell r="BL729"/>
          <cell r="BM729"/>
          <cell r="BN729"/>
          <cell r="BO729"/>
          <cell r="BP729"/>
          <cell r="BQ729"/>
          <cell r="BR729"/>
          <cell r="BS729"/>
          <cell r="BT729"/>
          <cell r="BU729"/>
          <cell r="BV729"/>
          <cell r="BW729"/>
          <cell r="BX729"/>
          <cell r="BY729"/>
          <cell r="BZ729"/>
          <cell r="CA729"/>
          <cell r="CB729"/>
          <cell r="CC729"/>
          <cell r="CD729"/>
          <cell r="CE729"/>
          <cell r="CF729"/>
          <cell r="CG729"/>
          <cell r="CH729"/>
          <cell r="CI729"/>
          <cell r="CJ729"/>
          <cell r="CK729"/>
          <cell r="CL729"/>
          <cell r="CM729"/>
          <cell r="CN729"/>
          <cell r="CO729"/>
          <cell r="CP729"/>
          <cell r="CQ729"/>
          <cell r="CR729"/>
          <cell r="CS729"/>
          <cell r="CT729"/>
          <cell r="CU729"/>
          <cell r="CV729"/>
          <cell r="CW729"/>
          <cell r="CX729"/>
          <cell r="CY729"/>
          <cell r="CZ729"/>
          <cell r="DA729"/>
          <cell r="DB729"/>
          <cell r="DC729"/>
          <cell r="DD729">
            <v>1</v>
          </cell>
          <cell r="DE729"/>
        </row>
        <row r="730">
          <cell r="C730"/>
          <cell r="D730"/>
          <cell r="E730"/>
          <cell r="F730"/>
          <cell r="G730"/>
          <cell r="H730"/>
          <cell r="I730"/>
          <cell r="J730"/>
          <cell r="K730"/>
          <cell r="L730"/>
          <cell r="M730"/>
          <cell r="N730"/>
          <cell r="O730"/>
          <cell r="P730"/>
          <cell r="Q730">
            <v>0</v>
          </cell>
          <cell r="R730"/>
          <cell r="S730"/>
          <cell r="T730"/>
          <cell r="U730"/>
          <cell r="V730"/>
          <cell r="W730"/>
          <cell r="X730"/>
          <cell r="Y730"/>
          <cell r="Z730"/>
          <cell r="AA730"/>
          <cell r="AB730"/>
          <cell r="AC730"/>
          <cell r="AD730"/>
          <cell r="AE730"/>
          <cell r="AF730"/>
          <cell r="AG730"/>
          <cell r="AH730"/>
          <cell r="AI730"/>
          <cell r="AJ730"/>
          <cell r="AK730"/>
          <cell r="AL730"/>
          <cell r="AM730"/>
          <cell r="AN730"/>
          <cell r="AO730"/>
          <cell r="AP730"/>
          <cell r="AQ730"/>
          <cell r="AR730"/>
          <cell r="AS730"/>
          <cell r="AT730"/>
          <cell r="AU730"/>
          <cell r="AV730"/>
          <cell r="AW730"/>
          <cell r="AX730"/>
          <cell r="AY730"/>
          <cell r="AZ730"/>
          <cell r="BA730"/>
          <cell r="BB730"/>
          <cell r="BC730"/>
          <cell r="BD730"/>
          <cell r="BE730"/>
          <cell r="BF730"/>
          <cell r="BG730"/>
          <cell r="BH730"/>
          <cell r="BI730"/>
          <cell r="BJ730"/>
          <cell r="BK730"/>
          <cell r="BL730"/>
          <cell r="BM730"/>
          <cell r="BN730"/>
          <cell r="BO730"/>
          <cell r="BP730"/>
          <cell r="BQ730"/>
          <cell r="BR730"/>
          <cell r="BS730"/>
          <cell r="BT730"/>
          <cell r="BU730"/>
          <cell r="BV730"/>
          <cell r="BW730"/>
          <cell r="BX730"/>
          <cell r="BY730"/>
          <cell r="BZ730"/>
          <cell r="CA730"/>
          <cell r="CB730"/>
          <cell r="CC730"/>
          <cell r="CD730"/>
          <cell r="CE730"/>
          <cell r="CF730"/>
          <cell r="CG730"/>
          <cell r="CH730"/>
          <cell r="CI730"/>
          <cell r="CJ730"/>
          <cell r="CK730"/>
          <cell r="CL730"/>
          <cell r="CM730"/>
          <cell r="CN730"/>
          <cell r="CO730"/>
          <cell r="CP730"/>
          <cell r="CQ730"/>
          <cell r="CR730"/>
          <cell r="CS730"/>
          <cell r="CT730"/>
          <cell r="CU730"/>
          <cell r="CV730"/>
          <cell r="CW730"/>
          <cell r="CX730"/>
          <cell r="CY730"/>
          <cell r="CZ730"/>
          <cell r="DA730"/>
          <cell r="DB730"/>
          <cell r="DC730"/>
          <cell r="DD730">
            <v>1</v>
          </cell>
          <cell r="DE730"/>
        </row>
        <row r="731">
          <cell r="C731"/>
          <cell r="D731"/>
          <cell r="E731"/>
          <cell r="F731"/>
          <cell r="G731"/>
          <cell r="H731"/>
          <cell r="I731"/>
          <cell r="J731"/>
          <cell r="K731"/>
          <cell r="L731"/>
          <cell r="M731"/>
          <cell r="N731"/>
          <cell r="O731"/>
          <cell r="P731"/>
          <cell r="Q731">
            <v>0</v>
          </cell>
          <cell r="R731"/>
          <cell r="S731"/>
          <cell r="T731"/>
          <cell r="U731"/>
          <cell r="V731"/>
          <cell r="W731"/>
          <cell r="X731"/>
          <cell r="Y731"/>
          <cell r="Z731"/>
          <cell r="AA731"/>
          <cell r="AB731"/>
          <cell r="AC731"/>
          <cell r="AD731"/>
          <cell r="AE731"/>
          <cell r="AF731"/>
          <cell r="AG731"/>
          <cell r="AH731"/>
          <cell r="AI731"/>
          <cell r="AJ731"/>
          <cell r="AK731"/>
          <cell r="AL731"/>
          <cell r="AM731"/>
          <cell r="AN731"/>
          <cell r="AO731"/>
          <cell r="AP731"/>
          <cell r="AQ731"/>
          <cell r="AR731"/>
          <cell r="AS731"/>
          <cell r="AT731"/>
          <cell r="AU731"/>
          <cell r="AV731"/>
          <cell r="AW731"/>
          <cell r="AX731"/>
          <cell r="AY731"/>
          <cell r="AZ731"/>
          <cell r="BA731"/>
          <cell r="BB731"/>
          <cell r="BC731"/>
          <cell r="BD731"/>
          <cell r="BE731"/>
          <cell r="BF731"/>
          <cell r="BG731"/>
          <cell r="BH731"/>
          <cell r="BI731"/>
          <cell r="BJ731"/>
          <cell r="BK731"/>
          <cell r="BL731"/>
          <cell r="BM731"/>
          <cell r="BN731"/>
          <cell r="BO731"/>
          <cell r="BP731"/>
          <cell r="BQ731"/>
          <cell r="BR731"/>
          <cell r="BS731"/>
          <cell r="BT731"/>
          <cell r="BU731"/>
          <cell r="BV731"/>
          <cell r="BW731"/>
          <cell r="BX731"/>
          <cell r="BY731"/>
          <cell r="BZ731"/>
          <cell r="CA731"/>
          <cell r="CB731"/>
          <cell r="CC731"/>
          <cell r="CD731"/>
          <cell r="CE731"/>
          <cell r="CF731"/>
          <cell r="CG731"/>
          <cell r="CH731"/>
          <cell r="CI731"/>
          <cell r="CJ731"/>
          <cell r="CK731"/>
          <cell r="CL731"/>
          <cell r="CM731"/>
          <cell r="CN731"/>
          <cell r="CO731"/>
          <cell r="CP731"/>
          <cell r="CQ731"/>
          <cell r="CR731"/>
          <cell r="CS731"/>
          <cell r="CT731"/>
          <cell r="CU731"/>
          <cell r="CV731"/>
          <cell r="CW731"/>
          <cell r="CX731"/>
          <cell r="CY731"/>
          <cell r="CZ731"/>
          <cell r="DA731"/>
          <cell r="DB731"/>
          <cell r="DC731"/>
          <cell r="DD731">
            <v>1</v>
          </cell>
          <cell r="DE731"/>
        </row>
        <row r="732">
          <cell r="C732"/>
          <cell r="D732"/>
          <cell r="E732"/>
          <cell r="F732"/>
          <cell r="G732"/>
          <cell r="H732"/>
          <cell r="I732"/>
          <cell r="J732"/>
          <cell r="K732"/>
          <cell r="L732"/>
          <cell r="M732"/>
          <cell r="N732"/>
          <cell r="O732"/>
          <cell r="P732"/>
          <cell r="Q732">
            <v>0</v>
          </cell>
          <cell r="R732"/>
          <cell r="S732"/>
          <cell r="T732"/>
          <cell r="U732"/>
          <cell r="V732"/>
          <cell r="W732"/>
          <cell r="X732"/>
          <cell r="Y732"/>
          <cell r="Z732"/>
          <cell r="AA732"/>
          <cell r="AB732"/>
          <cell r="AC732"/>
          <cell r="AD732"/>
          <cell r="AE732"/>
          <cell r="AF732"/>
          <cell r="AG732"/>
          <cell r="AH732"/>
          <cell r="AI732"/>
          <cell r="AJ732"/>
          <cell r="AK732"/>
          <cell r="AL732"/>
          <cell r="AM732"/>
          <cell r="AN732"/>
          <cell r="AO732"/>
          <cell r="AP732"/>
          <cell r="AQ732"/>
          <cell r="AR732"/>
          <cell r="AS732"/>
          <cell r="AT732"/>
          <cell r="AU732"/>
          <cell r="AV732"/>
          <cell r="AW732"/>
          <cell r="AX732"/>
          <cell r="AY732"/>
          <cell r="AZ732"/>
          <cell r="BA732"/>
          <cell r="BB732"/>
          <cell r="BC732"/>
          <cell r="BD732"/>
          <cell r="BE732"/>
          <cell r="BF732"/>
          <cell r="BG732"/>
          <cell r="BH732"/>
          <cell r="BI732"/>
          <cell r="BJ732"/>
          <cell r="BK732"/>
          <cell r="BL732"/>
          <cell r="BM732"/>
          <cell r="BN732"/>
          <cell r="BO732"/>
          <cell r="BP732"/>
          <cell r="BQ732"/>
          <cell r="BR732"/>
          <cell r="BS732"/>
          <cell r="BT732"/>
          <cell r="BU732"/>
          <cell r="BV732"/>
          <cell r="BW732"/>
          <cell r="BX732"/>
          <cell r="BY732"/>
          <cell r="BZ732"/>
          <cell r="CA732"/>
          <cell r="CB732"/>
          <cell r="CC732"/>
          <cell r="CD732"/>
          <cell r="CE732"/>
          <cell r="CF732"/>
          <cell r="CG732"/>
          <cell r="CH732"/>
          <cell r="CI732"/>
          <cell r="CJ732"/>
          <cell r="CK732"/>
          <cell r="CL732"/>
          <cell r="CM732"/>
          <cell r="CN732"/>
          <cell r="CO732"/>
          <cell r="CP732"/>
          <cell r="CQ732"/>
          <cell r="CR732"/>
          <cell r="CS732"/>
          <cell r="CT732"/>
          <cell r="CU732"/>
          <cell r="CV732"/>
          <cell r="CW732"/>
          <cell r="CX732"/>
          <cell r="CY732"/>
          <cell r="CZ732"/>
          <cell r="DA732"/>
          <cell r="DB732"/>
          <cell r="DC732"/>
          <cell r="DD732">
            <v>1</v>
          </cell>
          <cell r="DE732"/>
        </row>
        <row r="733">
          <cell r="C733"/>
          <cell r="D733"/>
          <cell r="E733"/>
          <cell r="F733"/>
          <cell r="G733"/>
          <cell r="H733"/>
          <cell r="I733"/>
          <cell r="J733"/>
          <cell r="K733"/>
          <cell r="L733"/>
          <cell r="M733"/>
          <cell r="N733"/>
          <cell r="O733"/>
          <cell r="P733"/>
          <cell r="Q733">
            <v>0</v>
          </cell>
          <cell r="R733"/>
          <cell r="S733"/>
          <cell r="T733"/>
          <cell r="U733"/>
          <cell r="V733"/>
          <cell r="W733"/>
          <cell r="X733"/>
          <cell r="Y733"/>
          <cell r="Z733"/>
          <cell r="AA733"/>
          <cell r="AB733"/>
          <cell r="AC733"/>
          <cell r="AD733"/>
          <cell r="AE733"/>
          <cell r="AF733"/>
          <cell r="AG733"/>
          <cell r="AH733"/>
          <cell r="AI733"/>
          <cell r="AJ733"/>
          <cell r="AK733"/>
          <cell r="AL733"/>
          <cell r="AM733"/>
          <cell r="AN733"/>
          <cell r="AO733"/>
          <cell r="AP733"/>
          <cell r="AQ733"/>
          <cell r="AR733"/>
          <cell r="AS733"/>
          <cell r="AT733"/>
          <cell r="AU733"/>
          <cell r="AV733"/>
          <cell r="AW733"/>
          <cell r="AX733"/>
          <cell r="AY733"/>
          <cell r="AZ733"/>
          <cell r="BA733"/>
          <cell r="BB733"/>
          <cell r="BC733"/>
          <cell r="BD733"/>
          <cell r="BE733"/>
          <cell r="BF733"/>
          <cell r="BG733"/>
          <cell r="BH733"/>
          <cell r="BI733"/>
          <cell r="BJ733"/>
          <cell r="BK733"/>
          <cell r="BL733"/>
          <cell r="BM733"/>
          <cell r="BN733"/>
          <cell r="BO733"/>
          <cell r="BP733"/>
          <cell r="BQ733"/>
          <cell r="BR733"/>
          <cell r="BS733"/>
          <cell r="BT733"/>
          <cell r="BU733"/>
          <cell r="BV733"/>
          <cell r="BW733"/>
          <cell r="BX733"/>
          <cell r="BY733"/>
          <cell r="BZ733"/>
          <cell r="CA733"/>
          <cell r="CB733"/>
          <cell r="CC733"/>
          <cell r="CD733"/>
          <cell r="CE733"/>
          <cell r="CF733"/>
          <cell r="CG733"/>
          <cell r="CH733"/>
          <cell r="CI733"/>
          <cell r="CJ733"/>
          <cell r="CK733"/>
          <cell r="CL733"/>
          <cell r="CM733"/>
          <cell r="CN733"/>
          <cell r="CO733"/>
          <cell r="CP733"/>
          <cell r="CQ733"/>
          <cell r="CR733"/>
          <cell r="CS733"/>
          <cell r="CT733"/>
          <cell r="CU733"/>
          <cell r="CV733"/>
          <cell r="CW733"/>
          <cell r="CX733"/>
          <cell r="CY733"/>
          <cell r="CZ733"/>
          <cell r="DA733"/>
          <cell r="DB733"/>
          <cell r="DC733"/>
          <cell r="DD733">
            <v>1</v>
          </cell>
          <cell r="DE733"/>
        </row>
        <row r="734">
          <cell r="C734"/>
          <cell r="D734"/>
          <cell r="E734"/>
          <cell r="F734"/>
          <cell r="G734"/>
          <cell r="H734"/>
          <cell r="I734"/>
          <cell r="J734"/>
          <cell r="K734"/>
          <cell r="L734"/>
          <cell r="M734"/>
          <cell r="N734"/>
          <cell r="O734"/>
          <cell r="P734"/>
          <cell r="Q734">
            <v>0</v>
          </cell>
          <cell r="R734"/>
          <cell r="S734"/>
          <cell r="T734"/>
          <cell r="U734"/>
          <cell r="V734"/>
          <cell r="W734"/>
          <cell r="X734"/>
          <cell r="Y734"/>
          <cell r="Z734"/>
          <cell r="AA734"/>
          <cell r="AB734"/>
          <cell r="AC734"/>
          <cell r="AD734"/>
          <cell r="AE734"/>
          <cell r="AF734"/>
          <cell r="AG734"/>
          <cell r="AH734"/>
          <cell r="AI734"/>
          <cell r="AJ734"/>
          <cell r="AK734"/>
          <cell r="AL734"/>
          <cell r="AM734"/>
          <cell r="AN734"/>
          <cell r="AO734"/>
          <cell r="AP734"/>
          <cell r="AQ734"/>
          <cell r="AR734"/>
          <cell r="AS734"/>
          <cell r="AT734"/>
          <cell r="AU734"/>
          <cell r="AV734"/>
          <cell r="AW734"/>
          <cell r="AX734"/>
          <cell r="AY734"/>
          <cell r="AZ734"/>
          <cell r="BA734"/>
          <cell r="BB734"/>
          <cell r="BC734"/>
          <cell r="BD734"/>
          <cell r="BE734"/>
          <cell r="BF734"/>
          <cell r="BG734"/>
          <cell r="BH734"/>
          <cell r="BI734"/>
          <cell r="BJ734"/>
          <cell r="BK734"/>
          <cell r="BL734"/>
          <cell r="BM734"/>
          <cell r="BN734"/>
          <cell r="BO734"/>
          <cell r="BP734"/>
          <cell r="BQ734"/>
          <cell r="BR734"/>
          <cell r="BS734"/>
          <cell r="BT734"/>
          <cell r="BU734"/>
          <cell r="BV734"/>
          <cell r="BW734"/>
          <cell r="BX734"/>
          <cell r="BY734"/>
          <cell r="BZ734"/>
          <cell r="CA734"/>
          <cell r="CB734"/>
          <cell r="CC734"/>
          <cell r="CD734"/>
          <cell r="CE734"/>
          <cell r="CF734"/>
          <cell r="CG734"/>
          <cell r="CH734"/>
          <cell r="CI734"/>
          <cell r="CJ734"/>
          <cell r="CK734"/>
          <cell r="CL734"/>
          <cell r="CM734"/>
          <cell r="CN734"/>
          <cell r="CO734"/>
          <cell r="CP734"/>
          <cell r="CQ734"/>
          <cell r="CR734"/>
          <cell r="CS734"/>
          <cell r="CT734"/>
          <cell r="CU734"/>
          <cell r="CV734"/>
          <cell r="CW734"/>
          <cell r="CX734"/>
          <cell r="CY734"/>
          <cell r="CZ734"/>
          <cell r="DA734"/>
          <cell r="DB734"/>
          <cell r="DC734"/>
          <cell r="DD734">
            <v>1</v>
          </cell>
          <cell r="DE734"/>
        </row>
        <row r="735">
          <cell r="C735"/>
          <cell r="D735"/>
          <cell r="E735"/>
          <cell r="F735"/>
          <cell r="G735"/>
          <cell r="H735"/>
          <cell r="I735"/>
          <cell r="J735"/>
          <cell r="K735"/>
          <cell r="L735"/>
          <cell r="M735"/>
          <cell r="N735"/>
          <cell r="O735"/>
          <cell r="P735"/>
          <cell r="Q735">
            <v>0</v>
          </cell>
          <cell r="R735"/>
          <cell r="S735"/>
          <cell r="T735"/>
          <cell r="U735"/>
          <cell r="V735"/>
          <cell r="W735"/>
          <cell r="X735"/>
          <cell r="Y735"/>
          <cell r="Z735"/>
          <cell r="AA735"/>
          <cell r="AB735"/>
          <cell r="AC735"/>
          <cell r="AD735"/>
          <cell r="AE735"/>
          <cell r="AF735"/>
          <cell r="AG735"/>
          <cell r="AH735"/>
          <cell r="AI735"/>
          <cell r="AJ735"/>
          <cell r="AK735"/>
          <cell r="AL735"/>
          <cell r="AM735"/>
          <cell r="AN735"/>
          <cell r="AO735"/>
          <cell r="AP735"/>
          <cell r="AQ735"/>
          <cell r="AR735"/>
          <cell r="AS735"/>
          <cell r="AT735"/>
          <cell r="AU735"/>
          <cell r="AV735"/>
          <cell r="AW735"/>
          <cell r="AX735"/>
          <cell r="AY735"/>
          <cell r="AZ735"/>
          <cell r="BA735"/>
          <cell r="BB735"/>
          <cell r="BC735"/>
          <cell r="BD735"/>
          <cell r="BE735"/>
          <cell r="BF735"/>
          <cell r="BG735"/>
          <cell r="BH735"/>
          <cell r="BI735"/>
          <cell r="BJ735"/>
          <cell r="BK735"/>
          <cell r="BL735"/>
          <cell r="BM735"/>
          <cell r="BN735"/>
          <cell r="BO735"/>
          <cell r="BP735"/>
          <cell r="BQ735"/>
          <cell r="BR735"/>
          <cell r="BS735"/>
          <cell r="BT735"/>
          <cell r="BU735"/>
          <cell r="BV735"/>
          <cell r="BW735"/>
          <cell r="BX735"/>
          <cell r="BY735"/>
          <cell r="BZ735"/>
          <cell r="CA735"/>
          <cell r="CB735"/>
          <cell r="CC735"/>
          <cell r="CD735"/>
          <cell r="CE735"/>
          <cell r="CF735"/>
          <cell r="CG735"/>
          <cell r="CH735"/>
          <cell r="CI735"/>
          <cell r="CJ735"/>
          <cell r="CK735"/>
          <cell r="CL735"/>
          <cell r="CM735"/>
          <cell r="CN735"/>
          <cell r="CO735"/>
          <cell r="CP735"/>
          <cell r="CQ735"/>
          <cell r="CR735"/>
          <cell r="CS735"/>
          <cell r="CT735"/>
          <cell r="CU735"/>
          <cell r="CV735"/>
          <cell r="CW735"/>
          <cell r="CX735"/>
          <cell r="CY735"/>
          <cell r="CZ735"/>
          <cell r="DA735"/>
          <cell r="DB735"/>
          <cell r="DC735"/>
          <cell r="DD735">
            <v>1</v>
          </cell>
          <cell r="DE735"/>
        </row>
        <row r="736">
          <cell r="C736"/>
          <cell r="D736"/>
          <cell r="E736"/>
          <cell r="F736"/>
          <cell r="G736"/>
          <cell r="H736"/>
          <cell r="I736"/>
          <cell r="J736"/>
          <cell r="K736"/>
          <cell r="L736"/>
          <cell r="M736"/>
          <cell r="N736"/>
          <cell r="O736"/>
          <cell r="P736"/>
          <cell r="Q736">
            <v>0</v>
          </cell>
          <cell r="R736"/>
          <cell r="S736"/>
          <cell r="T736"/>
          <cell r="U736"/>
          <cell r="V736"/>
          <cell r="W736"/>
          <cell r="X736"/>
          <cell r="Y736"/>
          <cell r="Z736"/>
          <cell r="AA736"/>
          <cell r="AB736"/>
          <cell r="AC736"/>
          <cell r="AD736"/>
          <cell r="AE736"/>
          <cell r="AF736"/>
          <cell r="AG736"/>
          <cell r="AH736"/>
          <cell r="AI736"/>
          <cell r="AJ736"/>
          <cell r="AK736"/>
          <cell r="AL736"/>
          <cell r="AM736"/>
          <cell r="AN736"/>
          <cell r="AO736"/>
          <cell r="AP736"/>
          <cell r="AQ736"/>
          <cell r="AR736"/>
          <cell r="AS736"/>
          <cell r="AT736"/>
          <cell r="AU736"/>
          <cell r="AV736"/>
          <cell r="AW736"/>
          <cell r="AX736"/>
          <cell r="AY736"/>
          <cell r="AZ736"/>
          <cell r="BA736"/>
          <cell r="BB736"/>
          <cell r="BC736"/>
          <cell r="BD736"/>
          <cell r="BE736"/>
          <cell r="BF736"/>
          <cell r="BG736"/>
          <cell r="BH736"/>
          <cell r="BI736"/>
          <cell r="BJ736"/>
          <cell r="BK736"/>
          <cell r="BL736"/>
          <cell r="BM736"/>
          <cell r="BN736"/>
          <cell r="BO736"/>
          <cell r="BP736"/>
          <cell r="BQ736"/>
          <cell r="BR736"/>
          <cell r="BS736"/>
          <cell r="BT736"/>
          <cell r="BU736"/>
          <cell r="BV736"/>
          <cell r="BW736"/>
          <cell r="BX736"/>
          <cell r="BY736"/>
          <cell r="BZ736"/>
          <cell r="CA736"/>
          <cell r="CB736"/>
          <cell r="CC736"/>
          <cell r="CD736"/>
          <cell r="CE736"/>
          <cell r="CF736"/>
          <cell r="CG736"/>
          <cell r="CH736"/>
          <cell r="CI736"/>
          <cell r="CJ736"/>
          <cell r="CK736"/>
          <cell r="CL736"/>
          <cell r="CM736"/>
          <cell r="CN736"/>
          <cell r="CO736"/>
          <cell r="CP736"/>
          <cell r="CQ736"/>
          <cell r="CR736"/>
          <cell r="CS736"/>
          <cell r="CT736"/>
          <cell r="CU736"/>
          <cell r="CV736"/>
          <cell r="CW736"/>
          <cell r="CX736"/>
          <cell r="CY736"/>
          <cell r="CZ736"/>
          <cell r="DA736"/>
          <cell r="DB736"/>
          <cell r="DC736"/>
          <cell r="DD736">
            <v>1</v>
          </cell>
          <cell r="DE736"/>
        </row>
        <row r="737">
          <cell r="C737"/>
          <cell r="D737"/>
          <cell r="E737"/>
          <cell r="F737"/>
          <cell r="G737"/>
          <cell r="H737"/>
          <cell r="I737"/>
          <cell r="J737"/>
          <cell r="K737"/>
          <cell r="L737"/>
          <cell r="M737"/>
          <cell r="N737"/>
          <cell r="O737"/>
          <cell r="P737"/>
          <cell r="Q737">
            <v>0</v>
          </cell>
          <cell r="R737"/>
          <cell r="S737"/>
          <cell r="T737"/>
          <cell r="U737"/>
          <cell r="V737"/>
          <cell r="W737"/>
          <cell r="X737"/>
          <cell r="Y737"/>
          <cell r="Z737"/>
          <cell r="AA737"/>
          <cell r="AB737"/>
          <cell r="AC737"/>
          <cell r="AD737"/>
          <cell r="AE737"/>
          <cell r="AF737"/>
          <cell r="AG737"/>
          <cell r="AH737"/>
          <cell r="AI737"/>
          <cell r="AJ737"/>
          <cell r="AK737"/>
          <cell r="AL737"/>
          <cell r="AM737"/>
          <cell r="AN737"/>
          <cell r="AO737"/>
          <cell r="AP737"/>
          <cell r="AQ737"/>
          <cell r="AR737"/>
          <cell r="AS737"/>
          <cell r="AT737"/>
          <cell r="AU737"/>
          <cell r="AV737"/>
          <cell r="AW737"/>
          <cell r="AX737"/>
          <cell r="AY737"/>
          <cell r="AZ737"/>
          <cell r="BA737"/>
          <cell r="BB737"/>
          <cell r="BC737"/>
          <cell r="BD737"/>
          <cell r="BE737"/>
          <cell r="BF737"/>
          <cell r="BG737"/>
          <cell r="BH737"/>
          <cell r="BI737"/>
          <cell r="BJ737"/>
          <cell r="BK737"/>
          <cell r="BL737"/>
          <cell r="BM737"/>
          <cell r="BN737"/>
          <cell r="BO737"/>
          <cell r="BP737"/>
          <cell r="BQ737"/>
          <cell r="BR737"/>
          <cell r="BS737"/>
          <cell r="BT737"/>
          <cell r="BU737"/>
          <cell r="BV737"/>
          <cell r="BW737"/>
          <cell r="BX737"/>
          <cell r="BY737"/>
          <cell r="BZ737"/>
          <cell r="CA737"/>
          <cell r="CB737"/>
          <cell r="CC737"/>
          <cell r="CD737"/>
          <cell r="CE737"/>
          <cell r="CF737"/>
          <cell r="CG737"/>
          <cell r="CH737"/>
          <cell r="CI737"/>
          <cell r="CJ737"/>
          <cell r="CK737"/>
          <cell r="CL737"/>
          <cell r="CM737"/>
          <cell r="CN737"/>
          <cell r="CO737"/>
          <cell r="CP737"/>
          <cell r="CQ737"/>
          <cell r="CR737"/>
          <cell r="CS737"/>
          <cell r="CT737"/>
          <cell r="CU737"/>
          <cell r="CV737"/>
          <cell r="CW737"/>
          <cell r="CX737"/>
          <cell r="CY737"/>
          <cell r="CZ737"/>
          <cell r="DA737"/>
          <cell r="DB737"/>
          <cell r="DC737"/>
          <cell r="DD737">
            <v>1</v>
          </cell>
          <cell r="DE737"/>
        </row>
        <row r="738">
          <cell r="C738"/>
          <cell r="D738"/>
          <cell r="E738"/>
          <cell r="F738"/>
          <cell r="G738"/>
          <cell r="H738"/>
          <cell r="I738"/>
          <cell r="J738"/>
          <cell r="K738"/>
          <cell r="L738"/>
          <cell r="M738"/>
          <cell r="N738"/>
          <cell r="O738"/>
          <cell r="P738"/>
          <cell r="Q738">
            <v>0</v>
          </cell>
          <cell r="R738"/>
          <cell r="S738"/>
          <cell r="T738"/>
          <cell r="U738"/>
          <cell r="V738"/>
          <cell r="W738"/>
          <cell r="X738"/>
          <cell r="Y738"/>
          <cell r="Z738"/>
          <cell r="AA738"/>
          <cell r="AB738"/>
          <cell r="AC738"/>
          <cell r="AD738"/>
          <cell r="AE738"/>
          <cell r="AF738"/>
          <cell r="AG738"/>
          <cell r="AH738"/>
          <cell r="AI738"/>
          <cell r="AJ738"/>
          <cell r="AK738"/>
          <cell r="AL738"/>
          <cell r="AM738"/>
          <cell r="AN738"/>
          <cell r="AO738"/>
          <cell r="AP738"/>
          <cell r="AQ738"/>
          <cell r="AR738"/>
          <cell r="AS738"/>
          <cell r="AT738"/>
          <cell r="AU738"/>
          <cell r="AV738"/>
          <cell r="AW738"/>
          <cell r="AX738"/>
          <cell r="AY738"/>
          <cell r="AZ738"/>
          <cell r="BA738"/>
          <cell r="BB738"/>
          <cell r="BC738"/>
          <cell r="BD738"/>
          <cell r="BE738"/>
          <cell r="BF738"/>
          <cell r="BG738"/>
          <cell r="BH738"/>
          <cell r="BI738"/>
          <cell r="BJ738"/>
          <cell r="BK738"/>
          <cell r="BL738"/>
          <cell r="BM738"/>
          <cell r="BN738"/>
          <cell r="BO738"/>
          <cell r="BP738"/>
          <cell r="BQ738"/>
          <cell r="BR738"/>
          <cell r="BS738"/>
          <cell r="BT738"/>
          <cell r="BU738"/>
          <cell r="BV738"/>
          <cell r="BW738"/>
          <cell r="BX738"/>
          <cell r="BY738"/>
          <cell r="BZ738"/>
          <cell r="CA738"/>
          <cell r="CB738"/>
          <cell r="CC738"/>
          <cell r="CD738"/>
          <cell r="CE738"/>
          <cell r="CF738"/>
          <cell r="CG738"/>
          <cell r="CH738"/>
          <cell r="CI738"/>
          <cell r="CJ738"/>
          <cell r="CK738"/>
          <cell r="CL738"/>
          <cell r="CM738"/>
          <cell r="CN738"/>
          <cell r="CO738"/>
          <cell r="CP738"/>
          <cell r="CQ738"/>
          <cell r="CR738"/>
          <cell r="CS738"/>
          <cell r="CT738"/>
          <cell r="CU738"/>
          <cell r="CV738"/>
          <cell r="CW738"/>
          <cell r="CX738"/>
          <cell r="CY738"/>
          <cell r="CZ738"/>
          <cell r="DA738"/>
          <cell r="DB738"/>
          <cell r="DC738"/>
          <cell r="DD738">
            <v>1</v>
          </cell>
          <cell r="DE738"/>
        </row>
        <row r="739">
          <cell r="C739"/>
          <cell r="D739"/>
          <cell r="E739"/>
          <cell r="F739"/>
          <cell r="G739"/>
          <cell r="H739"/>
          <cell r="I739"/>
          <cell r="J739"/>
          <cell r="K739"/>
          <cell r="L739"/>
          <cell r="M739"/>
          <cell r="N739"/>
          <cell r="O739"/>
          <cell r="P739"/>
          <cell r="Q739">
            <v>0</v>
          </cell>
          <cell r="R739"/>
          <cell r="S739"/>
          <cell r="T739"/>
          <cell r="U739"/>
          <cell r="V739"/>
          <cell r="W739"/>
          <cell r="X739"/>
          <cell r="Y739"/>
          <cell r="Z739"/>
          <cell r="AA739"/>
          <cell r="AB739"/>
          <cell r="AC739"/>
          <cell r="AD739"/>
          <cell r="AE739"/>
          <cell r="AF739"/>
          <cell r="AG739"/>
          <cell r="AH739"/>
          <cell r="AI739"/>
          <cell r="AJ739"/>
          <cell r="AK739"/>
          <cell r="AL739"/>
          <cell r="AM739"/>
          <cell r="AN739"/>
          <cell r="AO739"/>
          <cell r="AP739"/>
          <cell r="AQ739"/>
          <cell r="AR739"/>
          <cell r="AS739"/>
          <cell r="AT739"/>
          <cell r="AU739"/>
          <cell r="AV739"/>
          <cell r="AW739"/>
          <cell r="AX739"/>
          <cell r="AY739"/>
          <cell r="AZ739"/>
          <cell r="BA739"/>
          <cell r="BB739"/>
          <cell r="BC739"/>
          <cell r="BD739"/>
          <cell r="BE739"/>
          <cell r="BF739"/>
          <cell r="BG739"/>
          <cell r="BH739"/>
          <cell r="BI739"/>
          <cell r="BJ739"/>
          <cell r="BK739"/>
          <cell r="BL739"/>
          <cell r="BM739"/>
          <cell r="BN739"/>
          <cell r="BO739"/>
          <cell r="BP739"/>
          <cell r="BQ739"/>
          <cell r="BR739"/>
          <cell r="BS739"/>
          <cell r="BT739"/>
          <cell r="BU739"/>
          <cell r="BV739"/>
          <cell r="BW739"/>
          <cell r="BX739"/>
          <cell r="BY739"/>
          <cell r="BZ739"/>
          <cell r="CA739"/>
          <cell r="CB739"/>
          <cell r="CC739"/>
          <cell r="CD739"/>
          <cell r="CE739"/>
          <cell r="CF739"/>
          <cell r="CG739"/>
          <cell r="CH739"/>
          <cell r="CI739"/>
          <cell r="CJ739"/>
          <cell r="CK739"/>
          <cell r="CL739"/>
          <cell r="CM739"/>
          <cell r="CN739"/>
          <cell r="CO739"/>
          <cell r="CP739"/>
          <cell r="CQ739"/>
          <cell r="CR739"/>
          <cell r="CS739"/>
          <cell r="CT739"/>
          <cell r="CU739"/>
          <cell r="CV739"/>
          <cell r="CW739"/>
          <cell r="CX739"/>
          <cell r="CY739"/>
          <cell r="CZ739"/>
          <cell r="DA739"/>
          <cell r="DB739"/>
          <cell r="DC739"/>
          <cell r="DD739">
            <v>1</v>
          </cell>
          <cell r="DE739"/>
        </row>
        <row r="740">
          <cell r="C740"/>
          <cell r="D740"/>
          <cell r="E740"/>
          <cell r="F740"/>
          <cell r="G740"/>
          <cell r="H740"/>
          <cell r="I740"/>
          <cell r="J740"/>
          <cell r="K740"/>
          <cell r="L740"/>
          <cell r="M740"/>
          <cell r="N740"/>
          <cell r="O740"/>
          <cell r="P740"/>
          <cell r="Q740">
            <v>0</v>
          </cell>
          <cell r="R740"/>
          <cell r="S740"/>
          <cell r="T740"/>
          <cell r="U740"/>
          <cell r="V740"/>
          <cell r="W740"/>
          <cell r="X740"/>
          <cell r="Y740"/>
          <cell r="Z740"/>
          <cell r="AA740"/>
          <cell r="AB740"/>
          <cell r="AC740"/>
          <cell r="AD740"/>
          <cell r="AE740"/>
          <cell r="AF740"/>
          <cell r="AG740"/>
          <cell r="AH740"/>
          <cell r="AI740"/>
          <cell r="AJ740"/>
          <cell r="AK740"/>
          <cell r="AL740"/>
          <cell r="AM740"/>
          <cell r="AN740"/>
          <cell r="AO740"/>
          <cell r="AP740"/>
          <cell r="AQ740"/>
          <cell r="AR740"/>
          <cell r="AS740"/>
          <cell r="AT740"/>
          <cell r="AU740"/>
          <cell r="AV740"/>
          <cell r="AW740"/>
          <cell r="AX740"/>
          <cell r="AY740"/>
          <cell r="AZ740"/>
          <cell r="BA740"/>
          <cell r="BB740"/>
          <cell r="BC740"/>
          <cell r="BD740"/>
          <cell r="BE740"/>
          <cell r="BF740"/>
          <cell r="BG740"/>
          <cell r="BH740"/>
          <cell r="BI740"/>
          <cell r="BJ740"/>
          <cell r="BK740"/>
          <cell r="BL740"/>
          <cell r="BM740"/>
          <cell r="BN740"/>
          <cell r="BO740"/>
          <cell r="BP740"/>
          <cell r="BQ740"/>
          <cell r="BR740"/>
          <cell r="BS740"/>
          <cell r="BT740"/>
          <cell r="BU740"/>
          <cell r="BV740"/>
          <cell r="BW740"/>
          <cell r="BX740"/>
          <cell r="BY740"/>
          <cell r="BZ740"/>
          <cell r="CA740"/>
          <cell r="CB740"/>
          <cell r="CC740"/>
          <cell r="CD740"/>
          <cell r="CE740"/>
          <cell r="CF740"/>
          <cell r="CG740"/>
          <cell r="CH740"/>
          <cell r="CI740"/>
          <cell r="CJ740"/>
          <cell r="CK740"/>
          <cell r="CL740"/>
          <cell r="CM740"/>
          <cell r="CN740"/>
          <cell r="CO740"/>
          <cell r="CP740"/>
          <cell r="CQ740"/>
          <cell r="CR740"/>
          <cell r="CS740"/>
          <cell r="CT740"/>
          <cell r="CU740"/>
          <cell r="CV740"/>
          <cell r="CW740"/>
          <cell r="CX740"/>
          <cell r="CY740"/>
          <cell r="CZ740"/>
          <cell r="DA740"/>
          <cell r="DB740"/>
          <cell r="DC740"/>
          <cell r="DD740">
            <v>1</v>
          </cell>
          <cell r="DE740"/>
        </row>
        <row r="741">
          <cell r="C741"/>
          <cell r="D741"/>
          <cell r="E741"/>
          <cell r="F741"/>
          <cell r="G741"/>
          <cell r="H741"/>
          <cell r="I741"/>
          <cell r="J741"/>
          <cell r="K741"/>
          <cell r="L741"/>
          <cell r="M741"/>
          <cell r="N741"/>
          <cell r="O741"/>
          <cell r="P741"/>
          <cell r="Q741">
            <v>0</v>
          </cell>
          <cell r="R741"/>
          <cell r="S741"/>
          <cell r="T741"/>
          <cell r="U741"/>
          <cell r="V741"/>
          <cell r="W741"/>
          <cell r="X741"/>
          <cell r="Y741"/>
          <cell r="Z741"/>
          <cell r="AA741"/>
          <cell r="AB741"/>
          <cell r="AC741"/>
          <cell r="AD741"/>
          <cell r="AE741"/>
          <cell r="AF741"/>
          <cell r="AG741"/>
          <cell r="AH741"/>
          <cell r="AI741"/>
          <cell r="AJ741"/>
          <cell r="AK741"/>
          <cell r="AL741"/>
          <cell r="AM741"/>
          <cell r="AN741"/>
          <cell r="AO741"/>
          <cell r="AP741"/>
          <cell r="AQ741"/>
          <cell r="AR741"/>
          <cell r="AS741"/>
          <cell r="AT741"/>
          <cell r="AU741"/>
          <cell r="AV741"/>
          <cell r="AW741"/>
          <cell r="AX741"/>
          <cell r="AY741"/>
          <cell r="AZ741"/>
          <cell r="BA741"/>
          <cell r="BB741"/>
          <cell r="BC741"/>
          <cell r="BD741"/>
          <cell r="BE741"/>
          <cell r="BF741"/>
          <cell r="BG741"/>
          <cell r="BH741"/>
          <cell r="BI741"/>
          <cell r="BJ741"/>
          <cell r="BK741"/>
          <cell r="BL741"/>
          <cell r="BM741"/>
          <cell r="BN741"/>
          <cell r="BO741"/>
          <cell r="BP741"/>
          <cell r="BQ741"/>
          <cell r="BR741"/>
          <cell r="BS741"/>
          <cell r="BT741"/>
          <cell r="BU741"/>
          <cell r="BV741"/>
          <cell r="BW741"/>
          <cell r="BX741"/>
          <cell r="BY741"/>
          <cell r="BZ741"/>
          <cell r="CA741"/>
          <cell r="CB741"/>
          <cell r="CC741"/>
          <cell r="CD741"/>
          <cell r="CE741"/>
          <cell r="CF741"/>
          <cell r="CG741"/>
          <cell r="CH741"/>
          <cell r="CI741"/>
          <cell r="CJ741"/>
          <cell r="CK741"/>
          <cell r="CL741"/>
          <cell r="CM741"/>
          <cell r="CN741"/>
          <cell r="CO741"/>
          <cell r="CP741"/>
          <cell r="CQ741"/>
          <cell r="CR741"/>
          <cell r="CS741"/>
          <cell r="CT741"/>
          <cell r="CU741"/>
          <cell r="CV741"/>
          <cell r="CW741"/>
          <cell r="CX741"/>
          <cell r="CY741"/>
          <cell r="CZ741"/>
          <cell r="DA741"/>
          <cell r="DB741"/>
          <cell r="DC741"/>
          <cell r="DD741">
            <v>1</v>
          </cell>
          <cell r="DE741"/>
        </row>
        <row r="742">
          <cell r="C742"/>
          <cell r="D742"/>
          <cell r="E742"/>
          <cell r="F742"/>
          <cell r="G742"/>
          <cell r="H742"/>
          <cell r="I742"/>
          <cell r="J742"/>
          <cell r="K742"/>
          <cell r="L742"/>
          <cell r="M742"/>
          <cell r="N742"/>
          <cell r="O742"/>
          <cell r="P742"/>
          <cell r="Q742">
            <v>0</v>
          </cell>
          <cell r="R742"/>
          <cell r="S742"/>
          <cell r="T742"/>
          <cell r="U742"/>
          <cell r="V742"/>
          <cell r="W742"/>
          <cell r="X742"/>
          <cell r="Y742"/>
          <cell r="Z742"/>
          <cell r="AA742"/>
          <cell r="AB742"/>
          <cell r="AC742"/>
          <cell r="AD742"/>
          <cell r="AE742"/>
          <cell r="AF742"/>
          <cell r="AG742"/>
          <cell r="AH742"/>
          <cell r="AI742"/>
          <cell r="AJ742"/>
          <cell r="AK742"/>
          <cell r="AL742"/>
          <cell r="AM742"/>
          <cell r="AN742"/>
          <cell r="AO742"/>
          <cell r="AP742"/>
          <cell r="AQ742"/>
          <cell r="AR742"/>
          <cell r="AS742"/>
          <cell r="AT742"/>
          <cell r="AU742"/>
          <cell r="AV742"/>
          <cell r="AW742"/>
          <cell r="AX742"/>
          <cell r="AY742"/>
          <cell r="AZ742"/>
          <cell r="BA742"/>
          <cell r="BB742"/>
          <cell r="BC742"/>
          <cell r="BD742"/>
          <cell r="BE742"/>
          <cell r="BF742"/>
          <cell r="BG742"/>
          <cell r="BH742"/>
          <cell r="BI742"/>
          <cell r="BJ742"/>
          <cell r="BK742"/>
          <cell r="BL742"/>
          <cell r="BM742"/>
          <cell r="BN742"/>
          <cell r="BO742"/>
          <cell r="BP742"/>
          <cell r="BQ742"/>
          <cell r="BR742"/>
          <cell r="BS742"/>
          <cell r="BT742"/>
          <cell r="BU742"/>
          <cell r="BV742"/>
          <cell r="BW742"/>
          <cell r="BX742"/>
          <cell r="BY742"/>
          <cell r="BZ742"/>
          <cell r="CA742"/>
          <cell r="CB742"/>
          <cell r="CC742"/>
          <cell r="CD742"/>
          <cell r="CE742"/>
          <cell r="CF742"/>
          <cell r="CG742"/>
          <cell r="CH742"/>
          <cell r="CI742"/>
          <cell r="CJ742"/>
          <cell r="CK742"/>
          <cell r="CL742"/>
          <cell r="CM742"/>
          <cell r="CN742"/>
          <cell r="CO742"/>
          <cell r="CP742"/>
          <cell r="CQ742"/>
          <cell r="CR742"/>
          <cell r="CS742"/>
          <cell r="CT742"/>
          <cell r="CU742"/>
          <cell r="CV742"/>
          <cell r="CW742"/>
          <cell r="CX742"/>
          <cell r="CY742"/>
          <cell r="CZ742"/>
          <cell r="DA742"/>
          <cell r="DB742"/>
          <cell r="DC742"/>
          <cell r="DD742">
            <v>1</v>
          </cell>
          <cell r="DE742"/>
        </row>
        <row r="743">
          <cell r="C743"/>
          <cell r="D743"/>
          <cell r="E743"/>
          <cell r="F743"/>
          <cell r="G743"/>
          <cell r="H743"/>
          <cell r="I743"/>
          <cell r="J743"/>
          <cell r="K743"/>
          <cell r="L743"/>
          <cell r="M743"/>
          <cell r="N743"/>
          <cell r="O743"/>
          <cell r="P743"/>
          <cell r="Q743">
            <v>0</v>
          </cell>
          <cell r="R743"/>
          <cell r="S743"/>
          <cell r="T743"/>
          <cell r="U743"/>
          <cell r="V743"/>
          <cell r="W743"/>
          <cell r="X743"/>
          <cell r="Y743"/>
          <cell r="Z743"/>
          <cell r="AA743"/>
          <cell r="AB743"/>
          <cell r="AC743"/>
          <cell r="AD743"/>
          <cell r="AE743"/>
          <cell r="AF743"/>
          <cell r="AG743"/>
          <cell r="AH743"/>
          <cell r="AI743"/>
          <cell r="AJ743"/>
          <cell r="AK743"/>
          <cell r="AL743"/>
          <cell r="AM743"/>
          <cell r="AN743"/>
          <cell r="AO743"/>
          <cell r="AP743"/>
          <cell r="AQ743"/>
          <cell r="AR743"/>
          <cell r="AS743"/>
          <cell r="AT743"/>
          <cell r="AU743"/>
          <cell r="AV743"/>
          <cell r="AW743"/>
          <cell r="AX743"/>
          <cell r="AY743"/>
          <cell r="AZ743"/>
          <cell r="BA743"/>
          <cell r="BB743"/>
          <cell r="BC743"/>
          <cell r="BD743"/>
          <cell r="BE743"/>
          <cell r="BF743"/>
          <cell r="BG743"/>
          <cell r="BH743"/>
          <cell r="BI743"/>
          <cell r="BJ743"/>
          <cell r="BK743"/>
          <cell r="BL743"/>
          <cell r="BM743"/>
          <cell r="BN743"/>
          <cell r="BO743"/>
          <cell r="BP743"/>
          <cell r="BQ743"/>
          <cell r="BR743"/>
          <cell r="BS743"/>
          <cell r="BT743"/>
          <cell r="BU743"/>
          <cell r="BV743"/>
          <cell r="BW743"/>
          <cell r="BX743"/>
          <cell r="BY743"/>
          <cell r="BZ743"/>
          <cell r="CA743"/>
          <cell r="CB743"/>
          <cell r="CC743"/>
          <cell r="CD743"/>
          <cell r="CE743"/>
          <cell r="CF743"/>
          <cell r="CG743"/>
          <cell r="CH743"/>
          <cell r="CI743"/>
          <cell r="CJ743"/>
          <cell r="CK743"/>
          <cell r="CL743"/>
          <cell r="CM743"/>
          <cell r="CN743"/>
          <cell r="CO743"/>
          <cell r="CP743"/>
          <cell r="CQ743"/>
          <cell r="CR743"/>
          <cell r="CS743"/>
          <cell r="CT743"/>
          <cell r="CU743"/>
          <cell r="CV743"/>
          <cell r="CW743"/>
          <cell r="CX743"/>
          <cell r="CY743"/>
          <cell r="CZ743"/>
          <cell r="DA743"/>
          <cell r="DB743"/>
          <cell r="DC743"/>
          <cell r="DD743">
            <v>1</v>
          </cell>
          <cell r="DE743"/>
        </row>
        <row r="744">
          <cell r="C744"/>
          <cell r="D744"/>
          <cell r="E744"/>
          <cell r="F744"/>
          <cell r="G744"/>
          <cell r="H744"/>
          <cell r="I744"/>
          <cell r="J744"/>
          <cell r="K744"/>
          <cell r="L744"/>
          <cell r="M744"/>
          <cell r="N744"/>
          <cell r="O744"/>
          <cell r="P744"/>
          <cell r="Q744">
            <v>0</v>
          </cell>
          <cell r="R744"/>
          <cell r="S744"/>
          <cell r="T744"/>
          <cell r="U744"/>
          <cell r="V744"/>
          <cell r="W744"/>
          <cell r="X744"/>
          <cell r="Y744"/>
          <cell r="Z744"/>
          <cell r="AA744"/>
          <cell r="AB744"/>
          <cell r="AC744"/>
          <cell r="AD744"/>
          <cell r="AE744"/>
          <cell r="AF744"/>
          <cell r="AG744"/>
          <cell r="AH744"/>
          <cell r="AI744"/>
          <cell r="AJ744"/>
          <cell r="AK744"/>
          <cell r="AL744"/>
          <cell r="AM744"/>
          <cell r="AN744"/>
          <cell r="AO744"/>
          <cell r="AP744"/>
          <cell r="AQ744"/>
          <cell r="AR744"/>
          <cell r="AS744"/>
          <cell r="AT744"/>
          <cell r="AU744"/>
          <cell r="AV744"/>
          <cell r="AW744"/>
          <cell r="AX744"/>
          <cell r="AY744"/>
          <cell r="AZ744"/>
          <cell r="BA744"/>
          <cell r="BB744"/>
          <cell r="BC744"/>
          <cell r="BD744"/>
          <cell r="BE744"/>
          <cell r="BF744"/>
          <cell r="BG744"/>
          <cell r="BH744"/>
          <cell r="BI744"/>
          <cell r="BJ744"/>
          <cell r="BK744"/>
          <cell r="BL744"/>
          <cell r="BM744"/>
          <cell r="BN744"/>
          <cell r="BO744"/>
          <cell r="BP744"/>
          <cell r="BQ744"/>
          <cell r="BR744"/>
          <cell r="BS744"/>
          <cell r="BT744"/>
          <cell r="BU744"/>
          <cell r="BV744"/>
          <cell r="BW744"/>
          <cell r="BX744"/>
          <cell r="BY744"/>
          <cell r="BZ744"/>
          <cell r="CA744"/>
          <cell r="CB744"/>
          <cell r="CC744"/>
          <cell r="CD744"/>
          <cell r="CE744"/>
          <cell r="CF744"/>
          <cell r="CG744"/>
          <cell r="CH744"/>
          <cell r="CI744"/>
          <cell r="CJ744"/>
          <cell r="CK744"/>
          <cell r="CL744"/>
          <cell r="CM744"/>
          <cell r="CN744"/>
          <cell r="CO744"/>
          <cell r="CP744"/>
          <cell r="CQ744"/>
          <cell r="CR744"/>
          <cell r="CS744"/>
          <cell r="CT744"/>
          <cell r="CU744"/>
          <cell r="CV744"/>
          <cell r="CW744"/>
          <cell r="CX744"/>
          <cell r="CY744"/>
          <cell r="CZ744"/>
          <cell r="DA744"/>
          <cell r="DB744"/>
          <cell r="DC744"/>
          <cell r="DD744">
            <v>1</v>
          </cell>
          <cell r="DE744"/>
        </row>
        <row r="745">
          <cell r="C745"/>
          <cell r="D745"/>
          <cell r="E745"/>
          <cell r="F745"/>
          <cell r="G745"/>
          <cell r="H745"/>
          <cell r="I745"/>
          <cell r="J745"/>
          <cell r="K745"/>
          <cell r="L745"/>
          <cell r="M745"/>
          <cell r="N745"/>
          <cell r="O745"/>
          <cell r="P745"/>
          <cell r="Q745">
            <v>0</v>
          </cell>
          <cell r="R745"/>
          <cell r="S745"/>
          <cell r="T745"/>
          <cell r="U745"/>
          <cell r="V745"/>
          <cell r="W745"/>
          <cell r="X745"/>
          <cell r="Y745"/>
          <cell r="Z745"/>
          <cell r="AA745"/>
          <cell r="AB745"/>
          <cell r="AC745"/>
          <cell r="AD745"/>
          <cell r="AE745"/>
          <cell r="AF745"/>
          <cell r="AG745"/>
          <cell r="AH745"/>
          <cell r="AI745"/>
          <cell r="AJ745"/>
          <cell r="AK745"/>
          <cell r="AL745"/>
          <cell r="AM745"/>
          <cell r="AN745"/>
          <cell r="AO745"/>
          <cell r="AP745"/>
          <cell r="AQ745"/>
          <cell r="AR745"/>
          <cell r="AS745"/>
          <cell r="AT745"/>
          <cell r="AU745"/>
          <cell r="AV745"/>
          <cell r="AW745"/>
          <cell r="AX745"/>
          <cell r="AY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I745"/>
          <cell r="CJ745"/>
          <cell r="CK745"/>
          <cell r="CL745"/>
          <cell r="CM745"/>
          <cell r="CN745"/>
          <cell r="CO745"/>
          <cell r="CP745"/>
          <cell r="CQ745"/>
          <cell r="CR745"/>
          <cell r="CS745"/>
          <cell r="CT745"/>
          <cell r="CU745"/>
          <cell r="CV745"/>
          <cell r="CW745"/>
          <cell r="CX745"/>
          <cell r="CY745"/>
          <cell r="CZ745"/>
          <cell r="DA745"/>
          <cell r="DB745"/>
          <cell r="DC745"/>
          <cell r="DD745">
            <v>1</v>
          </cell>
          <cell r="DE745"/>
        </row>
        <row r="746">
          <cell r="C746"/>
          <cell r="D746"/>
          <cell r="E746"/>
          <cell r="F746"/>
          <cell r="G746"/>
          <cell r="H746"/>
          <cell r="I746"/>
          <cell r="J746"/>
          <cell r="K746"/>
          <cell r="L746"/>
          <cell r="M746"/>
          <cell r="N746"/>
          <cell r="O746"/>
          <cell r="P746"/>
          <cell r="Q746">
            <v>0</v>
          </cell>
          <cell r="R746"/>
          <cell r="S746"/>
          <cell r="T746"/>
          <cell r="U746"/>
          <cell r="V746"/>
          <cell r="W746"/>
          <cell r="X746"/>
          <cell r="Y746"/>
          <cell r="Z746"/>
          <cell r="AA746"/>
          <cell r="AB746"/>
          <cell r="AC746"/>
          <cell r="AD746"/>
          <cell r="AE746"/>
          <cell r="AF746"/>
          <cell r="AG746"/>
          <cell r="AH746"/>
          <cell r="AI746"/>
          <cell r="AJ746"/>
          <cell r="AK746"/>
          <cell r="AL746"/>
          <cell r="AM746"/>
          <cell r="AN746"/>
          <cell r="AO746"/>
          <cell r="AP746"/>
          <cell r="AQ746"/>
          <cell r="AR746"/>
          <cell r="AS746"/>
          <cell r="AT746"/>
          <cell r="AU746"/>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I746"/>
          <cell r="CJ746"/>
          <cell r="CK746"/>
          <cell r="CL746"/>
          <cell r="CM746"/>
          <cell r="CN746"/>
          <cell r="CO746"/>
          <cell r="CP746"/>
          <cell r="CQ746"/>
          <cell r="CR746"/>
          <cell r="CS746"/>
          <cell r="CT746"/>
          <cell r="CU746"/>
          <cell r="CV746"/>
          <cell r="CW746"/>
          <cell r="CX746"/>
          <cell r="CY746"/>
          <cell r="CZ746"/>
          <cell r="DA746"/>
          <cell r="DB746"/>
          <cell r="DC746"/>
          <cell r="DD746">
            <v>1</v>
          </cell>
          <cell r="DE746"/>
        </row>
        <row r="747">
          <cell r="C747"/>
          <cell r="D747"/>
          <cell r="E747"/>
          <cell r="F747"/>
          <cell r="G747"/>
          <cell r="H747"/>
          <cell r="I747"/>
          <cell r="J747"/>
          <cell r="K747"/>
          <cell r="L747"/>
          <cell r="M747"/>
          <cell r="N747"/>
          <cell r="O747"/>
          <cell r="P747"/>
          <cell r="Q747">
            <v>0</v>
          </cell>
          <cell r="R747"/>
          <cell r="S747"/>
          <cell r="T747"/>
          <cell r="U747"/>
          <cell r="V747"/>
          <cell r="W747"/>
          <cell r="X747"/>
          <cell r="Y747"/>
          <cell r="Z747"/>
          <cell r="AA747"/>
          <cell r="AB747"/>
          <cell r="AC747"/>
          <cell r="AD747"/>
          <cell r="AE747"/>
          <cell r="AF747"/>
          <cell r="AG747"/>
          <cell r="AH747"/>
          <cell r="AI747"/>
          <cell r="AJ747"/>
          <cell r="AK747"/>
          <cell r="AL747"/>
          <cell r="AM747"/>
          <cell r="AN747"/>
          <cell r="AO747"/>
          <cell r="AP747"/>
          <cell r="AQ747"/>
          <cell r="AR747"/>
          <cell r="AS747"/>
          <cell r="AT747"/>
          <cell r="AU747"/>
          <cell r="AV747"/>
          <cell r="AW747"/>
          <cell r="AX747"/>
          <cell r="AY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I747"/>
          <cell r="CJ747"/>
          <cell r="CK747"/>
          <cell r="CL747"/>
          <cell r="CM747"/>
          <cell r="CN747"/>
          <cell r="CO747"/>
          <cell r="CP747"/>
          <cell r="CQ747"/>
          <cell r="CR747"/>
          <cell r="CS747"/>
          <cell r="CT747"/>
          <cell r="CU747"/>
          <cell r="CV747"/>
          <cell r="CW747"/>
          <cell r="CX747"/>
          <cell r="CY747"/>
          <cell r="CZ747"/>
          <cell r="DA747"/>
          <cell r="DB747"/>
          <cell r="DC747"/>
          <cell r="DD747">
            <v>1</v>
          </cell>
          <cell r="DE747"/>
        </row>
        <row r="748">
          <cell r="C748"/>
          <cell r="D748"/>
          <cell r="E748"/>
          <cell r="F748"/>
          <cell r="G748"/>
          <cell r="H748"/>
          <cell r="I748"/>
          <cell r="J748"/>
          <cell r="K748"/>
          <cell r="L748"/>
          <cell r="M748"/>
          <cell r="N748"/>
          <cell r="O748"/>
          <cell r="P748"/>
          <cell r="Q748">
            <v>0</v>
          </cell>
          <cell r="R748"/>
          <cell r="S748"/>
          <cell r="T748"/>
          <cell r="U748"/>
          <cell r="V748"/>
          <cell r="W748"/>
          <cell r="X748"/>
          <cell r="Y748"/>
          <cell r="Z748"/>
          <cell r="AA748"/>
          <cell r="AB748"/>
          <cell r="AC748"/>
          <cell r="AD748"/>
          <cell r="AE748"/>
          <cell r="AF748"/>
          <cell r="AG748"/>
          <cell r="AH748"/>
          <cell r="AI748"/>
          <cell r="AJ748"/>
          <cell r="AK748"/>
          <cell r="AL748"/>
          <cell r="AM748"/>
          <cell r="AN748"/>
          <cell r="AO748"/>
          <cell r="AP748"/>
          <cell r="AQ748"/>
          <cell r="AR748"/>
          <cell r="AS748"/>
          <cell r="AT748"/>
          <cell r="AU748"/>
          <cell r="AV748"/>
          <cell r="AW748"/>
          <cell r="AX748"/>
          <cell r="AY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I748"/>
          <cell r="CJ748"/>
          <cell r="CK748"/>
          <cell r="CL748"/>
          <cell r="CM748"/>
          <cell r="CN748"/>
          <cell r="CO748"/>
          <cell r="CP748"/>
          <cell r="CQ748"/>
          <cell r="CR748"/>
          <cell r="CS748"/>
          <cell r="CT748"/>
          <cell r="CU748"/>
          <cell r="CV748"/>
          <cell r="CW748"/>
          <cell r="CX748"/>
          <cell r="CY748"/>
          <cell r="CZ748"/>
          <cell r="DA748"/>
          <cell r="DB748"/>
          <cell r="DC748"/>
          <cell r="DD748">
            <v>1</v>
          </cell>
          <cell r="DE748"/>
        </row>
        <row r="749">
          <cell r="C749"/>
          <cell r="D749"/>
          <cell r="E749"/>
          <cell r="F749"/>
          <cell r="G749"/>
          <cell r="H749"/>
          <cell r="I749"/>
          <cell r="J749"/>
          <cell r="K749"/>
          <cell r="L749"/>
          <cell r="M749"/>
          <cell r="N749"/>
          <cell r="O749"/>
          <cell r="P749"/>
          <cell r="Q749">
            <v>0</v>
          </cell>
          <cell r="R749"/>
          <cell r="S749"/>
          <cell r="T749"/>
          <cell r="U749"/>
          <cell r="V749"/>
          <cell r="W749"/>
          <cell r="X749"/>
          <cell r="Y749"/>
          <cell r="Z749"/>
          <cell r="AA749"/>
          <cell r="AB749"/>
          <cell r="AC749"/>
          <cell r="AD749"/>
          <cell r="AE749"/>
          <cell r="AF749"/>
          <cell r="AG749"/>
          <cell r="AH749"/>
          <cell r="AI749"/>
          <cell r="AJ749"/>
          <cell r="AK749"/>
          <cell r="AL749"/>
          <cell r="AM749"/>
          <cell r="AN749"/>
          <cell r="AO749"/>
          <cell r="AP749"/>
          <cell r="AQ749"/>
          <cell r="AR749"/>
          <cell r="AS749"/>
          <cell r="AT749"/>
          <cell r="AU749"/>
          <cell r="AV749"/>
          <cell r="AW749"/>
          <cell r="AX749"/>
          <cell r="AY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I749"/>
          <cell r="CJ749"/>
          <cell r="CK749"/>
          <cell r="CL749"/>
          <cell r="CM749"/>
          <cell r="CN749"/>
          <cell r="CO749"/>
          <cell r="CP749"/>
          <cell r="CQ749"/>
          <cell r="CR749"/>
          <cell r="CS749"/>
          <cell r="CT749"/>
          <cell r="CU749"/>
          <cell r="CV749"/>
          <cell r="CW749"/>
          <cell r="CX749"/>
          <cell r="CY749"/>
          <cell r="CZ749"/>
          <cell r="DA749"/>
          <cell r="DB749"/>
          <cell r="DC749"/>
          <cell r="DD749">
            <v>1</v>
          </cell>
          <cell r="DE749"/>
        </row>
        <row r="750">
          <cell r="C750"/>
          <cell r="D750"/>
          <cell r="E750"/>
          <cell r="F750"/>
          <cell r="G750"/>
          <cell r="H750"/>
          <cell r="I750"/>
          <cell r="J750"/>
          <cell r="K750"/>
          <cell r="L750"/>
          <cell r="M750"/>
          <cell r="N750"/>
          <cell r="O750"/>
          <cell r="P750"/>
          <cell r="Q750">
            <v>0</v>
          </cell>
          <cell r="R750"/>
          <cell r="S750"/>
          <cell r="T750"/>
          <cell r="U750"/>
          <cell r="V750"/>
          <cell r="W750"/>
          <cell r="X750"/>
          <cell r="Y750"/>
          <cell r="Z750"/>
          <cell r="AA750"/>
          <cell r="AB750"/>
          <cell r="AC750"/>
          <cell r="AD750"/>
          <cell r="AE750"/>
          <cell r="AF750"/>
          <cell r="AG750"/>
          <cell r="AH750"/>
          <cell r="AI750"/>
          <cell r="AJ750"/>
          <cell r="AK750"/>
          <cell r="AL750"/>
          <cell r="AM750"/>
          <cell r="AN750"/>
          <cell r="AO750"/>
          <cell r="AP750"/>
          <cell r="AQ750"/>
          <cell r="AR750"/>
          <cell r="AS750"/>
          <cell r="AT750"/>
          <cell r="AU750"/>
          <cell r="AV750"/>
          <cell r="AW750"/>
          <cell r="AX750"/>
          <cell r="AY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I750"/>
          <cell r="CJ750"/>
          <cell r="CK750"/>
          <cell r="CL750"/>
          <cell r="CM750"/>
          <cell r="CN750"/>
          <cell r="CO750"/>
          <cell r="CP750"/>
          <cell r="CQ750"/>
          <cell r="CR750"/>
          <cell r="CS750"/>
          <cell r="CT750"/>
          <cell r="CU750"/>
          <cell r="CV750"/>
          <cell r="CW750"/>
          <cell r="CX750"/>
          <cell r="CY750"/>
          <cell r="CZ750"/>
          <cell r="DA750"/>
          <cell r="DB750"/>
          <cell r="DC750"/>
          <cell r="DD750">
            <v>1</v>
          </cell>
          <cell r="DE750"/>
        </row>
        <row r="751">
          <cell r="C751"/>
          <cell r="D751"/>
          <cell r="E751"/>
          <cell r="F751"/>
          <cell r="G751"/>
          <cell r="H751"/>
          <cell r="I751"/>
          <cell r="J751"/>
          <cell r="K751"/>
          <cell r="L751"/>
          <cell r="M751"/>
          <cell r="N751"/>
          <cell r="O751"/>
          <cell r="P751"/>
          <cell r="Q751">
            <v>0</v>
          </cell>
          <cell r="R751"/>
          <cell r="S751"/>
          <cell r="T751"/>
          <cell r="U751"/>
          <cell r="V751"/>
          <cell r="W751"/>
          <cell r="X751"/>
          <cell r="Y751"/>
          <cell r="Z751"/>
          <cell r="AA751"/>
          <cell r="AB751"/>
          <cell r="AC751"/>
          <cell r="AD751"/>
          <cell r="AE751"/>
          <cell r="AF751"/>
          <cell r="AG751"/>
          <cell r="AH751"/>
          <cell r="AI751"/>
          <cell r="AJ751"/>
          <cell r="AK751"/>
          <cell r="AL751"/>
          <cell r="AM751"/>
          <cell r="AN751"/>
          <cell r="AO751"/>
          <cell r="AP751"/>
          <cell r="AQ751"/>
          <cell r="AR751"/>
          <cell r="AS751"/>
          <cell r="AT751"/>
          <cell r="AU751"/>
          <cell r="AV751"/>
          <cell r="AW751"/>
          <cell r="AX751"/>
          <cell r="AY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I751"/>
          <cell r="CJ751"/>
          <cell r="CK751"/>
          <cell r="CL751"/>
          <cell r="CM751"/>
          <cell r="CN751"/>
          <cell r="CO751"/>
          <cell r="CP751"/>
          <cell r="CQ751"/>
          <cell r="CR751"/>
          <cell r="CS751"/>
          <cell r="CT751"/>
          <cell r="CU751"/>
          <cell r="CV751"/>
          <cell r="CW751"/>
          <cell r="CX751"/>
          <cell r="CY751"/>
          <cell r="CZ751"/>
          <cell r="DA751"/>
          <cell r="DB751"/>
          <cell r="DC751"/>
          <cell r="DD751">
            <v>1</v>
          </cell>
          <cell r="DE751"/>
        </row>
        <row r="752">
          <cell r="C752"/>
          <cell r="D752"/>
          <cell r="E752"/>
          <cell r="F752"/>
          <cell r="G752"/>
          <cell r="H752"/>
          <cell r="I752"/>
          <cell r="J752"/>
          <cell r="K752"/>
          <cell r="L752"/>
          <cell r="M752"/>
          <cell r="N752"/>
          <cell r="O752"/>
          <cell r="P752"/>
          <cell r="Q752">
            <v>0</v>
          </cell>
          <cell r="R752"/>
          <cell r="S752"/>
          <cell r="T752"/>
          <cell r="U752"/>
          <cell r="V752"/>
          <cell r="W752"/>
          <cell r="X752"/>
          <cell r="Y752"/>
          <cell r="Z752"/>
          <cell r="AA752"/>
          <cell r="AB752"/>
          <cell r="AC752"/>
          <cell r="AD752"/>
          <cell r="AE752"/>
          <cell r="AF752"/>
          <cell r="AG752"/>
          <cell r="AH752"/>
          <cell r="AI752"/>
          <cell r="AJ752"/>
          <cell r="AK752"/>
          <cell r="AL752"/>
          <cell r="AM752"/>
          <cell r="AN752"/>
          <cell r="AO752"/>
          <cell r="AP752"/>
          <cell r="AQ752"/>
          <cell r="AR752"/>
          <cell r="AS752"/>
          <cell r="AT752"/>
          <cell r="AU752"/>
          <cell r="AV752"/>
          <cell r="AW752"/>
          <cell r="AX752"/>
          <cell r="AY752"/>
          <cell r="AZ752"/>
          <cell r="BA752"/>
          <cell r="BB752"/>
          <cell r="BC752"/>
          <cell r="BD752"/>
          <cell r="BE752"/>
          <cell r="BF752"/>
          <cell r="BG752"/>
          <cell r="BH752"/>
          <cell r="BI752"/>
          <cell r="BJ752"/>
          <cell r="BK752"/>
          <cell r="BL752"/>
          <cell r="BM752"/>
          <cell r="BN752"/>
          <cell r="BO752"/>
          <cell r="BP752"/>
          <cell r="BQ752"/>
          <cell r="BR752"/>
          <cell r="BS752"/>
          <cell r="BT752"/>
          <cell r="BU752"/>
          <cell r="BV752"/>
          <cell r="BW752"/>
          <cell r="BX752"/>
          <cell r="BY752"/>
          <cell r="BZ752"/>
          <cell r="CA752"/>
          <cell r="CB752"/>
          <cell r="CC752"/>
          <cell r="CD752"/>
          <cell r="CE752"/>
          <cell r="CF752"/>
          <cell r="CG752"/>
          <cell r="CH752"/>
          <cell r="CI752"/>
          <cell r="CJ752"/>
          <cell r="CK752"/>
          <cell r="CL752"/>
          <cell r="CM752"/>
          <cell r="CN752"/>
          <cell r="CO752"/>
          <cell r="CP752"/>
          <cell r="CQ752"/>
          <cell r="CR752"/>
          <cell r="CS752"/>
          <cell r="CT752"/>
          <cell r="CU752"/>
          <cell r="CV752"/>
          <cell r="CW752"/>
          <cell r="CX752"/>
          <cell r="CY752"/>
          <cell r="CZ752"/>
          <cell r="DA752"/>
          <cell r="DB752"/>
          <cell r="DC752"/>
          <cell r="DD752">
            <v>1</v>
          </cell>
          <cell r="DE752"/>
        </row>
        <row r="753">
          <cell r="C753"/>
          <cell r="D753"/>
          <cell r="E753"/>
          <cell r="F753"/>
          <cell r="G753"/>
          <cell r="H753"/>
          <cell r="I753"/>
          <cell r="J753"/>
          <cell r="K753"/>
          <cell r="L753"/>
          <cell r="M753"/>
          <cell r="N753"/>
          <cell r="O753"/>
          <cell r="P753"/>
          <cell r="Q753">
            <v>0</v>
          </cell>
          <cell r="R753"/>
          <cell r="S753"/>
          <cell r="T753"/>
          <cell r="U753"/>
          <cell r="V753"/>
          <cell r="W753"/>
          <cell r="X753"/>
          <cell r="Y753"/>
          <cell r="Z753"/>
          <cell r="AA753"/>
          <cell r="AB753"/>
          <cell r="AC753"/>
          <cell r="AD753"/>
          <cell r="AE753"/>
          <cell r="AF753"/>
          <cell r="AG753"/>
          <cell r="AH753"/>
          <cell r="AI753"/>
          <cell r="AJ753"/>
          <cell r="AK753"/>
          <cell r="AL753"/>
          <cell r="AM753"/>
          <cell r="AN753"/>
          <cell r="AO753"/>
          <cell r="AP753"/>
          <cell r="AQ753"/>
          <cell r="AR753"/>
          <cell r="AS753"/>
          <cell r="AT753"/>
          <cell r="AU753"/>
          <cell r="AV753"/>
          <cell r="AW753"/>
          <cell r="AX753"/>
          <cell r="AY753"/>
          <cell r="AZ753"/>
          <cell r="BA753"/>
          <cell r="BB753"/>
          <cell r="BC753"/>
          <cell r="BD753"/>
          <cell r="BE753"/>
          <cell r="BF753"/>
          <cell r="BG753"/>
          <cell r="BH753"/>
          <cell r="BI753"/>
          <cell r="BJ753"/>
          <cell r="BK753"/>
          <cell r="BL753"/>
          <cell r="BM753"/>
          <cell r="BN753"/>
          <cell r="BO753"/>
          <cell r="BP753"/>
          <cell r="BQ753"/>
          <cell r="BR753"/>
          <cell r="BS753"/>
          <cell r="BT753"/>
          <cell r="BU753"/>
          <cell r="BV753"/>
          <cell r="BW753"/>
          <cell r="BX753"/>
          <cell r="BY753"/>
          <cell r="BZ753"/>
          <cell r="CA753"/>
          <cell r="CB753"/>
          <cell r="CC753"/>
          <cell r="CD753"/>
          <cell r="CE753"/>
          <cell r="CF753"/>
          <cell r="CG753"/>
          <cell r="CH753"/>
          <cell r="CI753"/>
          <cell r="CJ753"/>
          <cell r="CK753"/>
          <cell r="CL753"/>
          <cell r="CM753"/>
          <cell r="CN753"/>
          <cell r="CO753"/>
          <cell r="CP753"/>
          <cell r="CQ753"/>
          <cell r="CR753"/>
          <cell r="CS753"/>
          <cell r="CT753"/>
          <cell r="CU753"/>
          <cell r="CV753"/>
          <cell r="CW753"/>
          <cell r="CX753"/>
          <cell r="CY753"/>
          <cell r="CZ753"/>
          <cell r="DA753"/>
          <cell r="DB753"/>
          <cell r="DC753"/>
          <cell r="DD753">
            <v>1</v>
          </cell>
          <cell r="DE753"/>
        </row>
        <row r="754">
          <cell r="C754"/>
          <cell r="D754"/>
          <cell r="E754"/>
          <cell r="F754"/>
          <cell r="G754"/>
          <cell r="H754"/>
          <cell r="I754"/>
          <cell r="J754"/>
          <cell r="K754"/>
          <cell r="L754"/>
          <cell r="M754"/>
          <cell r="N754"/>
          <cell r="O754"/>
          <cell r="P754"/>
          <cell r="Q754">
            <v>0</v>
          </cell>
          <cell r="R754"/>
          <cell r="S754"/>
          <cell r="T754"/>
          <cell r="U754"/>
          <cell r="V754"/>
          <cell r="W754"/>
          <cell r="X754"/>
          <cell r="Y754"/>
          <cell r="Z754"/>
          <cell r="AA754"/>
          <cell r="AB754"/>
          <cell r="AC754"/>
          <cell r="AD754"/>
          <cell r="AE754"/>
          <cell r="AF754"/>
          <cell r="AG754"/>
          <cell r="AH754"/>
          <cell r="AI754"/>
          <cell r="AJ754"/>
          <cell r="AK754"/>
          <cell r="AL754"/>
          <cell r="AM754"/>
          <cell r="AN754"/>
          <cell r="AO754"/>
          <cell r="AP754"/>
          <cell r="AQ754"/>
          <cell r="AR754"/>
          <cell r="AS754"/>
          <cell r="AT754"/>
          <cell r="AU754"/>
          <cell r="AV754"/>
          <cell r="AW754"/>
          <cell r="AX754"/>
          <cell r="AY754"/>
          <cell r="AZ754"/>
          <cell r="BA754"/>
          <cell r="BB754"/>
          <cell r="BC754"/>
          <cell r="BD754"/>
          <cell r="BE754"/>
          <cell r="BF754"/>
          <cell r="BG754"/>
          <cell r="BH754"/>
          <cell r="BI754"/>
          <cell r="BJ754"/>
          <cell r="BK754"/>
          <cell r="BL754"/>
          <cell r="BM754"/>
          <cell r="BN754"/>
          <cell r="BO754"/>
          <cell r="BP754"/>
          <cell r="BQ754"/>
          <cell r="BR754"/>
          <cell r="BS754"/>
          <cell r="BT754"/>
          <cell r="BU754"/>
          <cell r="BV754"/>
          <cell r="BW754"/>
          <cell r="BX754"/>
          <cell r="BY754"/>
          <cell r="BZ754"/>
          <cell r="CA754"/>
          <cell r="CB754"/>
          <cell r="CC754"/>
          <cell r="CD754"/>
          <cell r="CE754"/>
          <cell r="CF754"/>
          <cell r="CG754"/>
          <cell r="CH754"/>
          <cell r="CI754"/>
          <cell r="CJ754"/>
          <cell r="CK754"/>
          <cell r="CL754"/>
          <cell r="CM754"/>
          <cell r="CN754"/>
          <cell r="CO754"/>
          <cell r="CP754"/>
          <cell r="CQ754"/>
          <cell r="CR754"/>
          <cell r="CS754"/>
          <cell r="CT754"/>
          <cell r="CU754"/>
          <cell r="CV754"/>
          <cell r="CW754"/>
          <cell r="CX754"/>
          <cell r="CY754"/>
          <cell r="CZ754"/>
          <cell r="DA754"/>
          <cell r="DB754"/>
          <cell r="DC754"/>
          <cell r="DD754">
            <v>1</v>
          </cell>
          <cell r="DE754"/>
        </row>
        <row r="755">
          <cell r="C755"/>
          <cell r="D755"/>
          <cell r="E755"/>
          <cell r="F755"/>
          <cell r="G755"/>
          <cell r="H755"/>
          <cell r="I755"/>
          <cell r="J755"/>
          <cell r="K755"/>
          <cell r="L755"/>
          <cell r="M755"/>
          <cell r="N755"/>
          <cell r="O755"/>
          <cell r="P755"/>
          <cell r="Q755">
            <v>0</v>
          </cell>
          <cell r="R755"/>
          <cell r="S755"/>
          <cell r="T755"/>
          <cell r="U755"/>
          <cell r="V755"/>
          <cell r="W755"/>
          <cell r="X755"/>
          <cell r="Y755"/>
          <cell r="Z755"/>
          <cell r="AA755"/>
          <cell r="AB755"/>
          <cell r="AC755"/>
          <cell r="AD755"/>
          <cell r="AE755"/>
          <cell r="AF755"/>
          <cell r="AG755"/>
          <cell r="AH755"/>
          <cell r="AI755"/>
          <cell r="AJ755"/>
          <cell r="AK755"/>
          <cell r="AL755"/>
          <cell r="AM755"/>
          <cell r="AN755"/>
          <cell r="AO755"/>
          <cell r="AP755"/>
          <cell r="AQ755"/>
          <cell r="AR755"/>
          <cell r="AS755"/>
          <cell r="AT755"/>
          <cell r="AU755"/>
          <cell r="AV755"/>
          <cell r="AW755"/>
          <cell r="AX755"/>
          <cell r="AY755"/>
          <cell r="AZ755"/>
          <cell r="BA755"/>
          <cell r="BB755"/>
          <cell r="BC755"/>
          <cell r="BD755"/>
          <cell r="BE755"/>
          <cell r="BF755"/>
          <cell r="BG755"/>
          <cell r="BH755"/>
          <cell r="BI755"/>
          <cell r="BJ755"/>
          <cell r="BK755"/>
          <cell r="BL755"/>
          <cell r="BM755"/>
          <cell r="BN755"/>
          <cell r="BO755"/>
          <cell r="BP755"/>
          <cell r="BQ755"/>
          <cell r="BR755"/>
          <cell r="BS755"/>
          <cell r="BT755"/>
          <cell r="BU755"/>
          <cell r="BV755"/>
          <cell r="BW755"/>
          <cell r="BX755"/>
          <cell r="BY755"/>
          <cell r="BZ755"/>
          <cell r="CA755"/>
          <cell r="CB755"/>
          <cell r="CC755"/>
          <cell r="CD755"/>
          <cell r="CE755"/>
          <cell r="CF755"/>
          <cell r="CG755"/>
          <cell r="CH755"/>
          <cell r="CI755"/>
          <cell r="CJ755"/>
          <cell r="CK755"/>
          <cell r="CL755"/>
          <cell r="CM755"/>
          <cell r="CN755"/>
          <cell r="CO755"/>
          <cell r="CP755"/>
          <cell r="CQ755"/>
          <cell r="CR755"/>
          <cell r="CS755"/>
          <cell r="CT755"/>
          <cell r="CU755"/>
          <cell r="CV755"/>
          <cell r="CW755"/>
          <cell r="CX755"/>
          <cell r="CY755"/>
          <cell r="CZ755"/>
          <cell r="DA755"/>
          <cell r="DB755"/>
          <cell r="DC755"/>
          <cell r="DD755">
            <v>1</v>
          </cell>
          <cell r="DE755"/>
        </row>
        <row r="756">
          <cell r="C756"/>
          <cell r="D756"/>
          <cell r="E756"/>
          <cell r="F756"/>
          <cell r="G756"/>
          <cell r="H756"/>
          <cell r="I756"/>
          <cell r="J756"/>
          <cell r="K756"/>
          <cell r="L756"/>
          <cell r="M756"/>
          <cell r="N756"/>
          <cell r="O756"/>
          <cell r="P756"/>
          <cell r="Q756">
            <v>0</v>
          </cell>
          <cell r="R756"/>
          <cell r="S756"/>
          <cell r="T756"/>
          <cell r="U756"/>
          <cell r="V756"/>
          <cell r="W756"/>
          <cell r="X756"/>
          <cell r="Y756"/>
          <cell r="Z756"/>
          <cell r="AA756"/>
          <cell r="AB756"/>
          <cell r="AC756"/>
          <cell r="AD756"/>
          <cell r="AE756"/>
          <cell r="AF756"/>
          <cell r="AG756"/>
          <cell r="AH756"/>
          <cell r="AI756"/>
          <cell r="AJ756"/>
          <cell r="AK756"/>
          <cell r="AL756"/>
          <cell r="AM756"/>
          <cell r="AN756"/>
          <cell r="AO756"/>
          <cell r="AP756"/>
          <cell r="AQ756"/>
          <cell r="AR756"/>
          <cell r="AS756"/>
          <cell r="AT756"/>
          <cell r="AU756"/>
          <cell r="AV756"/>
          <cell r="AW756"/>
          <cell r="AX756"/>
          <cell r="AY756"/>
          <cell r="AZ756"/>
          <cell r="BA756"/>
          <cell r="BB756"/>
          <cell r="BC756"/>
          <cell r="BD756"/>
          <cell r="BE756"/>
          <cell r="BF756"/>
          <cell r="BG756"/>
          <cell r="BH756"/>
          <cell r="BI756"/>
          <cell r="BJ756"/>
          <cell r="BK756"/>
          <cell r="BL756"/>
          <cell r="BM756"/>
          <cell r="BN756"/>
          <cell r="BO756"/>
          <cell r="BP756"/>
          <cell r="BQ756"/>
          <cell r="BR756"/>
          <cell r="BS756"/>
          <cell r="BT756"/>
          <cell r="BU756"/>
          <cell r="BV756"/>
          <cell r="BW756"/>
          <cell r="BX756"/>
          <cell r="BY756"/>
          <cell r="BZ756"/>
          <cell r="CA756"/>
          <cell r="CB756"/>
          <cell r="CC756"/>
          <cell r="CD756"/>
          <cell r="CE756"/>
          <cell r="CF756"/>
          <cell r="CG756"/>
          <cell r="CH756"/>
          <cell r="CI756"/>
          <cell r="CJ756"/>
          <cell r="CK756"/>
          <cell r="CL756"/>
          <cell r="CM756"/>
          <cell r="CN756"/>
          <cell r="CO756"/>
          <cell r="CP756"/>
          <cell r="CQ756"/>
          <cell r="CR756"/>
          <cell r="CS756"/>
          <cell r="CT756"/>
          <cell r="CU756"/>
          <cell r="CV756"/>
          <cell r="CW756"/>
          <cell r="CX756"/>
          <cell r="CY756"/>
          <cell r="CZ756"/>
          <cell r="DA756"/>
          <cell r="DB756"/>
          <cell r="DC756"/>
          <cell r="DD756">
            <v>1</v>
          </cell>
          <cell r="DE756"/>
        </row>
        <row r="757">
          <cell r="C757"/>
          <cell r="D757"/>
          <cell r="E757"/>
          <cell r="F757"/>
          <cell r="G757"/>
          <cell r="H757"/>
          <cell r="I757"/>
          <cell r="J757"/>
          <cell r="K757"/>
          <cell r="L757"/>
          <cell r="M757"/>
          <cell r="N757"/>
          <cell r="O757"/>
          <cell r="P757"/>
          <cell r="Q757">
            <v>0</v>
          </cell>
          <cell r="R757"/>
          <cell r="S757"/>
          <cell r="T757"/>
          <cell r="U757"/>
          <cell r="V757"/>
          <cell r="W757"/>
          <cell r="X757"/>
          <cell r="Y757"/>
          <cell r="Z757"/>
          <cell r="AA757"/>
          <cell r="AB757"/>
          <cell r="AC757"/>
          <cell r="AD757"/>
          <cell r="AE757"/>
          <cell r="AF757"/>
          <cell r="AG757"/>
          <cell r="AH757"/>
          <cell r="AI757"/>
          <cell r="AJ757"/>
          <cell r="AK757"/>
          <cell r="AL757"/>
          <cell r="AM757"/>
          <cell r="AN757"/>
          <cell r="AO757"/>
          <cell r="AP757"/>
          <cell r="AQ757"/>
          <cell r="AR757"/>
          <cell r="AS757"/>
          <cell r="AT757"/>
          <cell r="AU757"/>
          <cell r="AV757"/>
          <cell r="AW757"/>
          <cell r="AX757"/>
          <cell r="AY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I757"/>
          <cell r="CJ757"/>
          <cell r="CK757"/>
          <cell r="CL757"/>
          <cell r="CM757"/>
          <cell r="CN757"/>
          <cell r="CO757"/>
          <cell r="CP757"/>
          <cell r="CQ757"/>
          <cell r="CR757"/>
          <cell r="CS757"/>
          <cell r="CT757"/>
          <cell r="CU757"/>
          <cell r="CV757"/>
          <cell r="CW757"/>
          <cell r="CX757"/>
          <cell r="CY757"/>
          <cell r="CZ757"/>
          <cell r="DA757"/>
          <cell r="DB757"/>
          <cell r="DC757"/>
          <cell r="DD757">
            <v>1</v>
          </cell>
          <cell r="DE757"/>
        </row>
        <row r="758">
          <cell r="C758"/>
          <cell r="D758"/>
          <cell r="E758"/>
          <cell r="F758"/>
          <cell r="G758"/>
          <cell r="H758"/>
          <cell r="I758"/>
          <cell r="J758"/>
          <cell r="K758"/>
          <cell r="L758"/>
          <cell r="M758"/>
          <cell r="N758"/>
          <cell r="O758"/>
          <cell r="P758"/>
          <cell r="Q758">
            <v>0</v>
          </cell>
          <cell r="R758"/>
          <cell r="S758"/>
          <cell r="T758"/>
          <cell r="U758"/>
          <cell r="V758"/>
          <cell r="W758"/>
          <cell r="X758"/>
          <cell r="Y758"/>
          <cell r="Z758"/>
          <cell r="AA758"/>
          <cell r="AB758"/>
          <cell r="AC758"/>
          <cell r="AD758"/>
          <cell r="AE758"/>
          <cell r="AF758"/>
          <cell r="AG758"/>
          <cell r="AH758"/>
          <cell r="AI758"/>
          <cell r="AJ758"/>
          <cell r="AK758"/>
          <cell r="AL758"/>
          <cell r="AM758"/>
          <cell r="AN758"/>
          <cell r="AO758"/>
          <cell r="AP758"/>
          <cell r="AQ758"/>
          <cell r="AR758"/>
          <cell r="AS758"/>
          <cell r="AT758"/>
          <cell r="AU758"/>
          <cell r="AV758"/>
          <cell r="AW758"/>
          <cell r="AX758"/>
          <cell r="AY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v>1</v>
          </cell>
          <cell r="DE758"/>
        </row>
        <row r="759">
          <cell r="C759"/>
          <cell r="D759"/>
          <cell r="E759"/>
          <cell r="F759"/>
          <cell r="G759"/>
          <cell r="H759"/>
          <cell r="I759"/>
          <cell r="J759"/>
          <cell r="K759"/>
          <cell r="L759"/>
          <cell r="M759"/>
          <cell r="N759"/>
          <cell r="O759"/>
          <cell r="P759"/>
          <cell r="Q759">
            <v>0</v>
          </cell>
          <cell r="R759"/>
          <cell r="S759"/>
          <cell r="T759"/>
          <cell r="U759"/>
          <cell r="V759"/>
          <cell r="W759"/>
          <cell r="X759"/>
          <cell r="Y759"/>
          <cell r="Z759"/>
          <cell r="AA759"/>
          <cell r="AB759"/>
          <cell r="AC759"/>
          <cell r="AD759"/>
          <cell r="AE759"/>
          <cell r="AF759"/>
          <cell r="AG759"/>
          <cell r="AH759"/>
          <cell r="AI759"/>
          <cell r="AJ759"/>
          <cell r="AK759"/>
          <cell r="AL759"/>
          <cell r="AM759"/>
          <cell r="AN759"/>
          <cell r="AO759"/>
          <cell r="AP759"/>
          <cell r="AQ759"/>
          <cell r="AR759"/>
          <cell r="AS759"/>
          <cell r="AT759"/>
          <cell r="AU759"/>
          <cell r="AV759"/>
          <cell r="AW759"/>
          <cell r="AX759"/>
          <cell r="AY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v>1</v>
          </cell>
          <cell r="DE759"/>
        </row>
        <row r="760">
          <cell r="C760"/>
          <cell r="D760"/>
          <cell r="E760"/>
          <cell r="F760"/>
          <cell r="G760"/>
          <cell r="H760"/>
          <cell r="I760"/>
          <cell r="J760"/>
          <cell r="K760"/>
          <cell r="L760"/>
          <cell r="M760"/>
          <cell r="N760"/>
          <cell r="O760"/>
          <cell r="P760"/>
          <cell r="Q760">
            <v>0</v>
          </cell>
          <cell r="R760"/>
          <cell r="S760"/>
          <cell r="T760"/>
          <cell r="U760"/>
          <cell r="V760"/>
          <cell r="W760"/>
          <cell r="X760"/>
          <cell r="Y760"/>
          <cell r="Z760"/>
          <cell r="AA760"/>
          <cell r="AB760"/>
          <cell r="AC760"/>
          <cell r="AD760"/>
          <cell r="AE760"/>
          <cell r="AF760"/>
          <cell r="AG760"/>
          <cell r="AH760"/>
          <cell r="AI760"/>
          <cell r="AJ760"/>
          <cell r="AK760"/>
          <cell r="AL760"/>
          <cell r="AM760"/>
          <cell r="AN760"/>
          <cell r="AO760"/>
          <cell r="AP760"/>
          <cell r="AQ760"/>
          <cell r="AR760"/>
          <cell r="AS760"/>
          <cell r="AT760"/>
          <cell r="AU760"/>
          <cell r="AV760"/>
          <cell r="AW760"/>
          <cell r="AX760"/>
          <cell r="AY760"/>
          <cell r="AZ760"/>
          <cell r="BA760"/>
          <cell r="BB760"/>
          <cell r="BC760"/>
          <cell r="BD760"/>
          <cell r="BE760"/>
          <cell r="BF760"/>
          <cell r="BG760"/>
          <cell r="BH760"/>
          <cell r="BI760"/>
          <cell r="BJ760"/>
          <cell r="BK760"/>
          <cell r="BL760"/>
          <cell r="BM760"/>
          <cell r="BN760"/>
          <cell r="BO760"/>
          <cell r="BP760"/>
          <cell r="BQ760"/>
          <cell r="BR760"/>
          <cell r="BS760"/>
          <cell r="BT760"/>
          <cell r="BU760"/>
          <cell r="BV760"/>
          <cell r="BW760"/>
          <cell r="BX760"/>
          <cell r="BY760"/>
          <cell r="BZ760"/>
          <cell r="CA760"/>
          <cell r="CB760"/>
          <cell r="CC760"/>
          <cell r="CD760"/>
          <cell r="CE760"/>
          <cell r="CF760"/>
          <cell r="CG760"/>
          <cell r="CH760"/>
          <cell r="CI760"/>
          <cell r="CJ760"/>
          <cell r="CK760"/>
          <cell r="CL760"/>
          <cell r="CM760"/>
          <cell r="CN760"/>
          <cell r="CO760"/>
          <cell r="CP760"/>
          <cell r="CQ760"/>
          <cell r="CR760"/>
          <cell r="CS760"/>
          <cell r="CT760"/>
          <cell r="CU760"/>
          <cell r="CV760"/>
          <cell r="CW760"/>
          <cell r="CX760"/>
          <cell r="CY760"/>
          <cell r="CZ760"/>
          <cell r="DA760"/>
          <cell r="DB760"/>
          <cell r="DC760"/>
          <cell r="DD760">
            <v>1</v>
          </cell>
          <cell r="DE760"/>
        </row>
        <row r="761">
          <cell r="C761"/>
          <cell r="D761"/>
          <cell r="E761"/>
          <cell r="F761"/>
          <cell r="G761"/>
          <cell r="H761"/>
          <cell r="I761"/>
          <cell r="J761"/>
          <cell r="K761"/>
          <cell r="L761"/>
          <cell r="M761"/>
          <cell r="N761"/>
          <cell r="O761"/>
          <cell r="P761"/>
          <cell r="Q761">
            <v>0</v>
          </cell>
          <cell r="R761"/>
          <cell r="S761"/>
          <cell r="T761"/>
          <cell r="U761"/>
          <cell r="V761"/>
          <cell r="W761"/>
          <cell r="X761"/>
          <cell r="Y761"/>
          <cell r="Z761"/>
          <cell r="AA761"/>
          <cell r="AB761"/>
          <cell r="AC761"/>
          <cell r="AD761"/>
          <cell r="AE761"/>
          <cell r="AF761"/>
          <cell r="AG761"/>
          <cell r="AH761"/>
          <cell r="AI761"/>
          <cell r="AJ761"/>
          <cell r="AK761"/>
          <cell r="AL761"/>
          <cell r="AM761"/>
          <cell r="AN761"/>
          <cell r="AO761"/>
          <cell r="AP761"/>
          <cell r="AQ761"/>
          <cell r="AR761"/>
          <cell r="AS761"/>
          <cell r="AT761"/>
          <cell r="AU761"/>
          <cell r="AV761"/>
          <cell r="AW761"/>
          <cell r="AX761"/>
          <cell r="AY761"/>
          <cell r="AZ761"/>
          <cell r="BA761"/>
          <cell r="BB761"/>
          <cell r="BC761"/>
          <cell r="BD761"/>
          <cell r="BE761"/>
          <cell r="BF761"/>
          <cell r="BG761"/>
          <cell r="BH761"/>
          <cell r="BI761"/>
          <cell r="BJ761"/>
          <cell r="BK761"/>
          <cell r="BL761"/>
          <cell r="BM761"/>
          <cell r="BN761"/>
          <cell r="BO761"/>
          <cell r="BP761"/>
          <cell r="BQ761"/>
          <cell r="BR761"/>
          <cell r="BS761"/>
          <cell r="BT761"/>
          <cell r="BU761"/>
          <cell r="BV761"/>
          <cell r="BW761"/>
          <cell r="BX761"/>
          <cell r="BY761"/>
          <cell r="BZ761"/>
          <cell r="CA761"/>
          <cell r="CB761"/>
          <cell r="CC761"/>
          <cell r="CD761"/>
          <cell r="CE761"/>
          <cell r="CF761"/>
          <cell r="CG761"/>
          <cell r="CH761"/>
          <cell r="CI761"/>
          <cell r="CJ761"/>
          <cell r="CK761"/>
          <cell r="CL761"/>
          <cell r="CM761"/>
          <cell r="CN761"/>
          <cell r="CO761"/>
          <cell r="CP761"/>
          <cell r="CQ761"/>
          <cell r="CR761"/>
          <cell r="CS761"/>
          <cell r="CT761"/>
          <cell r="CU761"/>
          <cell r="CV761"/>
          <cell r="CW761"/>
          <cell r="CX761"/>
          <cell r="CY761"/>
          <cell r="CZ761"/>
          <cell r="DA761"/>
          <cell r="DB761"/>
          <cell r="DC761"/>
          <cell r="DD761">
            <v>1</v>
          </cell>
          <cell r="DE761"/>
        </row>
        <row r="762">
          <cell r="C762"/>
          <cell r="D762"/>
          <cell r="E762"/>
          <cell r="F762"/>
          <cell r="G762"/>
          <cell r="H762"/>
          <cell r="I762"/>
          <cell r="J762"/>
          <cell r="K762"/>
          <cell r="L762"/>
          <cell r="M762"/>
          <cell r="N762"/>
          <cell r="O762"/>
          <cell r="P762"/>
          <cell r="Q762">
            <v>0</v>
          </cell>
          <cell r="R762"/>
          <cell r="S762"/>
          <cell r="T762"/>
          <cell r="U762"/>
          <cell r="V762"/>
          <cell r="W762"/>
          <cell r="X762"/>
          <cell r="Y762"/>
          <cell r="Z762"/>
          <cell r="AA762"/>
          <cell r="AB762"/>
          <cell r="AC762"/>
          <cell r="AD762"/>
          <cell r="AE762"/>
          <cell r="AF762"/>
          <cell r="AG762"/>
          <cell r="AH762"/>
          <cell r="AI762"/>
          <cell r="AJ762"/>
          <cell r="AK762"/>
          <cell r="AL762"/>
          <cell r="AM762"/>
          <cell r="AN762"/>
          <cell r="AO762"/>
          <cell r="AP762"/>
          <cell r="AQ762"/>
          <cell r="AR762"/>
          <cell r="AS762"/>
          <cell r="AT762"/>
          <cell r="AU762"/>
          <cell r="AV762"/>
          <cell r="AW762"/>
          <cell r="AX762"/>
          <cell r="AY762"/>
          <cell r="AZ762"/>
          <cell r="BA762"/>
          <cell r="BB762"/>
          <cell r="BC762"/>
          <cell r="BD762"/>
          <cell r="BE762"/>
          <cell r="BF762"/>
          <cell r="BG762"/>
          <cell r="BH762"/>
          <cell r="BI762"/>
          <cell r="BJ762"/>
          <cell r="BK762"/>
          <cell r="BL762"/>
          <cell r="BM762"/>
          <cell r="BN762"/>
          <cell r="BO762"/>
          <cell r="BP762"/>
          <cell r="BQ762"/>
          <cell r="BR762"/>
          <cell r="BS762"/>
          <cell r="BT762"/>
          <cell r="BU762"/>
          <cell r="BV762"/>
          <cell r="BW762"/>
          <cell r="BX762"/>
          <cell r="BY762"/>
          <cell r="BZ762"/>
          <cell r="CA762"/>
          <cell r="CB762"/>
          <cell r="CC762"/>
          <cell r="CD762"/>
          <cell r="CE762"/>
          <cell r="CF762"/>
          <cell r="CG762"/>
          <cell r="CH762"/>
          <cell r="CI762"/>
          <cell r="CJ762"/>
          <cell r="CK762"/>
          <cell r="CL762"/>
          <cell r="CM762"/>
          <cell r="CN762"/>
          <cell r="CO762"/>
          <cell r="CP762"/>
          <cell r="CQ762"/>
          <cell r="CR762"/>
          <cell r="CS762"/>
          <cell r="CT762"/>
          <cell r="CU762"/>
          <cell r="CV762"/>
          <cell r="CW762"/>
          <cell r="CX762"/>
          <cell r="CY762"/>
          <cell r="CZ762"/>
          <cell r="DA762"/>
          <cell r="DB762"/>
          <cell r="DC762"/>
          <cell r="DD762">
            <v>1</v>
          </cell>
          <cell r="DE762"/>
        </row>
        <row r="763">
          <cell r="C763"/>
          <cell r="D763"/>
          <cell r="E763"/>
          <cell r="F763"/>
          <cell r="G763"/>
          <cell r="H763"/>
          <cell r="I763"/>
          <cell r="J763"/>
          <cell r="K763"/>
          <cell r="L763"/>
          <cell r="M763"/>
          <cell r="N763"/>
          <cell r="O763"/>
          <cell r="P763"/>
          <cell r="Q763">
            <v>0</v>
          </cell>
          <cell r="R763"/>
          <cell r="S763"/>
          <cell r="T763"/>
          <cell r="U763"/>
          <cell r="V763"/>
          <cell r="W763"/>
          <cell r="X763"/>
          <cell r="Y763"/>
          <cell r="Z763"/>
          <cell r="AA763"/>
          <cell r="AB763"/>
          <cell r="AC763"/>
          <cell r="AD763"/>
          <cell r="AE763"/>
          <cell r="AF763"/>
          <cell r="AG763"/>
          <cell r="AH763"/>
          <cell r="AI763"/>
          <cell r="AJ763"/>
          <cell r="AK763"/>
          <cell r="AL763"/>
          <cell r="AM763"/>
          <cell r="AN763"/>
          <cell r="AO763"/>
          <cell r="AP763"/>
          <cell r="AQ763"/>
          <cell r="AR763"/>
          <cell r="AS763"/>
          <cell r="AT763"/>
          <cell r="AU763"/>
          <cell r="AV763"/>
          <cell r="AW763"/>
          <cell r="AX763"/>
          <cell r="AY763"/>
          <cell r="AZ763"/>
          <cell r="BA763"/>
          <cell r="BB763"/>
          <cell r="BC763"/>
          <cell r="BD763"/>
          <cell r="BE763"/>
          <cell r="BF763"/>
          <cell r="BG763"/>
          <cell r="BH763"/>
          <cell r="BI763"/>
          <cell r="BJ763"/>
          <cell r="BK763"/>
          <cell r="BL763"/>
          <cell r="BM763"/>
          <cell r="BN763"/>
          <cell r="BO763"/>
          <cell r="BP763"/>
          <cell r="BQ763"/>
          <cell r="BR763"/>
          <cell r="BS763"/>
          <cell r="BT763"/>
          <cell r="BU763"/>
          <cell r="BV763"/>
          <cell r="BW763"/>
          <cell r="BX763"/>
          <cell r="BY763"/>
          <cell r="BZ763"/>
          <cell r="CA763"/>
          <cell r="CB763"/>
          <cell r="CC763"/>
          <cell r="CD763"/>
          <cell r="CE763"/>
          <cell r="CF763"/>
          <cell r="CG763"/>
          <cell r="CH763"/>
          <cell r="CI763"/>
          <cell r="CJ763"/>
          <cell r="CK763"/>
          <cell r="CL763"/>
          <cell r="CM763"/>
          <cell r="CN763"/>
          <cell r="CO763"/>
          <cell r="CP763"/>
          <cell r="CQ763"/>
          <cell r="CR763"/>
          <cell r="CS763"/>
          <cell r="CT763"/>
          <cell r="CU763"/>
          <cell r="CV763"/>
          <cell r="CW763"/>
          <cell r="CX763"/>
          <cell r="CY763"/>
          <cell r="CZ763"/>
          <cell r="DA763"/>
          <cell r="DB763"/>
          <cell r="DC763"/>
          <cell r="DD763">
            <v>1</v>
          </cell>
          <cell r="DE763"/>
        </row>
        <row r="764">
          <cell r="C764"/>
          <cell r="D764"/>
          <cell r="E764"/>
          <cell r="F764"/>
          <cell r="G764"/>
          <cell r="H764"/>
          <cell r="I764"/>
          <cell r="J764"/>
          <cell r="K764"/>
          <cell r="L764"/>
          <cell r="M764"/>
          <cell r="N764"/>
          <cell r="O764"/>
          <cell r="P764"/>
          <cell r="Q764">
            <v>0</v>
          </cell>
          <cell r="R764"/>
          <cell r="S764"/>
          <cell r="T764"/>
          <cell r="U764"/>
          <cell r="V764"/>
          <cell r="W764"/>
          <cell r="X764"/>
          <cell r="Y764"/>
          <cell r="Z764"/>
          <cell r="AA764"/>
          <cell r="AB764"/>
          <cell r="AC764"/>
          <cell r="AD764"/>
          <cell r="AE764"/>
          <cell r="AF764"/>
          <cell r="AG764"/>
          <cell r="AH764"/>
          <cell r="AI764"/>
          <cell r="AJ764"/>
          <cell r="AK764"/>
          <cell r="AL764"/>
          <cell r="AM764"/>
          <cell r="AN764"/>
          <cell r="AO764"/>
          <cell r="AP764"/>
          <cell r="AQ764"/>
          <cell r="AR764"/>
          <cell r="AS764"/>
          <cell r="AT764"/>
          <cell r="AU764"/>
          <cell r="AV764"/>
          <cell r="AW764"/>
          <cell r="AX764"/>
          <cell r="AY764"/>
          <cell r="AZ764"/>
          <cell r="BA764"/>
          <cell r="BB764"/>
          <cell r="BC764"/>
          <cell r="BD764"/>
          <cell r="BE764"/>
          <cell r="BF764"/>
          <cell r="BG764"/>
          <cell r="BH764"/>
          <cell r="BI764"/>
          <cell r="BJ764"/>
          <cell r="BK764"/>
          <cell r="BL764"/>
          <cell r="BM764"/>
          <cell r="BN764"/>
          <cell r="BO764"/>
          <cell r="BP764"/>
          <cell r="BQ764"/>
          <cell r="BR764"/>
          <cell r="BS764"/>
          <cell r="BT764"/>
          <cell r="BU764"/>
          <cell r="BV764"/>
          <cell r="BW764"/>
          <cell r="BX764"/>
          <cell r="BY764"/>
          <cell r="BZ764"/>
          <cell r="CA764"/>
          <cell r="CB764"/>
          <cell r="CC764"/>
          <cell r="CD764"/>
          <cell r="CE764"/>
          <cell r="CF764"/>
          <cell r="CG764"/>
          <cell r="CH764"/>
          <cell r="CI764"/>
          <cell r="CJ764"/>
          <cell r="CK764"/>
          <cell r="CL764"/>
          <cell r="CM764"/>
          <cell r="CN764"/>
          <cell r="CO764"/>
          <cell r="CP764"/>
          <cell r="CQ764"/>
          <cell r="CR764"/>
          <cell r="CS764"/>
          <cell r="CT764"/>
          <cell r="CU764"/>
          <cell r="CV764"/>
          <cell r="CW764"/>
          <cell r="CX764"/>
          <cell r="CY764"/>
          <cell r="CZ764"/>
          <cell r="DA764"/>
          <cell r="DB764"/>
          <cell r="DC764"/>
          <cell r="DD764">
            <v>1</v>
          </cell>
          <cell r="DE764"/>
        </row>
        <row r="765">
          <cell r="C765"/>
          <cell r="D765"/>
          <cell r="E765"/>
          <cell r="F765"/>
          <cell r="G765"/>
          <cell r="H765"/>
          <cell r="I765"/>
          <cell r="J765"/>
          <cell r="K765"/>
          <cell r="L765"/>
          <cell r="M765"/>
          <cell r="N765"/>
          <cell r="O765"/>
          <cell r="P765"/>
          <cell r="Q765">
            <v>0</v>
          </cell>
          <cell r="R765"/>
          <cell r="S765"/>
          <cell r="T765"/>
          <cell r="U765"/>
          <cell r="V765"/>
          <cell r="W765"/>
          <cell r="X765"/>
          <cell r="Y765"/>
          <cell r="Z765"/>
          <cell r="AA765"/>
          <cell r="AB765"/>
          <cell r="AC765"/>
          <cell r="AD765"/>
          <cell r="AE765"/>
          <cell r="AF765"/>
          <cell r="AG765"/>
          <cell r="AH765"/>
          <cell r="AI765"/>
          <cell r="AJ765"/>
          <cell r="AK765"/>
          <cell r="AL765"/>
          <cell r="AM765"/>
          <cell r="AN765"/>
          <cell r="AO765"/>
          <cell r="AP765"/>
          <cell r="AQ765"/>
          <cell r="AR765"/>
          <cell r="AS765"/>
          <cell r="AT765"/>
          <cell r="AU765"/>
          <cell r="AV765"/>
          <cell r="AW765"/>
          <cell r="AX765"/>
          <cell r="AY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v>1</v>
          </cell>
          <cell r="DE765"/>
        </row>
        <row r="766">
          <cell r="C766"/>
          <cell r="D766"/>
          <cell r="E766"/>
          <cell r="F766"/>
          <cell r="G766"/>
          <cell r="H766"/>
          <cell r="I766"/>
          <cell r="J766"/>
          <cell r="K766"/>
          <cell r="L766"/>
          <cell r="M766"/>
          <cell r="N766"/>
          <cell r="O766"/>
          <cell r="P766"/>
          <cell r="Q766">
            <v>0</v>
          </cell>
          <cell r="R766"/>
          <cell r="S766"/>
          <cell r="T766"/>
          <cell r="U766"/>
          <cell r="V766"/>
          <cell r="W766"/>
          <cell r="X766"/>
          <cell r="Y766"/>
          <cell r="Z766"/>
          <cell r="AA766"/>
          <cell r="AB766"/>
          <cell r="AC766"/>
          <cell r="AD766"/>
          <cell r="AE766"/>
          <cell r="AF766"/>
          <cell r="AG766"/>
          <cell r="AH766"/>
          <cell r="AI766"/>
          <cell r="AJ766"/>
          <cell r="AK766"/>
          <cell r="AL766"/>
          <cell r="AM766"/>
          <cell r="AN766"/>
          <cell r="AO766"/>
          <cell r="AP766"/>
          <cell r="AQ766"/>
          <cell r="AR766"/>
          <cell r="AS766"/>
          <cell r="AT766"/>
          <cell r="AU766"/>
          <cell r="AV766"/>
          <cell r="AW766"/>
          <cell r="AX766"/>
          <cell r="AY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v>1</v>
          </cell>
          <cell r="DE766"/>
        </row>
        <row r="767">
          <cell r="C767"/>
          <cell r="D767"/>
          <cell r="E767"/>
          <cell r="F767"/>
          <cell r="G767"/>
          <cell r="H767"/>
          <cell r="I767"/>
          <cell r="J767"/>
          <cell r="K767"/>
          <cell r="L767"/>
          <cell r="M767"/>
          <cell r="N767"/>
          <cell r="O767"/>
          <cell r="P767"/>
          <cell r="Q767">
            <v>0</v>
          </cell>
          <cell r="R767"/>
          <cell r="S767"/>
          <cell r="T767"/>
          <cell r="U767"/>
          <cell r="V767"/>
          <cell r="W767"/>
          <cell r="X767"/>
          <cell r="Y767"/>
          <cell r="Z767"/>
          <cell r="AA767"/>
          <cell r="AB767"/>
          <cell r="AC767"/>
          <cell r="AD767"/>
          <cell r="AE767"/>
          <cell r="AF767"/>
          <cell r="AG767"/>
          <cell r="AH767"/>
          <cell r="AI767"/>
          <cell r="AJ767"/>
          <cell r="AK767"/>
          <cell r="AL767"/>
          <cell r="AM767"/>
          <cell r="AN767"/>
          <cell r="AO767"/>
          <cell r="AP767"/>
          <cell r="AQ767"/>
          <cell r="AR767"/>
          <cell r="AS767"/>
          <cell r="AT767"/>
          <cell r="AU767"/>
          <cell r="AV767"/>
          <cell r="AW767"/>
          <cell r="AX767"/>
          <cell r="AY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v>1</v>
          </cell>
          <cell r="DE767"/>
        </row>
        <row r="768">
          <cell r="C768"/>
          <cell r="D768"/>
          <cell r="E768"/>
          <cell r="F768"/>
          <cell r="G768"/>
          <cell r="H768"/>
          <cell r="I768"/>
          <cell r="J768"/>
          <cell r="K768"/>
          <cell r="L768"/>
          <cell r="M768"/>
          <cell r="N768"/>
          <cell r="O768"/>
          <cell r="P768"/>
          <cell r="Q768">
            <v>0</v>
          </cell>
          <cell r="R768"/>
          <cell r="S768"/>
          <cell r="T768"/>
          <cell r="U768"/>
          <cell r="V768"/>
          <cell r="W768"/>
          <cell r="X768"/>
          <cell r="Y768"/>
          <cell r="Z768"/>
          <cell r="AA768"/>
          <cell r="AB768"/>
          <cell r="AC768"/>
          <cell r="AD768"/>
          <cell r="AE768"/>
          <cell r="AF768"/>
          <cell r="AG768"/>
          <cell r="AH768"/>
          <cell r="AI768"/>
          <cell r="AJ768"/>
          <cell r="AK768"/>
          <cell r="AL768"/>
          <cell r="AM768"/>
          <cell r="AN768"/>
          <cell r="AO768"/>
          <cell r="AP768"/>
          <cell r="AQ768"/>
          <cell r="AR768"/>
          <cell r="AS768"/>
          <cell r="AT768"/>
          <cell r="AU768"/>
          <cell r="AV768"/>
          <cell r="AW768"/>
          <cell r="AX768"/>
          <cell r="AY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v>1</v>
          </cell>
          <cell r="DE768"/>
        </row>
        <row r="769">
          <cell r="C769"/>
          <cell r="D769"/>
          <cell r="E769"/>
          <cell r="F769"/>
          <cell r="G769"/>
          <cell r="H769"/>
          <cell r="I769"/>
          <cell r="J769"/>
          <cell r="K769"/>
          <cell r="L769"/>
          <cell r="M769"/>
          <cell r="N769"/>
          <cell r="O769"/>
          <cell r="P769"/>
          <cell r="Q769">
            <v>0</v>
          </cell>
          <cell r="R769"/>
          <cell r="S769"/>
          <cell r="T769"/>
          <cell r="U769"/>
          <cell r="V769"/>
          <cell r="W769"/>
          <cell r="X769"/>
          <cell r="Y769"/>
          <cell r="Z769"/>
          <cell r="AA769"/>
          <cell r="AB769"/>
          <cell r="AC769"/>
          <cell r="AD769"/>
          <cell r="AE769"/>
          <cell r="AF769"/>
          <cell r="AG769"/>
          <cell r="AH769"/>
          <cell r="AI769"/>
          <cell r="AJ769"/>
          <cell r="AK769"/>
          <cell r="AL769"/>
          <cell r="AM769"/>
          <cell r="AN769"/>
          <cell r="AO769"/>
          <cell r="AP769"/>
          <cell r="AQ769"/>
          <cell r="AR769"/>
          <cell r="AS769"/>
          <cell r="AT769"/>
          <cell r="AU769"/>
          <cell r="AV769"/>
          <cell r="AW769"/>
          <cell r="AX769"/>
          <cell r="AY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v>1</v>
          </cell>
          <cell r="DE769"/>
        </row>
        <row r="770">
          <cell r="C770"/>
          <cell r="D770"/>
          <cell r="E770"/>
          <cell r="F770"/>
          <cell r="G770"/>
          <cell r="H770"/>
          <cell r="I770"/>
          <cell r="J770"/>
          <cell r="K770"/>
          <cell r="L770"/>
          <cell r="M770"/>
          <cell r="N770"/>
          <cell r="O770"/>
          <cell r="P770"/>
          <cell r="Q770">
            <v>0</v>
          </cell>
          <cell r="R770"/>
          <cell r="S770"/>
          <cell r="T770"/>
          <cell r="U770"/>
          <cell r="V770"/>
          <cell r="W770"/>
          <cell r="X770"/>
          <cell r="Y770"/>
          <cell r="Z770"/>
          <cell r="AA770"/>
          <cell r="AB770"/>
          <cell r="AC770"/>
          <cell r="AD770"/>
          <cell r="AE770"/>
          <cell r="AF770"/>
          <cell r="AG770"/>
          <cell r="AH770"/>
          <cell r="AI770"/>
          <cell r="AJ770"/>
          <cell r="AK770"/>
          <cell r="AL770"/>
          <cell r="AM770"/>
          <cell r="AN770"/>
          <cell r="AO770"/>
          <cell r="AP770"/>
          <cell r="AQ770"/>
          <cell r="AR770"/>
          <cell r="AS770"/>
          <cell r="AT770"/>
          <cell r="AU770"/>
          <cell r="AV770"/>
          <cell r="AW770"/>
          <cell r="AX770"/>
          <cell r="AY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v>1</v>
          </cell>
          <cell r="DE770"/>
        </row>
        <row r="771">
          <cell r="C771"/>
          <cell r="D771"/>
          <cell r="E771"/>
          <cell r="F771"/>
          <cell r="G771"/>
          <cell r="H771"/>
          <cell r="I771"/>
          <cell r="J771"/>
          <cell r="K771"/>
          <cell r="L771"/>
          <cell r="M771"/>
          <cell r="N771"/>
          <cell r="O771"/>
          <cell r="P771"/>
          <cell r="Q771">
            <v>0</v>
          </cell>
          <cell r="R771"/>
          <cell r="S771"/>
          <cell r="T771"/>
          <cell r="U771"/>
          <cell r="V771"/>
          <cell r="W771"/>
          <cell r="X771"/>
          <cell r="Y771"/>
          <cell r="Z771"/>
          <cell r="AA771"/>
          <cell r="AB771"/>
          <cell r="AC771"/>
          <cell r="AD771"/>
          <cell r="AE771"/>
          <cell r="AF771"/>
          <cell r="AG771"/>
          <cell r="AH771"/>
          <cell r="AI771"/>
          <cell r="AJ771"/>
          <cell r="AK771"/>
          <cell r="AL771"/>
          <cell r="AM771"/>
          <cell r="AN771"/>
          <cell r="AO771"/>
          <cell r="AP771"/>
          <cell r="AQ771"/>
          <cell r="AR771"/>
          <cell r="AS771"/>
          <cell r="AT771"/>
          <cell r="AU771"/>
          <cell r="AV771"/>
          <cell r="AW771"/>
          <cell r="AX771"/>
          <cell r="AY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v>1</v>
          </cell>
          <cell r="DE771"/>
        </row>
        <row r="772">
          <cell r="C772"/>
          <cell r="D772"/>
          <cell r="E772"/>
          <cell r="F772"/>
          <cell r="G772"/>
          <cell r="H772"/>
          <cell r="I772"/>
          <cell r="J772"/>
          <cell r="K772"/>
          <cell r="L772"/>
          <cell r="M772"/>
          <cell r="N772"/>
          <cell r="O772"/>
          <cell r="P772"/>
          <cell r="Q772">
            <v>0</v>
          </cell>
          <cell r="R772"/>
          <cell r="S772"/>
          <cell r="T772"/>
          <cell r="U772"/>
          <cell r="V772"/>
          <cell r="W772"/>
          <cell r="X772"/>
          <cell r="Y772"/>
          <cell r="Z772"/>
          <cell r="AA772"/>
          <cell r="AB772"/>
          <cell r="AC772"/>
          <cell r="AD772"/>
          <cell r="AE772"/>
          <cell r="AF772"/>
          <cell r="AG772"/>
          <cell r="AH772"/>
          <cell r="AI772"/>
          <cell r="AJ772"/>
          <cell r="AK772"/>
          <cell r="AL772"/>
          <cell r="AM772"/>
          <cell r="AN772"/>
          <cell r="AO772"/>
          <cell r="AP772"/>
          <cell r="AQ772"/>
          <cell r="AR772"/>
          <cell r="AS772"/>
          <cell r="AT772"/>
          <cell r="AU772"/>
          <cell r="AV772"/>
          <cell r="AW772"/>
          <cell r="AX772"/>
          <cell r="AY772"/>
          <cell r="AZ772"/>
          <cell r="BA772"/>
          <cell r="BB772"/>
          <cell r="BC772"/>
          <cell r="BD772"/>
          <cell r="BE772"/>
          <cell r="BF772"/>
          <cell r="BG772"/>
          <cell r="BH772"/>
          <cell r="BI772"/>
          <cell r="BJ772"/>
          <cell r="BK772"/>
          <cell r="BL772"/>
          <cell r="BM772"/>
          <cell r="BN772"/>
          <cell r="BO772"/>
          <cell r="BP772"/>
          <cell r="BQ772"/>
          <cell r="BR772"/>
          <cell r="BS772"/>
          <cell r="BT772"/>
          <cell r="BU772"/>
          <cell r="BV772"/>
          <cell r="BW772"/>
          <cell r="BX772"/>
          <cell r="BY772"/>
          <cell r="BZ772"/>
          <cell r="CA772"/>
          <cell r="CB772"/>
          <cell r="CC772"/>
          <cell r="CD772"/>
          <cell r="CE772"/>
          <cell r="CF772"/>
          <cell r="CG772"/>
          <cell r="CH772"/>
          <cell r="CI772"/>
          <cell r="CJ772"/>
          <cell r="CK772"/>
          <cell r="CL772"/>
          <cell r="CM772"/>
          <cell r="CN772"/>
          <cell r="CO772"/>
          <cell r="CP772"/>
          <cell r="CQ772"/>
          <cell r="CR772"/>
          <cell r="CS772"/>
          <cell r="CT772"/>
          <cell r="CU772"/>
          <cell r="CV772"/>
          <cell r="CW772"/>
          <cell r="CX772"/>
          <cell r="CY772"/>
          <cell r="CZ772"/>
          <cell r="DA772"/>
          <cell r="DB772"/>
          <cell r="DC772"/>
          <cell r="DD772">
            <v>1</v>
          </cell>
          <cell r="DE772"/>
        </row>
        <row r="773">
          <cell r="C773"/>
          <cell r="D773"/>
          <cell r="E773"/>
          <cell r="F773"/>
          <cell r="G773"/>
          <cell r="H773"/>
          <cell r="I773"/>
          <cell r="J773"/>
          <cell r="K773"/>
          <cell r="L773"/>
          <cell r="M773"/>
          <cell r="N773"/>
          <cell r="O773"/>
          <cell r="P773"/>
          <cell r="Q773">
            <v>0</v>
          </cell>
          <cell r="R773"/>
          <cell r="S773"/>
          <cell r="T773"/>
          <cell r="U773"/>
          <cell r="V773"/>
          <cell r="W773"/>
          <cell r="X773"/>
          <cell r="Y773"/>
          <cell r="Z773"/>
          <cell r="AA773"/>
          <cell r="AB773"/>
          <cell r="AC773"/>
          <cell r="AD773"/>
          <cell r="AE773"/>
          <cell r="AF773"/>
          <cell r="AG773"/>
          <cell r="AH773"/>
          <cell r="AI773"/>
          <cell r="AJ773"/>
          <cell r="AK773"/>
          <cell r="AL773"/>
          <cell r="AM773"/>
          <cell r="AN773"/>
          <cell r="AO773"/>
          <cell r="AP773"/>
          <cell r="AQ773"/>
          <cell r="AR773"/>
          <cell r="AS773"/>
          <cell r="AT773"/>
          <cell r="AU773"/>
          <cell r="AV773"/>
          <cell r="AW773"/>
          <cell r="AX773"/>
          <cell r="AY773"/>
          <cell r="AZ773"/>
          <cell r="BA773"/>
          <cell r="BB773"/>
          <cell r="BC773"/>
          <cell r="BD773"/>
          <cell r="BE773"/>
          <cell r="BF773"/>
          <cell r="BG773"/>
          <cell r="BH773"/>
          <cell r="BI773"/>
          <cell r="BJ773"/>
          <cell r="BK773"/>
          <cell r="BL773"/>
          <cell r="BM773"/>
          <cell r="BN773"/>
          <cell r="BO773"/>
          <cell r="BP773"/>
          <cell r="BQ773"/>
          <cell r="BR773"/>
          <cell r="BS773"/>
          <cell r="BT773"/>
          <cell r="BU773"/>
          <cell r="BV773"/>
          <cell r="BW773"/>
          <cell r="BX773"/>
          <cell r="BY773"/>
          <cell r="BZ773"/>
          <cell r="CA773"/>
          <cell r="CB773"/>
          <cell r="CC773"/>
          <cell r="CD773"/>
          <cell r="CE773"/>
          <cell r="CF773"/>
          <cell r="CG773"/>
          <cell r="CH773"/>
          <cell r="CI773"/>
          <cell r="CJ773"/>
          <cell r="CK773"/>
          <cell r="CL773"/>
          <cell r="CM773"/>
          <cell r="CN773"/>
          <cell r="CO773"/>
          <cell r="CP773"/>
          <cell r="CQ773"/>
          <cell r="CR773"/>
          <cell r="CS773"/>
          <cell r="CT773"/>
          <cell r="CU773"/>
          <cell r="CV773"/>
          <cell r="CW773"/>
          <cell r="CX773"/>
          <cell r="CY773"/>
          <cell r="CZ773"/>
          <cell r="DA773"/>
          <cell r="DB773"/>
          <cell r="DC773"/>
          <cell r="DD773">
            <v>1</v>
          </cell>
          <cell r="DE773"/>
        </row>
        <row r="774">
          <cell r="C774"/>
          <cell r="D774"/>
          <cell r="E774"/>
          <cell r="F774"/>
          <cell r="G774"/>
          <cell r="H774"/>
          <cell r="I774"/>
          <cell r="J774"/>
          <cell r="K774"/>
          <cell r="L774"/>
          <cell r="M774"/>
          <cell r="N774"/>
          <cell r="O774"/>
          <cell r="P774"/>
          <cell r="Q774">
            <v>0</v>
          </cell>
          <cell r="R774"/>
          <cell r="S774"/>
          <cell r="T774"/>
          <cell r="U774"/>
          <cell r="V774"/>
          <cell r="W774"/>
          <cell r="X774"/>
          <cell r="Y774"/>
          <cell r="Z774"/>
          <cell r="AA774"/>
          <cell r="AB774"/>
          <cell r="AC774"/>
          <cell r="AD774"/>
          <cell r="AE774"/>
          <cell r="AF774"/>
          <cell r="AG774"/>
          <cell r="AH774"/>
          <cell r="AI774"/>
          <cell r="AJ774"/>
          <cell r="AK774"/>
          <cell r="AL774"/>
          <cell r="AM774"/>
          <cell r="AN774"/>
          <cell r="AO774"/>
          <cell r="AP774"/>
          <cell r="AQ774"/>
          <cell r="AR774"/>
          <cell r="AS774"/>
          <cell r="AT774"/>
          <cell r="AU774"/>
          <cell r="AV774"/>
          <cell r="AW774"/>
          <cell r="AX774"/>
          <cell r="AY774"/>
          <cell r="AZ774"/>
          <cell r="BA774"/>
          <cell r="BB774"/>
          <cell r="BC774"/>
          <cell r="BD774"/>
          <cell r="BE774"/>
          <cell r="BF774"/>
          <cell r="BG774"/>
          <cell r="BH774"/>
          <cell r="BI774"/>
          <cell r="BJ774"/>
          <cell r="BK774"/>
          <cell r="BL774"/>
          <cell r="BM774"/>
          <cell r="BN774"/>
          <cell r="BO774"/>
          <cell r="BP774"/>
          <cell r="BQ774"/>
          <cell r="BR774"/>
          <cell r="BS774"/>
          <cell r="BT774"/>
          <cell r="BU774"/>
          <cell r="BV774"/>
          <cell r="BW774"/>
          <cell r="BX774"/>
          <cell r="BY774"/>
          <cell r="BZ774"/>
          <cell r="CA774"/>
          <cell r="CB774"/>
          <cell r="CC774"/>
          <cell r="CD774"/>
          <cell r="CE774"/>
          <cell r="CF774"/>
          <cell r="CG774"/>
          <cell r="CH774"/>
          <cell r="CI774"/>
          <cell r="CJ774"/>
          <cell r="CK774"/>
          <cell r="CL774"/>
          <cell r="CM774"/>
          <cell r="CN774"/>
          <cell r="CO774"/>
          <cell r="CP774"/>
          <cell r="CQ774"/>
          <cell r="CR774"/>
          <cell r="CS774"/>
          <cell r="CT774"/>
          <cell r="CU774"/>
          <cell r="CV774"/>
          <cell r="CW774"/>
          <cell r="CX774"/>
          <cell r="CY774"/>
          <cell r="CZ774"/>
          <cell r="DA774"/>
          <cell r="DB774"/>
          <cell r="DC774"/>
          <cell r="DD774">
            <v>1</v>
          </cell>
          <cell r="DE774"/>
        </row>
        <row r="775">
          <cell r="C775"/>
          <cell r="D775"/>
          <cell r="E775"/>
          <cell r="F775"/>
          <cell r="G775"/>
          <cell r="H775"/>
          <cell r="I775"/>
          <cell r="J775"/>
          <cell r="K775"/>
          <cell r="L775"/>
          <cell r="M775"/>
          <cell r="N775"/>
          <cell r="O775"/>
          <cell r="P775"/>
          <cell r="Q775">
            <v>0</v>
          </cell>
          <cell r="R775"/>
          <cell r="S775"/>
          <cell r="T775"/>
          <cell r="U775"/>
          <cell r="V775"/>
          <cell r="W775"/>
          <cell r="X775"/>
          <cell r="Y775"/>
          <cell r="Z775"/>
          <cell r="AA775"/>
          <cell r="AB775"/>
          <cell r="AC775"/>
          <cell r="AD775"/>
          <cell r="AE775"/>
          <cell r="AF775"/>
          <cell r="AG775"/>
          <cell r="AH775"/>
          <cell r="AI775"/>
          <cell r="AJ775"/>
          <cell r="AK775"/>
          <cell r="AL775"/>
          <cell r="AM775"/>
          <cell r="AN775"/>
          <cell r="AO775"/>
          <cell r="AP775"/>
          <cell r="AQ775"/>
          <cell r="AR775"/>
          <cell r="AS775"/>
          <cell r="AT775"/>
          <cell r="AU775"/>
          <cell r="AV775"/>
          <cell r="AW775"/>
          <cell r="AX775"/>
          <cell r="AY775"/>
          <cell r="AZ775"/>
          <cell r="BA775"/>
          <cell r="BB775"/>
          <cell r="BC775"/>
          <cell r="BD775"/>
          <cell r="BE775"/>
          <cell r="BF775"/>
          <cell r="BG775"/>
          <cell r="BH775"/>
          <cell r="BI775"/>
          <cell r="BJ775"/>
          <cell r="BK775"/>
          <cell r="BL775"/>
          <cell r="BM775"/>
          <cell r="BN775"/>
          <cell r="BO775"/>
          <cell r="BP775"/>
          <cell r="BQ775"/>
          <cell r="BR775"/>
          <cell r="BS775"/>
          <cell r="BT775"/>
          <cell r="BU775"/>
          <cell r="BV775"/>
          <cell r="BW775"/>
          <cell r="BX775"/>
          <cell r="BY775"/>
          <cell r="BZ775"/>
          <cell r="CA775"/>
          <cell r="CB775"/>
          <cell r="CC775"/>
          <cell r="CD775"/>
          <cell r="CE775"/>
          <cell r="CF775"/>
          <cell r="CG775"/>
          <cell r="CH775"/>
          <cell r="CI775"/>
          <cell r="CJ775"/>
          <cell r="CK775"/>
          <cell r="CL775"/>
          <cell r="CM775"/>
          <cell r="CN775"/>
          <cell r="CO775"/>
          <cell r="CP775"/>
          <cell r="CQ775"/>
          <cell r="CR775"/>
          <cell r="CS775"/>
          <cell r="CT775"/>
          <cell r="CU775"/>
          <cell r="CV775"/>
          <cell r="CW775"/>
          <cell r="CX775"/>
          <cell r="CY775"/>
          <cell r="CZ775"/>
          <cell r="DA775"/>
          <cell r="DB775"/>
          <cell r="DC775"/>
          <cell r="DD775">
            <v>1</v>
          </cell>
          <cell r="DE775"/>
        </row>
        <row r="776">
          <cell r="C776"/>
          <cell r="D776"/>
          <cell r="E776"/>
          <cell r="F776"/>
          <cell r="G776"/>
          <cell r="H776"/>
          <cell r="I776"/>
          <cell r="J776"/>
          <cell r="K776"/>
          <cell r="L776"/>
          <cell r="M776"/>
          <cell r="N776"/>
          <cell r="O776"/>
          <cell r="P776"/>
          <cell r="Q776">
            <v>0</v>
          </cell>
          <cell r="R776"/>
          <cell r="S776"/>
          <cell r="T776"/>
          <cell r="U776"/>
          <cell r="V776"/>
          <cell r="W776"/>
          <cell r="X776"/>
          <cell r="Y776"/>
          <cell r="Z776"/>
          <cell r="AA776"/>
          <cell r="AB776"/>
          <cell r="AC776"/>
          <cell r="AD776"/>
          <cell r="AE776"/>
          <cell r="AF776"/>
          <cell r="AG776"/>
          <cell r="AH776"/>
          <cell r="AI776"/>
          <cell r="AJ776"/>
          <cell r="AK776"/>
          <cell r="AL776"/>
          <cell r="AM776"/>
          <cell r="AN776"/>
          <cell r="AO776"/>
          <cell r="AP776"/>
          <cell r="AQ776"/>
          <cell r="AR776"/>
          <cell r="AS776"/>
          <cell r="AT776"/>
          <cell r="AU776"/>
          <cell r="AV776"/>
          <cell r="AW776"/>
          <cell r="AX776"/>
          <cell r="AY776"/>
          <cell r="AZ776"/>
          <cell r="BA776"/>
          <cell r="BB776"/>
          <cell r="BC776"/>
          <cell r="BD776"/>
          <cell r="BE776"/>
          <cell r="BF776"/>
          <cell r="BG776"/>
          <cell r="BH776"/>
          <cell r="BI776"/>
          <cell r="BJ776"/>
          <cell r="BK776"/>
          <cell r="BL776"/>
          <cell r="BM776"/>
          <cell r="BN776"/>
          <cell r="BO776"/>
          <cell r="BP776"/>
          <cell r="BQ776"/>
          <cell r="BR776"/>
          <cell r="BS776"/>
          <cell r="BT776"/>
          <cell r="BU776"/>
          <cell r="BV776"/>
          <cell r="BW776"/>
          <cell r="BX776"/>
          <cell r="BY776"/>
          <cell r="BZ776"/>
          <cell r="CA776"/>
          <cell r="CB776"/>
          <cell r="CC776"/>
          <cell r="CD776"/>
          <cell r="CE776"/>
          <cell r="CF776"/>
          <cell r="CG776"/>
          <cell r="CH776"/>
          <cell r="CI776"/>
          <cell r="CJ776"/>
          <cell r="CK776"/>
          <cell r="CL776"/>
          <cell r="CM776"/>
          <cell r="CN776"/>
          <cell r="CO776"/>
          <cell r="CP776"/>
          <cell r="CQ776"/>
          <cell r="CR776"/>
          <cell r="CS776"/>
          <cell r="CT776"/>
          <cell r="CU776"/>
          <cell r="CV776"/>
          <cell r="CW776"/>
          <cell r="CX776"/>
          <cell r="CY776"/>
          <cell r="CZ776"/>
          <cell r="DA776"/>
          <cell r="DB776"/>
          <cell r="DC776"/>
          <cell r="DD776">
            <v>1</v>
          </cell>
          <cell r="DE776"/>
        </row>
        <row r="777">
          <cell r="C777"/>
          <cell r="D777"/>
          <cell r="E777"/>
          <cell r="F777"/>
          <cell r="G777"/>
          <cell r="H777"/>
          <cell r="I777"/>
          <cell r="J777"/>
          <cell r="K777"/>
          <cell r="L777"/>
          <cell r="M777"/>
          <cell r="N777"/>
          <cell r="O777"/>
          <cell r="P777"/>
          <cell r="Q777">
            <v>0</v>
          </cell>
          <cell r="R777"/>
          <cell r="S777"/>
          <cell r="T777"/>
          <cell r="U777"/>
          <cell r="V777"/>
          <cell r="W777"/>
          <cell r="X777"/>
          <cell r="Y777"/>
          <cell r="Z777"/>
          <cell r="AA777"/>
          <cell r="AB777"/>
          <cell r="AC777"/>
          <cell r="AD777"/>
          <cell r="AE777"/>
          <cell r="AF777"/>
          <cell r="AG777"/>
          <cell r="AH777"/>
          <cell r="AI777"/>
          <cell r="AJ777"/>
          <cell r="AK777"/>
          <cell r="AL777"/>
          <cell r="AM777"/>
          <cell r="AN777"/>
          <cell r="AO777"/>
          <cell r="AP777"/>
          <cell r="AQ777"/>
          <cell r="AR777"/>
          <cell r="AS777"/>
          <cell r="AT777"/>
          <cell r="AU777"/>
          <cell r="AV777"/>
          <cell r="AW777"/>
          <cell r="AX777"/>
          <cell r="AY777"/>
          <cell r="AZ777"/>
          <cell r="BA777"/>
          <cell r="BB777"/>
          <cell r="BC777"/>
          <cell r="BD777"/>
          <cell r="BE777"/>
          <cell r="BF777"/>
          <cell r="BG777"/>
          <cell r="BH777"/>
          <cell r="BI777"/>
          <cell r="BJ777"/>
          <cell r="BK777"/>
          <cell r="BL777"/>
          <cell r="BM777"/>
          <cell r="BN777"/>
          <cell r="BO777"/>
          <cell r="BP777"/>
          <cell r="BQ777"/>
          <cell r="BR777"/>
          <cell r="BS777"/>
          <cell r="BT777"/>
          <cell r="BU777"/>
          <cell r="BV777"/>
          <cell r="BW777"/>
          <cell r="BX777"/>
          <cell r="BY777"/>
          <cell r="BZ777"/>
          <cell r="CA777"/>
          <cell r="CB777"/>
          <cell r="CC777"/>
          <cell r="CD777"/>
          <cell r="CE777"/>
          <cell r="CF777"/>
          <cell r="CG777"/>
          <cell r="CH777"/>
          <cell r="CI777"/>
          <cell r="CJ777"/>
          <cell r="CK777"/>
          <cell r="CL777"/>
          <cell r="CM777"/>
          <cell r="CN777"/>
          <cell r="CO777"/>
          <cell r="CP777"/>
          <cell r="CQ777"/>
          <cell r="CR777"/>
          <cell r="CS777"/>
          <cell r="CT777"/>
          <cell r="CU777"/>
          <cell r="CV777"/>
          <cell r="CW777"/>
          <cell r="CX777"/>
          <cell r="CY777"/>
          <cell r="CZ777"/>
          <cell r="DA777"/>
          <cell r="DB777"/>
          <cell r="DC777"/>
          <cell r="DD777">
            <v>1</v>
          </cell>
          <cell r="DE777"/>
        </row>
        <row r="778">
          <cell r="C778"/>
          <cell r="D778"/>
          <cell r="E778"/>
          <cell r="F778"/>
          <cell r="G778"/>
          <cell r="H778"/>
          <cell r="I778"/>
          <cell r="J778"/>
          <cell r="K778"/>
          <cell r="L778"/>
          <cell r="M778"/>
          <cell r="N778"/>
          <cell r="O778"/>
          <cell r="P778"/>
          <cell r="Q778"/>
          <cell r="R778"/>
          <cell r="S778"/>
          <cell r="T778"/>
          <cell r="U778"/>
          <cell r="V778"/>
          <cell r="W778"/>
          <cell r="X778"/>
          <cell r="Y778"/>
          <cell r="Z778"/>
          <cell r="AA778"/>
          <cell r="AB778"/>
          <cell r="AC778"/>
          <cell r="AD778"/>
          <cell r="AE778"/>
          <cell r="AF778"/>
          <cell r="AG778"/>
          <cell r="AH778"/>
          <cell r="AI778"/>
          <cell r="AJ778"/>
          <cell r="AK778"/>
          <cell r="AL778"/>
          <cell r="AM778"/>
          <cell r="AN778"/>
          <cell r="AO778"/>
          <cell r="AP778"/>
          <cell r="AQ778"/>
          <cell r="AR778"/>
          <cell r="AS778"/>
          <cell r="AT778"/>
          <cell r="AU778"/>
          <cell r="AV778"/>
          <cell r="AW778"/>
          <cell r="AX778"/>
          <cell r="AY778"/>
          <cell r="AZ778"/>
          <cell r="BA778"/>
          <cell r="BB778"/>
          <cell r="BC778"/>
          <cell r="BD778"/>
          <cell r="BE778"/>
          <cell r="BF778"/>
          <cell r="BG778"/>
          <cell r="BH778"/>
          <cell r="BI778"/>
          <cell r="BJ778"/>
          <cell r="BK778"/>
          <cell r="BL778"/>
          <cell r="BM778"/>
          <cell r="BN778"/>
          <cell r="BO778"/>
          <cell r="BP778"/>
          <cell r="BQ778"/>
          <cell r="BR778"/>
          <cell r="BS778"/>
          <cell r="BT778"/>
          <cell r="BU778"/>
          <cell r="BV778"/>
          <cell r="BW778"/>
          <cell r="BX778"/>
          <cell r="BY778"/>
          <cell r="BZ778"/>
          <cell r="CA778"/>
          <cell r="CB778"/>
          <cell r="CC778"/>
          <cell r="CD778"/>
          <cell r="CE778"/>
          <cell r="CF778"/>
          <cell r="CG778"/>
          <cell r="CH778"/>
          <cell r="CI778"/>
          <cell r="CJ778"/>
          <cell r="CK778"/>
          <cell r="CL778"/>
          <cell r="CM778"/>
          <cell r="CN778"/>
          <cell r="CO778"/>
          <cell r="CP778"/>
          <cell r="CQ778"/>
          <cell r="CR778"/>
          <cell r="CS778"/>
          <cell r="CT778"/>
          <cell r="CU778"/>
          <cell r="CV778"/>
          <cell r="CW778"/>
          <cell r="CX778"/>
          <cell r="CY778"/>
          <cell r="CZ778"/>
          <cell r="DA778"/>
          <cell r="DB778"/>
          <cell r="DC778"/>
          <cell r="DD778">
            <v>1</v>
          </cell>
          <cell r="DE778"/>
        </row>
      </sheetData>
      <sheetData sheetId="33">
        <row r="10">
          <cell r="U10" t="str">
            <v>PR19AFW_W-D1</v>
          </cell>
          <cell r="V10" t="str">
            <v>Minimising disruption to you and your community</v>
          </cell>
          <cell r="W10" t="str">
            <v>PR14 revision</v>
          </cell>
          <cell r="X10" t="str">
            <v>W-D1</v>
          </cell>
          <cell r="Y10" t="str">
            <v>Water supply interruptions</v>
          </cell>
          <cell r="Z10" t="str">
            <v>Supply interruptions greater than or equal to three hours (expressed in minutes per property).  This metric is based on the new consistent definition developed by UKWIR</v>
          </cell>
          <cell r="AA10" t="str">
            <v/>
          </cell>
          <cell r="AB10">
            <v>1</v>
          </cell>
          <cell r="AC10" t="str">
            <v/>
          </cell>
          <cell r="AD10" t="str">
            <v/>
          </cell>
          <cell r="AE10" t="str">
            <v/>
          </cell>
          <cell r="AF10" t="str">
            <v/>
          </cell>
          <cell r="AG10" t="str">
            <v/>
          </cell>
          <cell r="AH10" t="str">
            <v/>
          </cell>
          <cell r="AI10">
            <v>1</v>
          </cell>
          <cell r="AJ10" t="str">
            <v>Out &amp; under</v>
          </cell>
          <cell r="AK10" t="str">
            <v xml:space="preserve">Revenue </v>
          </cell>
          <cell r="AL10" t="str">
            <v>In-period</v>
          </cell>
          <cell r="AM10" t="str">
            <v>Supply interruptions</v>
          </cell>
          <cell r="AN10" t="str">
            <v>hh:mm:ss</v>
          </cell>
          <cell r="AO10" t="str">
            <v>Hours:minutes:seconds per property per year</v>
          </cell>
          <cell r="AP10">
            <v>0</v>
          </cell>
          <cell r="AQ10" t="str">
            <v>Down</v>
          </cell>
          <cell r="AR10" t="str">
            <v>Water supply interruptions</v>
          </cell>
          <cell r="AS10"/>
          <cell r="AT10"/>
          <cell r="AU10"/>
          <cell r="AV10"/>
          <cell r="AW10"/>
          <cell r="AX10"/>
          <cell r="AY10"/>
          <cell r="AZ10"/>
          <cell r="BA10"/>
          <cell r="BB10"/>
          <cell r="BC10"/>
          <cell r="BD10"/>
          <cell r="BE10"/>
          <cell r="BF10"/>
          <cell r="BG10"/>
          <cell r="BH10"/>
          <cell r="BI10">
            <v>4.5138888888888893E-3</v>
          </cell>
          <cell r="BJ10">
            <v>4.2592592592592595E-3</v>
          </cell>
          <cell r="BK10">
            <v>3.9930555555555561E-3</v>
          </cell>
          <cell r="BL10">
            <v>3.7384259259259263E-3</v>
          </cell>
          <cell r="BM10">
            <v>3.472222222222222E-3</v>
          </cell>
          <cell r="BN10"/>
          <cell r="BO10"/>
          <cell r="BP10"/>
          <cell r="BQ10"/>
          <cell r="BR10"/>
          <cell r="BS10"/>
          <cell r="BT10"/>
          <cell r="BU10"/>
          <cell r="BV10"/>
          <cell r="BW10"/>
          <cell r="BX10"/>
          <cell r="BY10"/>
          <cell r="BZ10"/>
          <cell r="CA10"/>
          <cell r="CB10"/>
          <cell r="CC10"/>
          <cell r="CD10" t="str">
            <v>Yes</v>
          </cell>
          <cell r="CE10" t="str">
            <v>Yes</v>
          </cell>
          <cell r="CF10" t="str">
            <v>Yes</v>
          </cell>
          <cell r="CG10" t="str">
            <v>Yes</v>
          </cell>
          <cell r="CH10" t="str">
            <v>Yes</v>
          </cell>
          <cell r="CI10" t="str">
            <v/>
          </cell>
          <cell r="CJ10" t="str">
            <v/>
          </cell>
          <cell r="CK10" t="str">
            <v/>
          </cell>
          <cell r="CL10" t="str">
            <v/>
          </cell>
          <cell r="CM10" t="str">
            <v/>
          </cell>
          <cell r="CN10">
            <v>1.5798611111111114E-2</v>
          </cell>
          <cell r="CO10">
            <v>1.5798611111111114E-2</v>
          </cell>
          <cell r="CP10">
            <v>1.5798611111111114E-2</v>
          </cell>
          <cell r="CQ10">
            <v>1.5798611111111114E-2</v>
          </cell>
          <cell r="CR10">
            <v>1.5798611111111114E-2</v>
          </cell>
          <cell r="CS10" t="str">
            <v/>
          </cell>
          <cell r="CT10" t="str">
            <v/>
          </cell>
          <cell r="CU10" t="str">
            <v/>
          </cell>
          <cell r="CV10" t="str">
            <v/>
          </cell>
          <cell r="CW10" t="str">
            <v/>
          </cell>
          <cell r="CX10" t="str">
            <v/>
          </cell>
          <cell r="CY10" t="str">
            <v/>
          </cell>
          <cell r="CZ10" t="str">
            <v/>
          </cell>
          <cell r="DA10" t="str">
            <v/>
          </cell>
          <cell r="DB10" t="str">
            <v/>
          </cell>
          <cell r="DC10">
            <v>2.4305555555555556E-3</v>
          </cell>
          <cell r="DD10">
            <v>2.3263888888888891E-3</v>
          </cell>
          <cell r="DE10">
            <v>2.2106481481481491E-3</v>
          </cell>
          <cell r="DF10">
            <v>2.1064814814814817E-3</v>
          </cell>
          <cell r="DG10">
            <v>2.0138888888888888E-3</v>
          </cell>
          <cell r="DH10" t="str">
            <v/>
          </cell>
          <cell r="DI10" t="str">
            <v/>
          </cell>
          <cell r="DJ10" t="str">
            <v/>
          </cell>
          <cell r="DK10" t="str">
            <v/>
          </cell>
          <cell r="DL10" t="str">
            <v/>
          </cell>
          <cell r="DM10">
            <v>-0.52500000000000002</v>
          </cell>
          <cell r="DN10" t="str">
            <v/>
          </cell>
          <cell r="DO10" t="str">
            <v/>
          </cell>
          <cell r="DP10" t="str">
            <v/>
          </cell>
          <cell r="DQ10">
            <v>0.52500000000000002</v>
          </cell>
          <cell r="DR10" t="str">
            <v/>
          </cell>
          <cell r="DS10" t="str">
            <v/>
          </cell>
          <cell r="DT10" t="str">
            <v/>
          </cell>
          <cell r="DU10" t="str">
            <v>No</v>
          </cell>
          <cell r="DV10">
            <v>1</v>
          </cell>
          <cell r="DW10" t="str">
            <v/>
          </cell>
        </row>
        <row r="11">
          <cell r="U11" t="str">
            <v>PR19AFW_W-B1</v>
          </cell>
          <cell r="V11" t="str">
            <v>Making sure our customers and communities have enough water while leaving more water in the environment</v>
          </cell>
          <cell r="W11" t="str">
            <v>PR14 continuation</v>
          </cell>
          <cell r="X11" t="str">
            <v>W-B1</v>
          </cell>
          <cell r="Y11" t="str">
            <v>Leakage</v>
          </cell>
          <cell r="Z11" t="str">
            <v>Leakage in ML/d, three-year-average, using new consistent definition of leakage developed by UKWIR</v>
          </cell>
          <cell r="AA11" t="str">
            <v/>
          </cell>
          <cell r="AB11">
            <v>1</v>
          </cell>
          <cell r="AC11" t="str">
            <v/>
          </cell>
          <cell r="AD11" t="str">
            <v/>
          </cell>
          <cell r="AE11" t="str">
            <v/>
          </cell>
          <cell r="AF11" t="str">
            <v/>
          </cell>
          <cell r="AG11" t="str">
            <v/>
          </cell>
          <cell r="AH11" t="str">
            <v/>
          </cell>
          <cell r="AI11">
            <v>1</v>
          </cell>
          <cell r="AJ11" t="str">
            <v>Out &amp; under</v>
          </cell>
          <cell r="AK11" t="str">
            <v xml:space="preserve">Revenue </v>
          </cell>
          <cell r="AL11" t="str">
            <v>In-period</v>
          </cell>
          <cell r="AM11" t="str">
            <v>Leakage</v>
          </cell>
          <cell r="AN11" t="str">
            <v>%</v>
          </cell>
          <cell r="AO11" t="str">
            <v>Percentage reduction from baseline (2019-20) using 3 year average</v>
          </cell>
          <cell r="AP11">
            <v>1</v>
          </cell>
          <cell r="AQ11" t="str">
            <v>Up</v>
          </cell>
          <cell r="AR11" t="str">
            <v>Leakage</v>
          </cell>
          <cell r="AS11"/>
          <cell r="AT11"/>
          <cell r="AU11"/>
          <cell r="AV11"/>
          <cell r="AW11"/>
          <cell r="AX11"/>
          <cell r="AY11"/>
          <cell r="AZ11"/>
          <cell r="BA11"/>
          <cell r="BB11"/>
          <cell r="BC11"/>
          <cell r="BD11"/>
          <cell r="BE11"/>
          <cell r="BF11"/>
          <cell r="BG11"/>
          <cell r="BH11"/>
          <cell r="BI11">
            <v>2.7</v>
          </cell>
          <cell r="BJ11">
            <v>11.1</v>
          </cell>
          <cell r="BK11">
            <v>14</v>
          </cell>
          <cell r="BL11">
            <v>17</v>
          </cell>
          <cell r="BM11">
            <v>20</v>
          </cell>
          <cell r="BN11"/>
          <cell r="BO11"/>
          <cell r="BP11"/>
          <cell r="BQ11"/>
          <cell r="BR11"/>
          <cell r="BS11"/>
          <cell r="BT11"/>
          <cell r="BU11"/>
          <cell r="BV11"/>
          <cell r="BW11"/>
          <cell r="BX11"/>
          <cell r="BY11"/>
          <cell r="BZ11"/>
          <cell r="CA11"/>
          <cell r="CB11"/>
          <cell r="CC11"/>
          <cell r="CD11" t="str">
            <v>Yes</v>
          </cell>
          <cell r="CE11" t="str">
            <v>Yes</v>
          </cell>
          <cell r="CF11" t="str">
            <v>Yes</v>
          </cell>
          <cell r="CG11" t="str">
            <v>Yes</v>
          </cell>
          <cell r="CH11" t="str">
            <v>Yes</v>
          </cell>
          <cell r="CI11" t="str">
            <v/>
          </cell>
          <cell r="CJ11" t="str">
            <v/>
          </cell>
          <cell r="CK11" t="str">
            <v/>
          </cell>
          <cell r="CL11" t="str">
            <v/>
          </cell>
          <cell r="CM11" t="str">
            <v/>
          </cell>
          <cell r="CN11">
            <v>-5</v>
          </cell>
          <cell r="CO11">
            <v>-5</v>
          </cell>
          <cell r="CP11">
            <v>-5</v>
          </cell>
          <cell r="CQ11">
            <v>-5</v>
          </cell>
          <cell r="CR11">
            <v>-5</v>
          </cell>
          <cell r="CS11" t="str">
            <v/>
          </cell>
          <cell r="CT11" t="str">
            <v/>
          </cell>
          <cell r="CU11" t="str">
            <v/>
          </cell>
          <cell r="CV11" t="str">
            <v/>
          </cell>
          <cell r="CW11" t="str">
            <v/>
          </cell>
          <cell r="CX11" t="str">
            <v/>
          </cell>
          <cell r="CY11" t="str">
            <v/>
          </cell>
          <cell r="CZ11" t="str">
            <v/>
          </cell>
          <cell r="DA11" t="str">
            <v/>
          </cell>
          <cell r="DB11" t="str">
            <v/>
          </cell>
          <cell r="DC11">
            <v>5.8</v>
          </cell>
          <cell r="DD11">
            <v>13.8</v>
          </cell>
          <cell r="DE11">
            <v>16.5</v>
          </cell>
          <cell r="DF11">
            <v>19.399999999999999</v>
          </cell>
          <cell r="DG11">
            <v>22.2</v>
          </cell>
          <cell r="DH11" t="str">
            <v/>
          </cell>
          <cell r="DI11" t="str">
            <v/>
          </cell>
          <cell r="DJ11" t="str">
            <v/>
          </cell>
          <cell r="DK11" t="str">
            <v/>
          </cell>
          <cell r="DL11" t="str">
            <v/>
          </cell>
          <cell r="DM11">
            <v>-0.16</v>
          </cell>
          <cell r="DN11" t="str">
            <v/>
          </cell>
          <cell r="DO11" t="str">
            <v/>
          </cell>
          <cell r="DP11" t="str">
            <v/>
          </cell>
          <cell r="DQ11">
            <v>0.13300000000000001</v>
          </cell>
          <cell r="DR11" t="str">
            <v/>
          </cell>
          <cell r="DS11" t="str">
            <v/>
          </cell>
          <cell r="DT11" t="str">
            <v/>
          </cell>
          <cell r="DU11" t="str">
            <v>No</v>
          </cell>
          <cell r="DV11">
            <v>1</v>
          </cell>
          <cell r="DW11" t="str">
            <v/>
          </cell>
        </row>
        <row r="12">
          <cell r="U12" t="str">
            <v>PR19AFW_R-B1</v>
          </cell>
          <cell r="V12" t="str">
            <v>Making sure our customers and communities have enough water while leaving more water in the environment</v>
          </cell>
          <cell r="W12" t="str">
            <v>PR14 continuation</v>
          </cell>
          <cell r="X12" t="str">
            <v>R-B1</v>
          </cell>
          <cell r="Y12" t="str">
            <v>Per capita consumption</v>
          </cell>
          <cell r="Z12" t="str">
            <v>Average amount of water used by each customer that lives in a household property (litres per head per day), three-year-average. Using the same definition as for WRMP reporting</v>
          </cell>
          <cell r="AA12">
            <v>0.3</v>
          </cell>
          <cell r="AB12">
            <v>0.7</v>
          </cell>
          <cell r="AC12" t="str">
            <v/>
          </cell>
          <cell r="AD12" t="str">
            <v/>
          </cell>
          <cell r="AE12" t="str">
            <v/>
          </cell>
          <cell r="AF12" t="str">
            <v/>
          </cell>
          <cell r="AG12" t="str">
            <v/>
          </cell>
          <cell r="AH12" t="str">
            <v/>
          </cell>
          <cell r="AI12">
            <v>1</v>
          </cell>
          <cell r="AJ12" t="str">
            <v>Out &amp; under</v>
          </cell>
          <cell r="AK12" t="str">
            <v xml:space="preserve">Revenue </v>
          </cell>
          <cell r="AL12" t="str">
            <v>End of period</v>
          </cell>
          <cell r="AM12" t="str">
            <v>Sustainability/innovation</v>
          </cell>
          <cell r="AN12" t="str">
            <v xml:space="preserve">% </v>
          </cell>
          <cell r="AO12" t="str">
            <v>Percentage reduction from baseline (2019-20) using 3 year average</v>
          </cell>
          <cell r="AP12">
            <v>1</v>
          </cell>
          <cell r="AQ12" t="str">
            <v>Up</v>
          </cell>
          <cell r="AR12" t="str">
            <v>Per capita consumption</v>
          </cell>
          <cell r="AS12"/>
          <cell r="AT12"/>
          <cell r="AU12"/>
          <cell r="AV12"/>
          <cell r="AW12"/>
          <cell r="AX12"/>
          <cell r="AY12"/>
          <cell r="AZ12"/>
          <cell r="BA12"/>
          <cell r="BB12"/>
          <cell r="BC12"/>
          <cell r="BD12"/>
          <cell r="BE12"/>
          <cell r="BF12"/>
          <cell r="BG12"/>
          <cell r="BH12"/>
          <cell r="BI12">
            <v>1.7</v>
          </cell>
          <cell r="BJ12">
            <v>4.9000000000000004</v>
          </cell>
          <cell r="BK12">
            <v>7.3</v>
          </cell>
          <cell r="BL12">
            <v>10</v>
          </cell>
          <cell r="BM12">
            <v>12.5</v>
          </cell>
          <cell r="BN12"/>
          <cell r="BO12"/>
          <cell r="BP12"/>
          <cell r="BQ12"/>
          <cell r="BR12"/>
          <cell r="BS12"/>
          <cell r="BT12"/>
          <cell r="BU12"/>
          <cell r="BV12"/>
          <cell r="BW12"/>
          <cell r="BX12"/>
          <cell r="BY12"/>
          <cell r="BZ12"/>
          <cell r="CA12"/>
          <cell r="CB12"/>
          <cell r="CC12"/>
          <cell r="CD12" t="str">
            <v>Yes</v>
          </cell>
          <cell r="CE12" t="str">
            <v>Yes</v>
          </cell>
          <cell r="CF12" t="str">
            <v>Yes</v>
          </cell>
          <cell r="CG12" t="str">
            <v>Yes</v>
          </cell>
          <cell r="CH12" t="str">
            <v>Yes</v>
          </cell>
          <cell r="CI12" t="str">
            <v/>
          </cell>
          <cell r="CJ12" t="str">
            <v/>
          </cell>
          <cell r="CK12" t="str">
            <v/>
          </cell>
          <cell r="CL12" t="str">
            <v/>
          </cell>
          <cell r="CM12" t="str">
            <v/>
          </cell>
          <cell r="CN12">
            <v>-8.1</v>
          </cell>
          <cell r="CO12">
            <v>-8.1</v>
          </cell>
          <cell r="CP12">
            <v>-8.1</v>
          </cell>
          <cell r="CQ12">
            <v>-8.1</v>
          </cell>
          <cell r="CR12">
            <v>-8.1</v>
          </cell>
          <cell r="CS12" t="str">
            <v/>
          </cell>
          <cell r="CT12" t="str">
            <v/>
          </cell>
          <cell r="CU12" t="str">
            <v/>
          </cell>
          <cell r="CV12" t="str">
            <v/>
          </cell>
          <cell r="CW12" t="str">
            <v/>
          </cell>
          <cell r="CX12" t="str">
            <v/>
          </cell>
          <cell r="CY12" t="str">
            <v/>
          </cell>
          <cell r="CZ12" t="str">
            <v/>
          </cell>
          <cell r="DA12" t="str">
            <v/>
          </cell>
          <cell r="DB12" t="str">
            <v/>
          </cell>
          <cell r="DC12">
            <v>3.7</v>
          </cell>
          <cell r="DD12">
            <v>6.9</v>
          </cell>
          <cell r="DE12">
            <v>9.3000000000000007</v>
          </cell>
          <cell r="DF12">
            <v>12</v>
          </cell>
          <cell r="DG12">
            <v>14.5</v>
          </cell>
          <cell r="DH12" t="str">
            <v/>
          </cell>
          <cell r="DI12" t="str">
            <v/>
          </cell>
          <cell r="DJ12" t="str">
            <v/>
          </cell>
          <cell r="DK12" t="str">
            <v/>
          </cell>
          <cell r="DL12" t="str">
            <v/>
          </cell>
          <cell r="DM12">
            <v>-0.28899999999999998</v>
          </cell>
          <cell r="DN12" t="str">
            <v/>
          </cell>
          <cell r="DO12" t="str">
            <v/>
          </cell>
          <cell r="DP12" t="str">
            <v/>
          </cell>
          <cell r="DQ12">
            <v>0.27300000000000002</v>
          </cell>
          <cell r="DR12" t="str">
            <v/>
          </cell>
          <cell r="DS12" t="str">
            <v/>
          </cell>
          <cell r="DT12" t="str">
            <v/>
          </cell>
          <cell r="DU12" t="str">
            <v>No</v>
          </cell>
          <cell r="DV12">
            <v>1</v>
          </cell>
          <cell r="DW12" t="str">
            <v/>
          </cell>
        </row>
        <row r="13">
          <cell r="U13" t="str">
            <v>PR19AFW_W-D2</v>
          </cell>
          <cell r="V13" t="str">
            <v>Minimising disruption to you and your community</v>
          </cell>
          <cell r="W13" t="str">
            <v>PR19 new</v>
          </cell>
          <cell r="X13" t="str">
            <v>W-D2</v>
          </cell>
          <cell r="Y13" t="str">
            <v>Risk of severe restrictions in a drought</v>
          </cell>
          <cell r="Z13" t="str">
            <v>Percentage of the population the company serves, that would experience severe supply restrictions (e.g. standpipes or rota cuts) in a 1 in 200 year drought.</v>
          </cell>
          <cell r="AA13" t="str">
            <v/>
          </cell>
          <cell r="AB13">
            <v>1</v>
          </cell>
          <cell r="AC13" t="str">
            <v/>
          </cell>
          <cell r="AD13" t="str">
            <v/>
          </cell>
          <cell r="AE13" t="str">
            <v/>
          </cell>
          <cell r="AF13" t="str">
            <v/>
          </cell>
          <cell r="AG13" t="str">
            <v/>
          </cell>
          <cell r="AH13" t="str">
            <v/>
          </cell>
          <cell r="AI13">
            <v>1</v>
          </cell>
          <cell r="AJ13" t="str">
            <v>NFI</v>
          </cell>
          <cell r="AK13" t="str">
            <v/>
          </cell>
          <cell r="AL13" t="str">
            <v/>
          </cell>
          <cell r="AM13" t="str">
            <v>Resilience</v>
          </cell>
          <cell r="AN13" t="str">
            <v>%</v>
          </cell>
          <cell r="AO13" t="str">
            <v>Percentage of population at risk</v>
          </cell>
          <cell r="AP13">
            <v>1</v>
          </cell>
          <cell r="AQ13" t="str">
            <v>Down</v>
          </cell>
          <cell r="AR13" t="str">
            <v>Risk of severe restrictions in a drought</v>
          </cell>
          <cell r="AS13"/>
          <cell r="AT13"/>
          <cell r="AU13"/>
          <cell r="AV13"/>
          <cell r="AW13"/>
          <cell r="AX13"/>
          <cell r="AY13"/>
          <cell r="AZ13"/>
          <cell r="BA13"/>
          <cell r="BB13"/>
          <cell r="BC13"/>
          <cell r="BD13"/>
          <cell r="BE13"/>
          <cell r="BF13"/>
          <cell r="BG13"/>
          <cell r="BH13"/>
          <cell r="BI13">
            <v>0</v>
          </cell>
          <cell r="BJ13">
            <v>0</v>
          </cell>
          <cell r="BK13">
            <v>0</v>
          </cell>
          <cell r="BL13">
            <v>0</v>
          </cell>
          <cell r="BM13">
            <v>0</v>
          </cell>
          <cell r="BN13"/>
          <cell r="BO13"/>
          <cell r="BP13"/>
          <cell r="BQ13"/>
          <cell r="BR13"/>
          <cell r="BS13"/>
          <cell r="BT13"/>
          <cell r="BU13"/>
          <cell r="BV13"/>
          <cell r="BW13"/>
          <cell r="BX13"/>
          <cell r="BY13"/>
          <cell r="BZ13"/>
          <cell r="CA13"/>
          <cell r="CB13"/>
          <cell r="CC13"/>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v>1</v>
          </cell>
          <cell r="DW13" t="str">
            <v/>
          </cell>
        </row>
        <row r="14">
          <cell r="U14" t="str">
            <v>PR19AFW_W-D3</v>
          </cell>
          <cell r="V14" t="str">
            <v>Minimising disruption to you and your community</v>
          </cell>
          <cell r="W14" t="str">
            <v>PR19 new</v>
          </cell>
          <cell r="X14" t="str">
            <v>W-D3</v>
          </cell>
          <cell r="Y14" t="str">
            <v>Unplanned outage</v>
          </cell>
          <cell r="Z14" t="str">
            <v>Unplanned outage is a temporary loss of maximum production capacity. This will be reported as lost capacity (flow rate) as a proportion of total company maximum production capacity.</v>
          </cell>
          <cell r="AA14" t="str">
            <v/>
          </cell>
          <cell r="AB14">
            <v>1</v>
          </cell>
          <cell r="AC14" t="str">
            <v/>
          </cell>
          <cell r="AD14" t="str">
            <v/>
          </cell>
          <cell r="AE14" t="str">
            <v/>
          </cell>
          <cell r="AF14" t="str">
            <v/>
          </cell>
          <cell r="AG14" t="str">
            <v/>
          </cell>
          <cell r="AH14" t="str">
            <v/>
          </cell>
          <cell r="AI14">
            <v>1</v>
          </cell>
          <cell r="AJ14" t="str">
            <v>Under</v>
          </cell>
          <cell r="AK14" t="str">
            <v xml:space="preserve">Revenue </v>
          </cell>
          <cell r="AL14" t="str">
            <v>In-period</v>
          </cell>
          <cell r="AM14" t="str">
            <v>Water outage</v>
          </cell>
          <cell r="AN14" t="str">
            <v>%</v>
          </cell>
          <cell r="AO14" t="str">
            <v>Percentage of peak week production capacity</v>
          </cell>
          <cell r="AP14">
            <v>2</v>
          </cell>
          <cell r="AQ14" t="str">
            <v>Down</v>
          </cell>
          <cell r="AR14" t="str">
            <v>Unplanned outage</v>
          </cell>
          <cell r="AS14"/>
          <cell r="AT14"/>
          <cell r="AU14"/>
          <cell r="AV14"/>
          <cell r="AW14"/>
          <cell r="AX14"/>
          <cell r="AY14"/>
          <cell r="AZ14"/>
          <cell r="BA14"/>
          <cell r="BB14"/>
          <cell r="BC14"/>
          <cell r="BD14"/>
          <cell r="BE14"/>
          <cell r="BF14"/>
          <cell r="BG14"/>
          <cell r="BH14"/>
          <cell r="BI14">
            <v>2.34</v>
          </cell>
          <cell r="BJ14">
            <v>2.34</v>
          </cell>
          <cell r="BK14">
            <v>2.34</v>
          </cell>
          <cell r="BL14">
            <v>2.34</v>
          </cell>
          <cell r="BM14">
            <v>2.34</v>
          </cell>
          <cell r="BN14"/>
          <cell r="BO14"/>
          <cell r="BP14"/>
          <cell r="BQ14"/>
          <cell r="BR14"/>
          <cell r="BS14"/>
          <cell r="BT14"/>
          <cell r="BU14"/>
          <cell r="BV14"/>
          <cell r="BW14"/>
          <cell r="BX14"/>
          <cell r="BY14"/>
          <cell r="BZ14"/>
          <cell r="CA14"/>
          <cell r="CB14"/>
          <cell r="CC14"/>
          <cell r="CD14" t="str">
            <v>Yes</v>
          </cell>
          <cell r="CE14" t="str">
            <v>Yes</v>
          </cell>
          <cell r="CF14" t="str">
            <v>Yes</v>
          </cell>
          <cell r="CG14" t="str">
            <v>Yes</v>
          </cell>
          <cell r="CH14" t="str">
            <v>Yes</v>
          </cell>
          <cell r="CI14" t="str">
            <v/>
          </cell>
          <cell r="CJ14" t="str">
            <v/>
          </cell>
          <cell r="CK14" t="str">
            <v/>
          </cell>
          <cell r="CL14" t="str">
            <v/>
          </cell>
          <cell r="CM14" t="str">
            <v/>
          </cell>
          <cell r="CN14">
            <v>4.68</v>
          </cell>
          <cell r="CO14">
            <v>4.68</v>
          </cell>
          <cell r="CP14">
            <v>4.68</v>
          </cell>
          <cell r="CQ14">
            <v>4.68</v>
          </cell>
          <cell r="CR14">
            <v>4.68</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v>-1.3080000000000001</v>
          </cell>
          <cell r="DN14" t="str">
            <v/>
          </cell>
          <cell r="DO14" t="str">
            <v/>
          </cell>
          <cell r="DP14" t="str">
            <v/>
          </cell>
          <cell r="DQ14" t="str">
            <v/>
          </cell>
          <cell r="DR14" t="str">
            <v/>
          </cell>
          <cell r="DS14" t="str">
            <v/>
          </cell>
          <cell r="DT14" t="str">
            <v/>
          </cell>
          <cell r="DU14" t="str">
            <v>No</v>
          </cell>
          <cell r="DV14">
            <v>1</v>
          </cell>
          <cell r="DW14" t="str">
            <v/>
          </cell>
        </row>
        <row r="15">
          <cell r="U15" t="str">
            <v>PR19AFW_W-D4</v>
          </cell>
          <cell r="V15" t="str">
            <v>Minimising disruption to you and your community</v>
          </cell>
          <cell r="W15" t="str">
            <v>PR14 continuation</v>
          </cell>
          <cell r="X15" t="str">
            <v>W-D4</v>
          </cell>
          <cell r="Y15" t="str">
            <v>Mains repairs</v>
          </cell>
          <cell r="Z15" t="str">
            <v>Definition of mains bursts currently included in Discover Water  -  number of repairs for every 1,000km of pipe for the latest year.</v>
          </cell>
          <cell r="AA15" t="str">
            <v/>
          </cell>
          <cell r="AB15">
            <v>1</v>
          </cell>
          <cell r="AC15" t="str">
            <v/>
          </cell>
          <cell r="AD15" t="str">
            <v/>
          </cell>
          <cell r="AE15" t="str">
            <v/>
          </cell>
          <cell r="AF15" t="str">
            <v/>
          </cell>
          <cell r="AG15" t="str">
            <v/>
          </cell>
          <cell r="AH15" t="str">
            <v/>
          </cell>
          <cell r="AI15">
            <v>1</v>
          </cell>
          <cell r="AJ15" t="str">
            <v>Under</v>
          </cell>
          <cell r="AK15" t="str">
            <v xml:space="preserve">Revenue </v>
          </cell>
          <cell r="AL15" t="str">
            <v>In-period</v>
          </cell>
          <cell r="AM15" t="str">
            <v>Asset/equipment failure</v>
          </cell>
          <cell r="AN15" t="str">
            <v>number</v>
          </cell>
          <cell r="AO15" t="str">
            <v>Number of repairs per 1000 km of mains</v>
          </cell>
          <cell r="AP15">
            <v>1</v>
          </cell>
          <cell r="AQ15" t="str">
            <v>Down</v>
          </cell>
          <cell r="AR15" t="str">
            <v>Mains repairs</v>
          </cell>
          <cell r="AS15"/>
          <cell r="AT15"/>
          <cell r="AU15"/>
          <cell r="AV15"/>
          <cell r="AW15"/>
          <cell r="AX15"/>
          <cell r="AY15"/>
          <cell r="AZ15"/>
          <cell r="BA15"/>
          <cell r="BB15"/>
          <cell r="BC15"/>
          <cell r="BD15"/>
          <cell r="BE15"/>
          <cell r="BF15"/>
          <cell r="BG15"/>
          <cell r="BH15"/>
          <cell r="BI15">
            <v>150.69999999999999</v>
          </cell>
          <cell r="BJ15">
            <v>148.6</v>
          </cell>
          <cell r="BK15">
            <v>146.5</v>
          </cell>
          <cell r="BL15">
            <v>144.4</v>
          </cell>
          <cell r="BM15">
            <v>142.30000000000001</v>
          </cell>
          <cell r="BN15"/>
          <cell r="BO15"/>
          <cell r="BP15"/>
          <cell r="BQ15"/>
          <cell r="BR15"/>
          <cell r="BS15"/>
          <cell r="BT15"/>
          <cell r="BU15"/>
          <cell r="BV15"/>
          <cell r="BW15"/>
          <cell r="BX15"/>
          <cell r="BY15"/>
          <cell r="BZ15"/>
          <cell r="CA15"/>
          <cell r="CB15"/>
          <cell r="CC15"/>
          <cell r="CD15" t="str">
            <v>Yes</v>
          </cell>
          <cell r="CE15" t="str">
            <v>Yes</v>
          </cell>
          <cell r="CF15" t="str">
            <v>Yes</v>
          </cell>
          <cell r="CG15" t="str">
            <v>Yes</v>
          </cell>
          <cell r="CH15" t="str">
            <v>Yes</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v>-0.113</v>
          </cell>
          <cell r="DN15" t="str">
            <v/>
          </cell>
          <cell r="DO15" t="str">
            <v/>
          </cell>
          <cell r="DP15" t="str">
            <v/>
          </cell>
          <cell r="DQ15">
            <v>0</v>
          </cell>
          <cell r="DR15" t="str">
            <v/>
          </cell>
          <cell r="DS15" t="str">
            <v/>
          </cell>
          <cell r="DT15" t="str">
            <v/>
          </cell>
          <cell r="DU15" t="str">
            <v>No</v>
          </cell>
          <cell r="DV15">
            <v>1</v>
          </cell>
          <cell r="DW15" t="str">
            <v/>
          </cell>
        </row>
        <row r="16">
          <cell r="U16" t="str">
            <v>PR19AFW_W-A1</v>
          </cell>
          <cell r="V16" t="str">
            <v>Supplying high quality water you can trust</v>
          </cell>
          <cell r="W16" t="str">
            <v>PR14 revision</v>
          </cell>
          <cell r="X16" t="str">
            <v>W-A1</v>
          </cell>
          <cell r="Y16" t="str">
            <v>Water quality compliance (CRI)</v>
          </cell>
          <cell r="Z16" t="str">
            <v>DWI’s Compliance Risk Index (CRI).</v>
          </cell>
          <cell r="AA16" t="str">
            <v/>
          </cell>
          <cell r="AB16">
            <v>1</v>
          </cell>
          <cell r="AC16" t="str">
            <v/>
          </cell>
          <cell r="AD16" t="str">
            <v/>
          </cell>
          <cell r="AE16" t="str">
            <v/>
          </cell>
          <cell r="AF16" t="str">
            <v/>
          </cell>
          <cell r="AG16" t="str">
            <v/>
          </cell>
          <cell r="AH16" t="str">
            <v/>
          </cell>
          <cell r="AI16">
            <v>1</v>
          </cell>
          <cell r="AJ16" t="str">
            <v>Under</v>
          </cell>
          <cell r="AK16" t="str">
            <v xml:space="preserve">Revenue </v>
          </cell>
          <cell r="AL16" t="str">
            <v>In-period</v>
          </cell>
          <cell r="AM16" t="str">
            <v>Water quality compliance</v>
          </cell>
          <cell r="AN16" t="str">
            <v>number</v>
          </cell>
          <cell r="AO16" t="str">
            <v>Numerical CRI score</v>
          </cell>
          <cell r="AP16">
            <v>2</v>
          </cell>
          <cell r="AQ16" t="str">
            <v>Down</v>
          </cell>
          <cell r="AR16" t="str">
            <v>Water quality compliance (CRI)</v>
          </cell>
          <cell r="AS16"/>
          <cell r="AT16"/>
          <cell r="AU16"/>
          <cell r="AV16"/>
          <cell r="AW16"/>
          <cell r="AX16"/>
          <cell r="AY16"/>
          <cell r="AZ16"/>
          <cell r="BA16"/>
          <cell r="BB16"/>
          <cell r="BC16"/>
          <cell r="BD16"/>
          <cell r="BE16"/>
          <cell r="BF16"/>
          <cell r="BG16"/>
          <cell r="BH16"/>
          <cell r="BI16">
            <v>0</v>
          </cell>
          <cell r="BJ16">
            <v>0</v>
          </cell>
          <cell r="BK16">
            <v>0</v>
          </cell>
          <cell r="BL16">
            <v>0</v>
          </cell>
          <cell r="BM16">
            <v>0</v>
          </cell>
          <cell r="BN16"/>
          <cell r="BO16"/>
          <cell r="BP16"/>
          <cell r="BQ16"/>
          <cell r="BR16"/>
          <cell r="BS16"/>
          <cell r="BT16"/>
          <cell r="BU16"/>
          <cell r="BV16"/>
          <cell r="BW16"/>
          <cell r="BX16"/>
          <cell r="BY16"/>
          <cell r="BZ16"/>
          <cell r="CA16"/>
          <cell r="CB16"/>
          <cell r="CC16"/>
          <cell r="CD16" t="str">
            <v>Yes</v>
          </cell>
          <cell r="CE16" t="str">
            <v>Yes</v>
          </cell>
          <cell r="CF16" t="str">
            <v>Yes</v>
          </cell>
          <cell r="CG16" t="str">
            <v>Yes</v>
          </cell>
          <cell r="CH16" t="str">
            <v>Yes</v>
          </cell>
          <cell r="CI16" t="str">
            <v/>
          </cell>
          <cell r="CJ16" t="str">
            <v/>
          </cell>
          <cell r="CK16" t="str">
            <v/>
          </cell>
          <cell r="CL16" t="str">
            <v/>
          </cell>
          <cell r="CM16" t="str">
            <v/>
          </cell>
          <cell r="CN16">
            <v>9.5</v>
          </cell>
          <cell r="CO16">
            <v>9.5</v>
          </cell>
          <cell r="CP16">
            <v>9.5</v>
          </cell>
          <cell r="CQ16">
            <v>9.5</v>
          </cell>
          <cell r="CR16">
            <v>9.5</v>
          </cell>
          <cell r="CS16">
            <v>2</v>
          </cell>
          <cell r="CT16">
            <v>2</v>
          </cell>
          <cell r="CU16">
            <v>2</v>
          </cell>
          <cell r="CV16">
            <v>2</v>
          </cell>
          <cell r="CW16">
            <v>2</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v>-0.84899999999999998</v>
          </cell>
          <cell r="DN16" t="str">
            <v/>
          </cell>
          <cell r="DO16" t="str">
            <v/>
          </cell>
          <cell r="DP16" t="str">
            <v/>
          </cell>
          <cell r="DQ16">
            <v>0</v>
          </cell>
          <cell r="DR16" t="str">
            <v/>
          </cell>
          <cell r="DS16" t="str">
            <v/>
          </cell>
          <cell r="DT16" t="str">
            <v/>
          </cell>
          <cell r="DU16" t="str">
            <v/>
          </cell>
          <cell r="DV16">
            <v>1</v>
          </cell>
          <cell r="DW16" t="str">
            <v/>
          </cell>
        </row>
        <row r="17">
          <cell r="U17" t="str">
            <v>PR19AFW_R-C1</v>
          </cell>
          <cell r="V17" t="str">
            <v>Providing a great service that you value</v>
          </cell>
          <cell r="W17" t="str">
            <v>PR19 new</v>
          </cell>
          <cell r="X17" t="str">
            <v>R-C1</v>
          </cell>
          <cell r="Y17" t="str">
            <v>C-MeX: Customer measure of experience</v>
          </cell>
          <cell r="Z17" t="str">
            <v>Ofwat measure of customer experience</v>
          </cell>
          <cell r="AA17" t="str">
            <v/>
          </cell>
          <cell r="AB17" t="str">
            <v/>
          </cell>
          <cell r="AC17" t="str">
            <v/>
          </cell>
          <cell r="AD17" t="str">
            <v/>
          </cell>
          <cell r="AE17">
            <v>1</v>
          </cell>
          <cell r="AF17" t="str">
            <v/>
          </cell>
          <cell r="AG17" t="str">
            <v/>
          </cell>
          <cell r="AH17" t="str">
            <v/>
          </cell>
          <cell r="AI17">
            <v>1</v>
          </cell>
          <cell r="AJ17" t="str">
            <v>Out &amp; under</v>
          </cell>
          <cell r="AK17" t="str">
            <v xml:space="preserve">Revenue </v>
          </cell>
          <cell r="AL17" t="str">
            <v>In-period</v>
          </cell>
          <cell r="AM17" t="str">
            <v>Customer measure of experience (C-MeX)</v>
          </cell>
          <cell r="AN17" t="str">
            <v>score</v>
          </cell>
          <cell r="AO17" t="str">
            <v>Score</v>
          </cell>
          <cell r="AP17">
            <v>2</v>
          </cell>
          <cell r="AQ17" t="str">
            <v>Up</v>
          </cell>
          <cell r="AR17" t="str">
            <v>C-MeX: Customer measure of experience</v>
          </cell>
          <cell r="AS17"/>
          <cell r="AT17"/>
          <cell r="AU17"/>
          <cell r="AV17"/>
          <cell r="AW17"/>
          <cell r="AX17"/>
          <cell r="AY17"/>
          <cell r="AZ17"/>
          <cell r="BA17"/>
          <cell r="BB17"/>
          <cell r="BC17"/>
          <cell r="BD17"/>
          <cell r="BE17"/>
          <cell r="BF17"/>
          <cell r="BG17"/>
          <cell r="BH17"/>
          <cell r="BI17" t="str">
            <v>TBC</v>
          </cell>
          <cell r="BJ17" t="str">
            <v>TBC</v>
          </cell>
          <cell r="BK17" t="str">
            <v>TBC</v>
          </cell>
          <cell r="BL17" t="str">
            <v>TBC</v>
          </cell>
          <cell r="BM17" t="str">
            <v>TBC</v>
          </cell>
          <cell r="BN17"/>
          <cell r="BO17"/>
          <cell r="BP17"/>
          <cell r="BQ17"/>
          <cell r="BR17"/>
          <cell r="BS17"/>
          <cell r="BT17"/>
          <cell r="BU17"/>
          <cell r="BV17"/>
          <cell r="BW17"/>
          <cell r="BX17"/>
          <cell r="BY17"/>
          <cell r="BZ17"/>
          <cell r="CA17"/>
          <cell r="CB17"/>
          <cell r="CC17"/>
          <cell r="CD17" t="str">
            <v>Yes</v>
          </cell>
          <cell r="CE17" t="str">
            <v>Yes</v>
          </cell>
          <cell r="CF17" t="str">
            <v>Yes</v>
          </cell>
          <cell r="CG17" t="str">
            <v>Yes</v>
          </cell>
          <cell r="CH17" t="str">
            <v>Yes</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v>1</v>
          </cell>
          <cell r="DW17" t="str">
            <v/>
          </cell>
        </row>
        <row r="18">
          <cell r="U18" t="str">
            <v>PR19AFW_W-C1</v>
          </cell>
          <cell r="V18" t="str">
            <v>Providing a great service that you value</v>
          </cell>
          <cell r="W18" t="str">
            <v>PR19 new</v>
          </cell>
          <cell r="X18" t="str">
            <v>W-C1</v>
          </cell>
          <cell r="Y18" t="str">
            <v>D-MeX: Developer services measure of experience</v>
          </cell>
          <cell r="Z18" t="str">
            <v>Ofwat measure of developer experience</v>
          </cell>
          <cell r="AA18" t="str">
            <v/>
          </cell>
          <cell r="AB18">
            <v>1</v>
          </cell>
          <cell r="AC18" t="str">
            <v/>
          </cell>
          <cell r="AD18" t="str">
            <v/>
          </cell>
          <cell r="AE18" t="str">
            <v/>
          </cell>
          <cell r="AF18" t="str">
            <v/>
          </cell>
          <cell r="AG18" t="str">
            <v/>
          </cell>
          <cell r="AH18" t="str">
            <v/>
          </cell>
          <cell r="AI18">
            <v>1</v>
          </cell>
          <cell r="AJ18" t="str">
            <v>Out &amp; under</v>
          </cell>
          <cell r="AK18" t="str">
            <v xml:space="preserve">Revenue </v>
          </cell>
          <cell r="AL18" t="str">
            <v>In-period</v>
          </cell>
          <cell r="AM18" t="str">
            <v>Developer services measure of experience (D-MeX)</v>
          </cell>
          <cell r="AN18" t="str">
            <v>score</v>
          </cell>
          <cell r="AO18" t="str">
            <v>Score</v>
          </cell>
          <cell r="AP18">
            <v>2</v>
          </cell>
          <cell r="AQ18" t="str">
            <v>Up</v>
          </cell>
          <cell r="AR18" t="str">
            <v>D-MeX: Developer services measure of experience</v>
          </cell>
          <cell r="AS18"/>
          <cell r="AT18"/>
          <cell r="AU18"/>
          <cell r="AV18"/>
          <cell r="AW18"/>
          <cell r="AX18"/>
          <cell r="AY18"/>
          <cell r="AZ18"/>
          <cell r="BA18"/>
          <cell r="BB18"/>
          <cell r="BC18"/>
          <cell r="BD18"/>
          <cell r="BE18"/>
          <cell r="BF18"/>
          <cell r="BG18"/>
          <cell r="BH18"/>
          <cell r="BI18" t="str">
            <v>TBC</v>
          </cell>
          <cell r="BJ18" t="str">
            <v>TBC</v>
          </cell>
          <cell r="BK18" t="str">
            <v>TBC</v>
          </cell>
          <cell r="BL18" t="str">
            <v>TBC</v>
          </cell>
          <cell r="BM18" t="str">
            <v>TBC</v>
          </cell>
          <cell r="BN18"/>
          <cell r="BO18"/>
          <cell r="BP18"/>
          <cell r="BQ18"/>
          <cell r="BR18"/>
          <cell r="BS18"/>
          <cell r="BT18"/>
          <cell r="BU18"/>
          <cell r="BV18"/>
          <cell r="BW18"/>
          <cell r="BX18"/>
          <cell r="BY18"/>
          <cell r="BZ18"/>
          <cell r="CA18"/>
          <cell r="CB18"/>
          <cell r="CC18"/>
          <cell r="CD18" t="str">
            <v>Yes</v>
          </cell>
          <cell r="CE18" t="str">
            <v>Yes</v>
          </cell>
          <cell r="CF18" t="str">
            <v>Yes</v>
          </cell>
          <cell r="CG18" t="str">
            <v>Yes</v>
          </cell>
          <cell r="CH18" t="str">
            <v>Yes</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v>1</v>
          </cell>
          <cell r="DW18" t="str">
            <v/>
          </cell>
        </row>
        <row r="19">
          <cell r="U19" t="str">
            <v>PR19AFW_W-D5a</v>
          </cell>
          <cell r="V19" t="str">
            <v>Minimising disruption to you and your community</v>
          </cell>
          <cell r="W19" t="str">
            <v>PR19 new</v>
          </cell>
          <cell r="X19" t="str">
            <v>W-D5a</v>
          </cell>
          <cell r="Y19" t="str">
            <v>Average time properties experience low pressure</v>
          </cell>
          <cell r="Z19" t="str">
            <v>Improving water pressure for customers (in areas below 15m head)</v>
          </cell>
          <cell r="AA19" t="str">
            <v/>
          </cell>
          <cell r="AB19">
            <v>1</v>
          </cell>
          <cell r="AC19" t="str">
            <v/>
          </cell>
          <cell r="AD19" t="str">
            <v/>
          </cell>
          <cell r="AE19" t="str">
            <v/>
          </cell>
          <cell r="AF19" t="str">
            <v/>
          </cell>
          <cell r="AG19" t="str">
            <v/>
          </cell>
          <cell r="AH19" t="str">
            <v/>
          </cell>
          <cell r="AI19">
            <v>1</v>
          </cell>
          <cell r="AJ19" t="str">
            <v>NFI</v>
          </cell>
          <cell r="AK19" t="str">
            <v/>
          </cell>
          <cell r="AL19" t="str">
            <v/>
          </cell>
          <cell r="AM19" t="str">
            <v>Resilience</v>
          </cell>
          <cell r="AN19" t="str">
            <v>nr</v>
          </cell>
          <cell r="AO19" t="str">
            <v>Hours per property per year</v>
          </cell>
          <cell r="AP19">
            <v>0</v>
          </cell>
          <cell r="AQ19" t="str">
            <v>Down</v>
          </cell>
          <cell r="AR19" t="str">
            <v/>
          </cell>
          <cell r="AS19"/>
          <cell r="AT19"/>
          <cell r="AU19"/>
          <cell r="AV19"/>
          <cell r="AW19"/>
          <cell r="AX19"/>
          <cell r="AY19"/>
          <cell r="AZ19"/>
          <cell r="BA19"/>
          <cell r="BB19"/>
          <cell r="BC19"/>
          <cell r="BD19"/>
          <cell r="BE19"/>
          <cell r="BF19"/>
          <cell r="BG19"/>
          <cell r="BH19"/>
          <cell r="BI19" t="str">
            <v/>
          </cell>
          <cell r="BJ19" t="str">
            <v/>
          </cell>
          <cell r="BK19" t="str">
            <v/>
          </cell>
          <cell r="BL19" t="str">
            <v/>
          </cell>
          <cell r="BM19" t="str">
            <v/>
          </cell>
          <cell r="BN19"/>
          <cell r="BO19"/>
          <cell r="BP19"/>
          <cell r="BQ19"/>
          <cell r="BR19"/>
          <cell r="BS19"/>
          <cell r="BT19"/>
          <cell r="BU19"/>
          <cell r="BV19"/>
          <cell r="BW19"/>
          <cell r="BX19"/>
          <cell r="BY19"/>
          <cell r="BZ19"/>
          <cell r="CA19"/>
          <cell r="CB19"/>
          <cell r="CC19"/>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v>1</v>
          </cell>
          <cell r="DW19" t="str">
            <v/>
          </cell>
        </row>
        <row r="20">
          <cell r="U20" t="str">
            <v>PR19AFW_R-C2</v>
          </cell>
          <cell r="V20" t="str">
            <v>Providing a great service that you value</v>
          </cell>
          <cell r="W20" t="str">
            <v>PR19 new</v>
          </cell>
          <cell r="X20" t="str">
            <v>R-C2</v>
          </cell>
          <cell r="Y20" t="str">
            <v>Customers in vulnerable circumstances satisfied with our service (receiving financial help)</v>
          </cell>
          <cell r="Z20" t="str">
            <v>Customers registered receiving financial assistance that are satisfied with the service they have received.</v>
          </cell>
          <cell r="AA20" t="str">
            <v/>
          </cell>
          <cell r="AB20" t="str">
            <v/>
          </cell>
          <cell r="AC20" t="str">
            <v/>
          </cell>
          <cell r="AD20" t="str">
            <v/>
          </cell>
          <cell r="AE20">
            <v>1</v>
          </cell>
          <cell r="AF20" t="str">
            <v/>
          </cell>
          <cell r="AG20" t="str">
            <v/>
          </cell>
          <cell r="AH20" t="str">
            <v/>
          </cell>
          <cell r="AI20">
            <v>1</v>
          </cell>
          <cell r="AJ20" t="str">
            <v>NFI</v>
          </cell>
          <cell r="AK20" t="str">
            <v/>
          </cell>
          <cell r="AL20" t="str">
            <v/>
          </cell>
          <cell r="AM20" t="str">
            <v>Customer service/satisfaction (exc. billing etc.)</v>
          </cell>
          <cell r="AN20" t="str">
            <v>%</v>
          </cell>
          <cell r="AO20" t="str">
            <v>% customers satisfied</v>
          </cell>
          <cell r="AP20">
            <v>0</v>
          </cell>
          <cell r="AQ20" t="str">
            <v>Up</v>
          </cell>
          <cell r="AR20" t="str">
            <v/>
          </cell>
          <cell r="AS20"/>
          <cell r="AT20"/>
          <cell r="AU20"/>
          <cell r="AV20"/>
          <cell r="AW20"/>
          <cell r="AX20"/>
          <cell r="AY20"/>
          <cell r="AZ20"/>
          <cell r="BA20"/>
          <cell r="BB20"/>
          <cell r="BC20"/>
          <cell r="BD20"/>
          <cell r="BE20"/>
          <cell r="BF20"/>
          <cell r="BG20"/>
          <cell r="BH20"/>
          <cell r="BI20" t="str">
            <v/>
          </cell>
          <cell r="BJ20" t="str">
            <v/>
          </cell>
          <cell r="BK20" t="str">
            <v/>
          </cell>
          <cell r="BL20" t="str">
            <v/>
          </cell>
          <cell r="BM20" t="str">
            <v/>
          </cell>
          <cell r="BN20"/>
          <cell r="BO20"/>
          <cell r="BP20"/>
          <cell r="BQ20"/>
          <cell r="BR20"/>
          <cell r="BS20"/>
          <cell r="BT20"/>
          <cell r="BU20"/>
          <cell r="BV20"/>
          <cell r="BW20"/>
          <cell r="BX20"/>
          <cell r="BY20"/>
          <cell r="BZ20"/>
          <cell r="CA20"/>
          <cell r="CB20"/>
          <cell r="CC20"/>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v>1</v>
          </cell>
          <cell r="DW20" t="str">
            <v/>
          </cell>
        </row>
        <row r="21">
          <cell r="U21" t="str">
            <v>PR19AFW_R-C3</v>
          </cell>
          <cell r="V21" t="str">
            <v>Providing a great service that you value</v>
          </cell>
          <cell r="W21" t="str">
            <v>PR19 new</v>
          </cell>
          <cell r="X21" t="str">
            <v>R-C3</v>
          </cell>
          <cell r="Y21" t="str">
            <v>Customers in vulnerable circumstances who found us easy to deal with (receiving financial help)</v>
          </cell>
          <cell r="Z21" t="str">
            <v>Customers receiving financial assistance that found Affinity easy to deal with.</v>
          </cell>
          <cell r="AA21" t="str">
            <v/>
          </cell>
          <cell r="AB21" t="str">
            <v/>
          </cell>
          <cell r="AC21" t="str">
            <v/>
          </cell>
          <cell r="AD21" t="str">
            <v/>
          </cell>
          <cell r="AE21">
            <v>1</v>
          </cell>
          <cell r="AF21" t="str">
            <v/>
          </cell>
          <cell r="AG21" t="str">
            <v/>
          </cell>
          <cell r="AH21" t="str">
            <v/>
          </cell>
          <cell r="AI21">
            <v>1</v>
          </cell>
          <cell r="AJ21" t="str">
            <v>NFI</v>
          </cell>
          <cell r="AK21" t="str">
            <v/>
          </cell>
          <cell r="AL21" t="str">
            <v/>
          </cell>
          <cell r="AM21" t="str">
            <v>Customer service/satisfaction (exc. billing etc.)</v>
          </cell>
          <cell r="AN21" t="str">
            <v>%</v>
          </cell>
          <cell r="AO21" t="str">
            <v>% customers satisfied</v>
          </cell>
          <cell r="AP21">
            <v>0</v>
          </cell>
          <cell r="AQ21" t="str">
            <v>Up</v>
          </cell>
          <cell r="AR21" t="str">
            <v/>
          </cell>
          <cell r="AS21"/>
          <cell r="AT21"/>
          <cell r="AU21"/>
          <cell r="AV21"/>
          <cell r="AW21"/>
          <cell r="AX21"/>
          <cell r="AY21"/>
          <cell r="AZ21"/>
          <cell r="BA21"/>
          <cell r="BB21"/>
          <cell r="BC21"/>
          <cell r="BD21"/>
          <cell r="BE21"/>
          <cell r="BF21"/>
          <cell r="BG21"/>
          <cell r="BH21"/>
          <cell r="BI21" t="str">
            <v/>
          </cell>
          <cell r="BJ21" t="str">
            <v/>
          </cell>
          <cell r="BK21" t="str">
            <v/>
          </cell>
          <cell r="BL21" t="str">
            <v/>
          </cell>
          <cell r="BM21" t="str">
            <v/>
          </cell>
          <cell r="BN21"/>
          <cell r="BO21"/>
          <cell r="BP21"/>
          <cell r="BQ21"/>
          <cell r="BR21"/>
          <cell r="BS21"/>
          <cell r="BT21"/>
          <cell r="BU21"/>
          <cell r="BV21"/>
          <cell r="BW21"/>
          <cell r="BX21"/>
          <cell r="BY21"/>
          <cell r="BZ21"/>
          <cell r="CA21"/>
          <cell r="CB21"/>
          <cell r="CC21"/>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v>1</v>
          </cell>
          <cell r="DW21" t="str">
            <v/>
          </cell>
        </row>
        <row r="22">
          <cell r="U22" t="str">
            <v>PR19AFW_W-B2</v>
          </cell>
          <cell r="V22" t="str">
            <v>Making sure our customers and communities have enough water while leaving more water in the environment</v>
          </cell>
          <cell r="W22" t="str">
            <v>PR19 new</v>
          </cell>
          <cell r="X22" t="str">
            <v>W-B2</v>
          </cell>
          <cell r="Y22" t="str">
            <v>Environmental innovation - delivery of community projects</v>
          </cell>
          <cell r="Z22" t="str">
            <v>Completing environmentally focussed pilot projects in our communities.</v>
          </cell>
          <cell r="AA22">
            <v>1</v>
          </cell>
          <cell r="AB22" t="str">
            <v/>
          </cell>
          <cell r="AC22" t="str">
            <v/>
          </cell>
          <cell r="AD22" t="str">
            <v/>
          </cell>
          <cell r="AE22" t="str">
            <v/>
          </cell>
          <cell r="AF22" t="str">
            <v/>
          </cell>
          <cell r="AG22" t="str">
            <v/>
          </cell>
          <cell r="AH22" t="str">
            <v/>
          </cell>
          <cell r="AI22">
            <v>1</v>
          </cell>
          <cell r="AJ22" t="str">
            <v>Out</v>
          </cell>
          <cell r="AK22" t="str">
            <v xml:space="preserve">Revenue </v>
          </cell>
          <cell r="AL22" t="str">
            <v>In-period</v>
          </cell>
          <cell r="AM22" t="str">
            <v>Sustainability/innovation</v>
          </cell>
          <cell r="AN22" t="str">
            <v>nr</v>
          </cell>
          <cell r="AO22" t="str">
            <v>Number of projects units completed</v>
          </cell>
          <cell r="AP22">
            <v>0</v>
          </cell>
          <cell r="AQ22" t="str">
            <v>Up</v>
          </cell>
          <cell r="AR22" t="str">
            <v/>
          </cell>
          <cell r="AS22"/>
          <cell r="AT22"/>
          <cell r="AU22"/>
          <cell r="AV22"/>
          <cell r="AW22"/>
          <cell r="AX22"/>
          <cell r="AY22"/>
          <cell r="AZ22"/>
          <cell r="BA22"/>
          <cell r="BB22"/>
          <cell r="BC22"/>
          <cell r="BD22"/>
          <cell r="BE22"/>
          <cell r="BF22"/>
          <cell r="BG22"/>
          <cell r="BH22"/>
          <cell r="BI22" t="str">
            <v/>
          </cell>
          <cell r="BJ22" t="str">
            <v/>
          </cell>
          <cell r="BK22" t="str">
            <v/>
          </cell>
          <cell r="BL22" t="str">
            <v/>
          </cell>
          <cell r="BM22" t="str">
            <v/>
          </cell>
          <cell r="BN22"/>
          <cell r="BO22"/>
          <cell r="BP22"/>
          <cell r="BQ22"/>
          <cell r="BR22"/>
          <cell r="BS22"/>
          <cell r="BT22"/>
          <cell r="BU22"/>
          <cell r="BV22"/>
          <cell r="BW22"/>
          <cell r="BX22"/>
          <cell r="BY22"/>
          <cell r="BZ22"/>
          <cell r="CA22"/>
          <cell r="CB22"/>
          <cell r="CC22"/>
          <cell r="CD22" t="str">
            <v>Yes</v>
          </cell>
          <cell r="CE22" t="str">
            <v>Yes</v>
          </cell>
          <cell r="CF22" t="str">
            <v>Yes</v>
          </cell>
          <cell r="CG22" t="str">
            <v>Yes</v>
          </cell>
          <cell r="CH22" t="str">
            <v>Yes</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v>1</v>
          </cell>
          <cell r="DW22" t="str">
            <v/>
          </cell>
        </row>
        <row r="23">
          <cell r="U23" t="str">
            <v>PR19AFW_R-C4</v>
          </cell>
          <cell r="V23" t="str">
            <v>Providing a great service that you value</v>
          </cell>
          <cell r="W23" t="str">
            <v>PR19 new</v>
          </cell>
          <cell r="X23" t="str">
            <v>R-C4</v>
          </cell>
          <cell r="Y23" t="str">
            <v>Reducing the total number of void properties by identifying false voids</v>
          </cell>
          <cell r="Z23" t="str">
            <v>Reducing the total number of void properties by identifying false voids</v>
          </cell>
          <cell r="AA23" t="str">
            <v/>
          </cell>
          <cell r="AB23" t="str">
            <v/>
          </cell>
          <cell r="AC23" t="str">
            <v/>
          </cell>
          <cell r="AD23" t="str">
            <v/>
          </cell>
          <cell r="AE23">
            <v>1</v>
          </cell>
          <cell r="AF23" t="str">
            <v/>
          </cell>
          <cell r="AG23" t="str">
            <v/>
          </cell>
          <cell r="AH23" t="str">
            <v/>
          </cell>
          <cell r="AI23">
            <v>1</v>
          </cell>
          <cell r="AJ23" t="str">
            <v>Out &amp; under</v>
          </cell>
          <cell r="AK23" t="str">
            <v xml:space="preserve">Revenue </v>
          </cell>
          <cell r="AL23" t="str">
            <v>In-period</v>
          </cell>
          <cell r="AM23" t="str">
            <v>Metering</v>
          </cell>
          <cell r="AN23" t="str">
            <v>%</v>
          </cell>
          <cell r="AO23" t="str">
            <v>Voids as % of total billed residential properties</v>
          </cell>
          <cell r="AP23">
            <v>2</v>
          </cell>
          <cell r="AQ23" t="str">
            <v>Down</v>
          </cell>
          <cell r="AR23" t="str">
            <v/>
          </cell>
          <cell r="AS23"/>
          <cell r="AT23"/>
          <cell r="AU23"/>
          <cell r="AV23"/>
          <cell r="AW23"/>
          <cell r="AX23"/>
          <cell r="AY23"/>
          <cell r="AZ23"/>
          <cell r="BA23"/>
          <cell r="BB23"/>
          <cell r="BC23"/>
          <cell r="BD23"/>
          <cell r="BE23"/>
          <cell r="BF23"/>
          <cell r="BG23"/>
          <cell r="BH23"/>
          <cell r="BI23" t="str">
            <v/>
          </cell>
          <cell r="BJ23" t="str">
            <v/>
          </cell>
          <cell r="BK23" t="str">
            <v/>
          </cell>
          <cell r="BL23" t="str">
            <v/>
          </cell>
          <cell r="BM23" t="str">
            <v/>
          </cell>
          <cell r="BN23"/>
          <cell r="BO23"/>
          <cell r="BP23"/>
          <cell r="BQ23"/>
          <cell r="BR23"/>
          <cell r="BS23"/>
          <cell r="BT23"/>
          <cell r="BU23"/>
          <cell r="BV23"/>
          <cell r="BW23"/>
          <cell r="BX23"/>
          <cell r="BY23"/>
          <cell r="BZ23"/>
          <cell r="CA23"/>
          <cell r="CB23"/>
          <cell r="CC23"/>
          <cell r="CD23" t="str">
            <v>Yes</v>
          </cell>
          <cell r="CE23" t="str">
            <v>Yes</v>
          </cell>
          <cell r="CF23" t="str">
            <v>Yes</v>
          </cell>
          <cell r="CG23" t="str">
            <v>Yes</v>
          </cell>
          <cell r="CH23" t="str">
            <v>Yes</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v>1</v>
          </cell>
          <cell r="DW23" t="str">
            <v/>
          </cell>
        </row>
        <row r="24">
          <cell r="U24" t="str">
            <v>PR19AFW_W-B3</v>
          </cell>
          <cell r="V24" t="str">
            <v>Making sure our customers and communities have enough water while leaving more water in the environment</v>
          </cell>
          <cell r="W24" t="str">
            <v>PR19 new</v>
          </cell>
          <cell r="X24" t="str">
            <v>W-B3</v>
          </cell>
          <cell r="Y24" t="str">
            <v>River restoration</v>
          </cell>
          <cell r="Z24" t="str">
            <v>Number of river restoration schemes completed</v>
          </cell>
          <cell r="AA24">
            <v>1</v>
          </cell>
          <cell r="AB24" t="str">
            <v/>
          </cell>
          <cell r="AC24"/>
          <cell r="AD24" t="str">
            <v/>
          </cell>
          <cell r="AE24" t="str">
            <v/>
          </cell>
          <cell r="AF24" t="str">
            <v/>
          </cell>
          <cell r="AG24" t="str">
            <v/>
          </cell>
          <cell r="AH24" t="str">
            <v/>
          </cell>
          <cell r="AI24">
            <v>1</v>
          </cell>
          <cell r="AJ24" t="str">
            <v>Out &amp; under</v>
          </cell>
          <cell r="AK24" t="str">
            <v xml:space="preserve">Revenue </v>
          </cell>
          <cell r="AL24" t="str">
            <v>In-period</v>
          </cell>
          <cell r="AM24" t="str">
            <v>Catchment management</v>
          </cell>
          <cell r="AN24" t="str">
            <v>nr</v>
          </cell>
          <cell r="AO24" t="str">
            <v>Number of morphological schemes completed</v>
          </cell>
          <cell r="AP24">
            <v>0</v>
          </cell>
          <cell r="AQ24" t="str">
            <v>Up</v>
          </cell>
          <cell r="AR24" t="str">
            <v/>
          </cell>
          <cell r="AS24"/>
          <cell r="AT24"/>
          <cell r="AU24"/>
          <cell r="AV24"/>
          <cell r="AW24"/>
          <cell r="AX24"/>
          <cell r="AY24"/>
          <cell r="AZ24"/>
          <cell r="BA24"/>
          <cell r="BB24"/>
          <cell r="BC24"/>
          <cell r="BD24"/>
          <cell r="BE24"/>
          <cell r="BF24"/>
          <cell r="BG24"/>
          <cell r="BH24"/>
          <cell r="BI24" t="str">
            <v/>
          </cell>
          <cell r="BJ24" t="str">
            <v/>
          </cell>
          <cell r="BK24" t="str">
            <v/>
          </cell>
          <cell r="BL24" t="str">
            <v/>
          </cell>
          <cell r="BM24" t="str">
            <v/>
          </cell>
          <cell r="BN24"/>
          <cell r="BO24"/>
          <cell r="BP24"/>
          <cell r="BQ24"/>
          <cell r="BR24"/>
          <cell r="BS24"/>
          <cell r="BT24"/>
          <cell r="BU24"/>
          <cell r="BV24"/>
          <cell r="BW24"/>
          <cell r="BX24"/>
          <cell r="BY24"/>
          <cell r="BZ24"/>
          <cell r="CA24"/>
          <cell r="CB24"/>
          <cell r="CC24"/>
          <cell r="CD24" t="str">
            <v>Yes</v>
          </cell>
          <cell r="CE24" t="str">
            <v>Yes</v>
          </cell>
          <cell r="CF24" t="str">
            <v>Yes</v>
          </cell>
          <cell r="CG24" t="str">
            <v>Yes</v>
          </cell>
          <cell r="CH24" t="str">
            <v>Yes</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no</v>
          </cell>
          <cell r="DV24">
            <v>1</v>
          </cell>
          <cell r="DW24" t="str">
            <v/>
          </cell>
        </row>
        <row r="25">
          <cell r="U25" t="str">
            <v>PR19AFW_W-B4</v>
          </cell>
          <cell r="V25" t="str">
            <v>Making sure our customers and communities have enough water while leaving more water in the environment</v>
          </cell>
          <cell r="W25" t="str">
            <v>PR14 continuation</v>
          </cell>
          <cell r="X25" t="str">
            <v>W-B4</v>
          </cell>
          <cell r="Y25" t="str">
            <v>Abstraction reduction</v>
          </cell>
          <cell r="Z25" t="str">
            <v>Reduce or cease abstraction from groundwater sources (Ml/d)</v>
          </cell>
          <cell r="AA25">
            <v>1</v>
          </cell>
          <cell r="AB25" t="str">
            <v/>
          </cell>
          <cell r="AC25" t="str">
            <v/>
          </cell>
          <cell r="AD25" t="str">
            <v/>
          </cell>
          <cell r="AE25" t="str">
            <v/>
          </cell>
          <cell r="AF25" t="str">
            <v/>
          </cell>
          <cell r="AG25" t="str">
            <v/>
          </cell>
          <cell r="AH25" t="str">
            <v/>
          </cell>
          <cell r="AI25">
            <v>1</v>
          </cell>
          <cell r="AJ25" t="str">
            <v>Under</v>
          </cell>
          <cell r="AK25" t="str">
            <v xml:space="preserve">Revenue </v>
          </cell>
          <cell r="AL25" t="str">
            <v>In-period</v>
          </cell>
          <cell r="AM25" t="str">
            <v>Sustainability/innovation</v>
          </cell>
          <cell r="AN25" t="str">
            <v>nr</v>
          </cell>
          <cell r="AO25" t="str">
            <v>Cumulative Ml/d reduction over AMP</v>
          </cell>
          <cell r="AP25">
            <v>2</v>
          </cell>
          <cell r="AQ25" t="str">
            <v>Up</v>
          </cell>
          <cell r="AR25" t="str">
            <v/>
          </cell>
          <cell r="AS25"/>
          <cell r="AT25"/>
          <cell r="AU25"/>
          <cell r="AV25"/>
          <cell r="AW25"/>
          <cell r="AX25"/>
          <cell r="AY25"/>
          <cell r="AZ25"/>
          <cell r="BA25"/>
          <cell r="BB25"/>
          <cell r="BC25"/>
          <cell r="BD25"/>
          <cell r="BE25"/>
          <cell r="BF25"/>
          <cell r="BG25"/>
          <cell r="BH25"/>
          <cell r="BI25" t="str">
            <v/>
          </cell>
          <cell r="BJ25" t="str">
            <v/>
          </cell>
          <cell r="BK25" t="str">
            <v/>
          </cell>
          <cell r="BL25" t="str">
            <v/>
          </cell>
          <cell r="BM25" t="str">
            <v/>
          </cell>
          <cell r="BN25"/>
          <cell r="BO25"/>
          <cell r="BP25"/>
          <cell r="BQ25"/>
          <cell r="BR25"/>
          <cell r="BS25"/>
          <cell r="BT25"/>
          <cell r="BU25"/>
          <cell r="BV25"/>
          <cell r="BW25"/>
          <cell r="BX25"/>
          <cell r="BY25"/>
          <cell r="BZ25"/>
          <cell r="CA25"/>
          <cell r="CB25"/>
          <cell r="CC25"/>
          <cell r="CD25" t="str">
            <v>Yes</v>
          </cell>
          <cell r="CE25" t="str">
            <v>Yes</v>
          </cell>
          <cell r="CF25" t="str">
            <v>Yes</v>
          </cell>
          <cell r="CG25" t="str">
            <v>Yes</v>
          </cell>
          <cell r="CH25" t="str">
            <v>Yes</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v>1</v>
          </cell>
          <cell r="DW25" t="str">
            <v/>
          </cell>
        </row>
        <row r="26">
          <cell r="U26" t="str">
            <v>PR19AFW_W-B5</v>
          </cell>
          <cell r="V26" t="str">
            <v>Making sure our customers and communities have enough water while leaving more water in the environment</v>
          </cell>
          <cell r="W26" t="str">
            <v>PR14 continuation</v>
          </cell>
          <cell r="X26" t="str">
            <v>W-B5</v>
          </cell>
          <cell r="Y26" t="str">
            <v>Number of sources operating under the Abstraction Incentive Mechanism</v>
          </cell>
          <cell r="Z26" t="str">
            <v>Reducing impact of abstracting water at environmentally sensitive sites in low flow periods (i.e. droughts) in line with AIM.</v>
          </cell>
          <cell r="AA26">
            <v>1</v>
          </cell>
          <cell r="AB26" t="str">
            <v/>
          </cell>
          <cell r="AC26" t="str">
            <v/>
          </cell>
          <cell r="AD26" t="str">
            <v/>
          </cell>
          <cell r="AE26" t="str">
            <v/>
          </cell>
          <cell r="AF26" t="str">
            <v/>
          </cell>
          <cell r="AG26" t="str">
            <v/>
          </cell>
          <cell r="AH26" t="str">
            <v/>
          </cell>
          <cell r="AI26">
            <v>1</v>
          </cell>
          <cell r="AJ26" t="str">
            <v>Out &amp; under</v>
          </cell>
          <cell r="AK26" t="str">
            <v xml:space="preserve">Revenue </v>
          </cell>
          <cell r="AL26" t="str">
            <v>In-period</v>
          </cell>
          <cell r="AM26" t="str">
            <v>Water resources/ abstraction</v>
          </cell>
          <cell r="AN26" t="str">
            <v>nr</v>
          </cell>
          <cell r="AO26" t="str">
            <v>Ml</v>
          </cell>
          <cell r="AP26">
            <v>0</v>
          </cell>
          <cell r="AQ26" t="str">
            <v>Down</v>
          </cell>
          <cell r="AR26" t="str">
            <v/>
          </cell>
          <cell r="AS26"/>
          <cell r="AT26"/>
          <cell r="AU26"/>
          <cell r="AV26"/>
          <cell r="AW26"/>
          <cell r="AX26"/>
          <cell r="AY26"/>
          <cell r="AZ26"/>
          <cell r="BA26"/>
          <cell r="BB26"/>
          <cell r="BC26"/>
          <cell r="BD26"/>
          <cell r="BE26"/>
          <cell r="BF26"/>
          <cell r="BG26"/>
          <cell r="BH26"/>
          <cell r="BI26" t="str">
            <v/>
          </cell>
          <cell r="BJ26" t="str">
            <v/>
          </cell>
          <cell r="BK26" t="str">
            <v/>
          </cell>
          <cell r="BL26" t="str">
            <v/>
          </cell>
          <cell r="BM26" t="str">
            <v/>
          </cell>
          <cell r="BN26"/>
          <cell r="BO26"/>
          <cell r="BP26"/>
          <cell r="BQ26"/>
          <cell r="BR26"/>
          <cell r="BS26"/>
          <cell r="BT26"/>
          <cell r="BU26"/>
          <cell r="BV26"/>
          <cell r="BW26"/>
          <cell r="BX26"/>
          <cell r="BY26"/>
          <cell r="BZ26"/>
          <cell r="CA26"/>
          <cell r="CB26"/>
          <cell r="CC26"/>
          <cell r="CD26" t="str">
            <v>Yes</v>
          </cell>
          <cell r="CE26" t="str">
            <v>Yes</v>
          </cell>
          <cell r="CF26" t="str">
            <v>Yes</v>
          </cell>
          <cell r="CG26" t="str">
            <v>Yes</v>
          </cell>
          <cell r="CH26" t="str">
            <v>Yes</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v>1</v>
          </cell>
          <cell r="DW26" t="str">
            <v/>
          </cell>
        </row>
        <row r="27">
          <cell r="U27" t="str">
            <v>PR19AFW_W-D5b</v>
          </cell>
          <cell r="V27" t="str">
            <v>Minimising disruption to you and your community</v>
          </cell>
          <cell r="W27" t="str">
            <v>PR19 new</v>
          </cell>
          <cell r="X27" t="str">
            <v>W-D5b</v>
          </cell>
          <cell r="Y27" t="str">
            <v>Properties at risk of receiving low pressure</v>
          </cell>
          <cell r="Z27" t="str">
            <v>Improving water pressure for customers on DG2 register</v>
          </cell>
          <cell r="AA27" t="str">
            <v/>
          </cell>
          <cell r="AB27">
            <v>1</v>
          </cell>
          <cell r="AC27" t="str">
            <v/>
          </cell>
          <cell r="AD27" t="str">
            <v/>
          </cell>
          <cell r="AE27" t="str">
            <v/>
          </cell>
          <cell r="AF27" t="str">
            <v/>
          </cell>
          <cell r="AG27" t="str">
            <v/>
          </cell>
          <cell r="AH27" t="str">
            <v/>
          </cell>
          <cell r="AI27">
            <v>1</v>
          </cell>
          <cell r="AJ27" t="str">
            <v>Under</v>
          </cell>
          <cell r="AK27" t="str">
            <v xml:space="preserve">Revenue </v>
          </cell>
          <cell r="AL27" t="str">
            <v>In-period</v>
          </cell>
          <cell r="AM27" t="str">
            <v>Water pressure</v>
          </cell>
          <cell r="AN27" t="str">
            <v>number</v>
          </cell>
          <cell r="AO27" t="str">
            <v>No. of properties per 10,000 connections</v>
          </cell>
          <cell r="AP27">
            <v>3</v>
          </cell>
          <cell r="AQ27" t="str">
            <v>Down</v>
          </cell>
          <cell r="AR27"/>
          <cell r="AS27"/>
          <cell r="AT27"/>
          <cell r="AU27"/>
          <cell r="AV27"/>
          <cell r="AW27"/>
          <cell r="AX27"/>
          <cell r="AY27"/>
          <cell r="AZ27"/>
          <cell r="BA27"/>
          <cell r="BB27"/>
          <cell r="BC27"/>
          <cell r="BD27"/>
          <cell r="BE27"/>
          <cell r="BF27"/>
          <cell r="BG27"/>
          <cell r="BH27"/>
          <cell r="BI27" t="str">
            <v/>
          </cell>
          <cell r="BJ27" t="str">
            <v/>
          </cell>
          <cell r="BK27" t="str">
            <v/>
          </cell>
          <cell r="BL27" t="str">
            <v/>
          </cell>
          <cell r="BM27" t="str">
            <v/>
          </cell>
          <cell r="BN27"/>
          <cell r="BO27"/>
          <cell r="BP27"/>
          <cell r="BQ27"/>
          <cell r="BR27"/>
          <cell r="BS27"/>
          <cell r="BT27"/>
          <cell r="BU27"/>
          <cell r="BV27"/>
          <cell r="BW27"/>
          <cell r="BX27"/>
          <cell r="BY27"/>
          <cell r="BZ27"/>
          <cell r="CA27"/>
          <cell r="CB27"/>
          <cell r="CC27"/>
          <cell r="CD27" t="str">
            <v>Yes</v>
          </cell>
          <cell r="CE27" t="str">
            <v>Yes</v>
          </cell>
          <cell r="CF27" t="str">
            <v>Yes</v>
          </cell>
          <cell r="CG27" t="str">
            <v>Yes</v>
          </cell>
          <cell r="CH27" t="str">
            <v>Yes</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no</v>
          </cell>
          <cell r="DV27">
            <v>1</v>
          </cell>
          <cell r="DW27" t="str">
            <v/>
          </cell>
        </row>
        <row r="28">
          <cell r="U28" t="str">
            <v>PR19AFW_W-C2</v>
          </cell>
          <cell r="V28" t="str">
            <v>Providing a great service that you value</v>
          </cell>
          <cell r="W28" t="str">
            <v>PR19 new</v>
          </cell>
          <cell r="X28" t="str">
            <v>W-C2</v>
          </cell>
          <cell r="Y28" t="str">
            <v>Number of occupied properties not billed (Gap sites)</v>
          </cell>
          <cell r="Z28" t="str">
            <v>Number of occupied properties not billed (Gap sites)</v>
          </cell>
          <cell r="AA28" t="str">
            <v/>
          </cell>
          <cell r="AB28" t="str">
            <v/>
          </cell>
          <cell r="AC28" t="str">
            <v/>
          </cell>
          <cell r="AD28" t="str">
            <v/>
          </cell>
          <cell r="AE28">
            <v>1</v>
          </cell>
          <cell r="AF28" t="str">
            <v/>
          </cell>
          <cell r="AG28" t="str">
            <v/>
          </cell>
          <cell r="AH28" t="str">
            <v/>
          </cell>
          <cell r="AI28">
            <v>1</v>
          </cell>
          <cell r="AJ28" t="str">
            <v>Under</v>
          </cell>
          <cell r="AK28" t="str">
            <v xml:space="preserve">Revenue </v>
          </cell>
          <cell r="AL28" t="str">
            <v>In-period</v>
          </cell>
          <cell r="AM28" t="str">
            <v>Metering</v>
          </cell>
          <cell r="AN28" t="str">
            <v>nr</v>
          </cell>
          <cell r="AO28" t="str">
            <v>Total gaps identified</v>
          </cell>
          <cell r="AP28">
            <v>0</v>
          </cell>
          <cell r="AQ28" t="str">
            <v>Up</v>
          </cell>
          <cell r="AR28" t="str">
            <v/>
          </cell>
          <cell r="AS28"/>
          <cell r="AT28"/>
          <cell r="AU28"/>
          <cell r="AV28"/>
          <cell r="AW28"/>
          <cell r="AX28"/>
          <cell r="AY28"/>
          <cell r="AZ28"/>
          <cell r="BA28"/>
          <cell r="BB28"/>
          <cell r="BC28"/>
          <cell r="BD28"/>
          <cell r="BE28"/>
          <cell r="BF28"/>
          <cell r="BG28"/>
          <cell r="BH28"/>
          <cell r="BI28" t="str">
            <v/>
          </cell>
          <cell r="BJ28" t="str">
            <v/>
          </cell>
          <cell r="BK28" t="str">
            <v/>
          </cell>
          <cell r="BL28" t="str">
            <v/>
          </cell>
          <cell r="BM28" t="str">
            <v/>
          </cell>
          <cell r="BN28"/>
          <cell r="BO28"/>
          <cell r="BP28"/>
          <cell r="BQ28"/>
          <cell r="BR28"/>
          <cell r="BS28"/>
          <cell r="BT28"/>
          <cell r="BU28"/>
          <cell r="BV28"/>
          <cell r="BW28"/>
          <cell r="BX28"/>
          <cell r="BY28"/>
          <cell r="BZ28"/>
          <cell r="CA28"/>
          <cell r="CB28"/>
          <cell r="CC28"/>
          <cell r="CD28" t="str">
            <v>Yes</v>
          </cell>
          <cell r="CE28" t="str">
            <v>Yes</v>
          </cell>
          <cell r="CF28" t="str">
            <v>Yes</v>
          </cell>
          <cell r="CG28" t="str">
            <v>Yes</v>
          </cell>
          <cell r="CH28" t="str">
            <v>Yes</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v>1</v>
          </cell>
          <cell r="DW28" t="str">
            <v/>
          </cell>
        </row>
        <row r="29">
          <cell r="U29" t="str">
            <v>PR19AFW_W-N1</v>
          </cell>
          <cell r="V29" t="str">
            <v>Minimising disruption to you and your community</v>
          </cell>
          <cell r="W29" t="str">
            <v>PR14 continuation</v>
          </cell>
          <cell r="X29" t="str">
            <v>W-N1</v>
          </cell>
          <cell r="Y29" t="str">
            <v>Unplanned interruptions to supply over 12 hours</v>
          </cell>
          <cell r="Z29" t="str">
            <v>Number of properties subject to unplanned supply interruptions greater than 12 hours</v>
          </cell>
          <cell r="AA29" t="str">
            <v/>
          </cell>
          <cell r="AB29">
            <v>1</v>
          </cell>
          <cell r="AC29" t="str">
            <v/>
          </cell>
          <cell r="AD29" t="str">
            <v/>
          </cell>
          <cell r="AE29" t="str">
            <v/>
          </cell>
          <cell r="AF29" t="str">
            <v/>
          </cell>
          <cell r="AG29" t="str">
            <v/>
          </cell>
          <cell r="AH29" t="str">
            <v/>
          </cell>
          <cell r="AI29">
            <v>1</v>
          </cell>
          <cell r="AJ29" t="str">
            <v>Out &amp; under</v>
          </cell>
          <cell r="AK29" t="str">
            <v xml:space="preserve">Revenue </v>
          </cell>
          <cell r="AL29" t="str">
            <v>In-period</v>
          </cell>
          <cell r="AM29" t="str">
            <v>Resilience</v>
          </cell>
          <cell r="AN29" t="str">
            <v>nr</v>
          </cell>
          <cell r="AO29" t="str">
            <v>No. of properties</v>
          </cell>
          <cell r="AP29">
            <v>0</v>
          </cell>
          <cell r="AQ29" t="str">
            <v>Down</v>
          </cell>
          <cell r="AR29" t="str">
            <v/>
          </cell>
          <cell r="AS29"/>
          <cell r="AT29"/>
          <cell r="AU29"/>
          <cell r="AV29"/>
          <cell r="AW29"/>
          <cell r="AX29"/>
          <cell r="AY29"/>
          <cell r="AZ29"/>
          <cell r="BA29"/>
          <cell r="BB29"/>
          <cell r="BC29"/>
          <cell r="BD29"/>
          <cell r="BE29"/>
          <cell r="BF29"/>
          <cell r="BG29"/>
          <cell r="BH29"/>
          <cell r="BI29" t="str">
            <v/>
          </cell>
          <cell r="BJ29" t="str">
            <v/>
          </cell>
          <cell r="BK29" t="str">
            <v/>
          </cell>
          <cell r="BL29" t="str">
            <v/>
          </cell>
          <cell r="BM29" t="str">
            <v/>
          </cell>
          <cell r="BN29"/>
          <cell r="BO29"/>
          <cell r="BP29"/>
          <cell r="BQ29"/>
          <cell r="BR29"/>
          <cell r="BS29"/>
          <cell r="BT29"/>
          <cell r="BU29"/>
          <cell r="BV29"/>
          <cell r="BW29"/>
          <cell r="BX29"/>
          <cell r="BY29"/>
          <cell r="BZ29"/>
          <cell r="CA29"/>
          <cell r="CB29"/>
          <cell r="CC29"/>
          <cell r="CD29" t="str">
            <v>Yes</v>
          </cell>
          <cell r="CE29" t="str">
            <v>Yes</v>
          </cell>
          <cell r="CF29" t="str">
            <v>Yes</v>
          </cell>
          <cell r="CG29" t="str">
            <v>Yes</v>
          </cell>
          <cell r="CH29" t="str">
            <v>Yes</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v>1</v>
          </cell>
          <cell r="DW29" t="str">
            <v/>
          </cell>
        </row>
        <row r="30">
          <cell r="U30" t="str">
            <v>PR19AFW_W-N2</v>
          </cell>
          <cell r="V30" t="str">
            <v>Supplying high quality water you can trust</v>
          </cell>
          <cell r="W30" t="str">
            <v>PR14 continuation</v>
          </cell>
          <cell r="X30" t="str">
            <v>W-N2</v>
          </cell>
          <cell r="Y30" t="str">
            <v>Customer contacts for discolouration</v>
          </cell>
          <cell r="Z30" t="str">
            <v>Number of customer contacts about discoloration per 1,000 customers</v>
          </cell>
          <cell r="AA30" t="str">
            <v/>
          </cell>
          <cell r="AB30">
            <v>1</v>
          </cell>
          <cell r="AC30" t="str">
            <v/>
          </cell>
          <cell r="AD30" t="str">
            <v/>
          </cell>
          <cell r="AE30" t="str">
            <v/>
          </cell>
          <cell r="AF30" t="str">
            <v/>
          </cell>
          <cell r="AG30" t="str">
            <v/>
          </cell>
          <cell r="AH30" t="str">
            <v/>
          </cell>
          <cell r="AI30">
            <v>1</v>
          </cell>
          <cell r="AJ30" t="str">
            <v>Under</v>
          </cell>
          <cell r="AK30" t="str">
            <v xml:space="preserve">Revenue </v>
          </cell>
          <cell r="AL30" t="str">
            <v>In-period</v>
          </cell>
          <cell r="AM30" t="str">
            <v>Asset health</v>
          </cell>
          <cell r="AN30" t="str">
            <v>Number</v>
          </cell>
          <cell r="AO30" t="str">
            <v>No. of contacts per 1,000 population</v>
          </cell>
          <cell r="AP30">
            <v>2</v>
          </cell>
          <cell r="AQ30" t="str">
            <v>Down</v>
          </cell>
          <cell r="AR30"/>
          <cell r="AS30"/>
          <cell r="AT30"/>
          <cell r="AU30"/>
          <cell r="AV30"/>
          <cell r="AW30"/>
          <cell r="AX30"/>
          <cell r="AY30"/>
          <cell r="AZ30"/>
          <cell r="BA30"/>
          <cell r="BB30"/>
          <cell r="BC30"/>
          <cell r="BD30"/>
          <cell r="BE30"/>
          <cell r="BF30"/>
          <cell r="BG30"/>
          <cell r="BH30"/>
          <cell r="BI30" t="str">
            <v/>
          </cell>
          <cell r="BJ30" t="str">
            <v/>
          </cell>
          <cell r="BK30" t="str">
            <v/>
          </cell>
          <cell r="BL30" t="str">
            <v/>
          </cell>
          <cell r="BM30" t="str">
            <v/>
          </cell>
          <cell r="BN30"/>
          <cell r="BO30"/>
          <cell r="BP30"/>
          <cell r="BQ30"/>
          <cell r="BR30"/>
          <cell r="BS30"/>
          <cell r="BT30"/>
          <cell r="BU30"/>
          <cell r="BV30"/>
          <cell r="BW30"/>
          <cell r="BX30"/>
          <cell r="BY30"/>
          <cell r="BZ30"/>
          <cell r="CA30"/>
          <cell r="CB30"/>
          <cell r="CC30"/>
          <cell r="CD30" t="str">
            <v>Yes</v>
          </cell>
          <cell r="CE30" t="str">
            <v>Yes</v>
          </cell>
          <cell r="CF30" t="str">
            <v>Yes</v>
          </cell>
          <cell r="CG30" t="str">
            <v>Yes</v>
          </cell>
          <cell r="CH30" t="str">
            <v>Yes</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v>1</v>
          </cell>
          <cell r="DW30" t="str">
            <v/>
          </cell>
        </row>
        <row r="31">
          <cell r="U31" t="str">
            <v>PR19AFW_R-N3</v>
          </cell>
          <cell r="V31" t="str">
            <v>Providing a great service that you value</v>
          </cell>
          <cell r="W31" t="str">
            <v>PR19 new</v>
          </cell>
          <cell r="X31" t="str">
            <v>R-N3</v>
          </cell>
          <cell r="Y31" t="str">
            <v>Priority services for customers in vulnerable circumstances</v>
          </cell>
          <cell r="Z31" t="str">
            <v>Number of customers on PSR as percentage of total household connections</v>
          </cell>
          <cell r="AA31" t="str">
            <v/>
          </cell>
          <cell r="AB31" t="str">
            <v/>
          </cell>
          <cell r="AC31" t="str">
            <v/>
          </cell>
          <cell r="AD31" t="str">
            <v/>
          </cell>
          <cell r="AE31">
            <v>1</v>
          </cell>
          <cell r="AF31" t="str">
            <v/>
          </cell>
          <cell r="AG31" t="str">
            <v/>
          </cell>
          <cell r="AH31" t="str">
            <v/>
          </cell>
          <cell r="AI31">
            <v>1</v>
          </cell>
          <cell r="AJ31" t="str">
            <v>NFI</v>
          </cell>
          <cell r="AK31" t="str">
            <v/>
          </cell>
          <cell r="AL31" t="str">
            <v/>
          </cell>
          <cell r="AM31" t="str">
            <v>Customer service/satisfaction (exc. billing etc.)</v>
          </cell>
          <cell r="AN31" t="str">
            <v>%</v>
          </cell>
          <cell r="AO31" t="str">
            <v>Percentage of applicable households</v>
          </cell>
          <cell r="AP31">
            <v>1</v>
          </cell>
          <cell r="AQ31" t="str">
            <v>Up</v>
          </cell>
          <cell r="AR31" t="str">
            <v>Priority services for customers in vulnerable circumstances</v>
          </cell>
          <cell r="AS31"/>
          <cell r="AT31"/>
          <cell r="AU31"/>
          <cell r="AV31"/>
          <cell r="AW31"/>
          <cell r="AX31"/>
          <cell r="AY31"/>
          <cell r="AZ31"/>
          <cell r="BA31"/>
          <cell r="BB31"/>
          <cell r="BC31"/>
          <cell r="BD31"/>
          <cell r="BE31"/>
          <cell r="BF31"/>
          <cell r="BG31"/>
          <cell r="BH31"/>
          <cell r="BI31" t="str">
            <v>2.6 / 17.5 / 45</v>
          </cell>
          <cell r="BJ31" t="str">
            <v>3.3 / 35 / 90</v>
          </cell>
          <cell r="BK31" t="str">
            <v>4.5 / 35 / 90</v>
          </cell>
          <cell r="BL31" t="str">
            <v>5.6 / 35 / 90</v>
          </cell>
          <cell r="BM31" t="str">
            <v>7.2 / 35 / 90</v>
          </cell>
          <cell r="BN31"/>
          <cell r="BO31"/>
          <cell r="BP31"/>
          <cell r="BQ31"/>
          <cell r="BR31"/>
          <cell r="BS31"/>
          <cell r="BT31"/>
          <cell r="BU31"/>
          <cell r="BV31"/>
          <cell r="BW31"/>
          <cell r="BX31"/>
          <cell r="BY31"/>
          <cell r="BZ31"/>
          <cell r="CA31"/>
          <cell r="CB31"/>
          <cell r="CC31"/>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v>1</v>
          </cell>
          <cell r="DW31" t="str">
            <v/>
          </cell>
        </row>
        <row r="32">
          <cell r="U32" t="str">
            <v>PR19AFW_R-N4</v>
          </cell>
          <cell r="V32" t="str">
            <v>Providing a great service that you value</v>
          </cell>
          <cell r="W32" t="str">
            <v>PR19 new</v>
          </cell>
          <cell r="X32" t="str">
            <v>R-N4</v>
          </cell>
          <cell r="Y32" t="str">
            <v>BSI accreditation</v>
          </cell>
          <cell r="Z32" t="str">
            <v>Maintenance of BSI certification</v>
          </cell>
          <cell r="AA32" t="str">
            <v/>
          </cell>
          <cell r="AB32" t="str">
            <v/>
          </cell>
          <cell r="AC32" t="str">
            <v/>
          </cell>
          <cell r="AD32" t="str">
            <v/>
          </cell>
          <cell r="AE32">
            <v>1</v>
          </cell>
          <cell r="AF32" t="str">
            <v/>
          </cell>
          <cell r="AG32" t="str">
            <v/>
          </cell>
          <cell r="AH32" t="str">
            <v/>
          </cell>
          <cell r="AI32">
            <v>1</v>
          </cell>
          <cell r="AJ32" t="str">
            <v>NFI</v>
          </cell>
          <cell r="AK32" t="str">
            <v/>
          </cell>
          <cell r="AL32" t="str">
            <v/>
          </cell>
          <cell r="AM32" t="str">
            <v>Resilience</v>
          </cell>
          <cell r="AN32" t="str">
            <v>text</v>
          </cell>
          <cell r="AO32" t="str">
            <v>Pass/fail</v>
          </cell>
          <cell r="AP32">
            <v>0</v>
          </cell>
          <cell r="AQ32" t="str">
            <v>text</v>
          </cell>
          <cell r="AR32" t="str">
            <v/>
          </cell>
          <cell r="AS32"/>
          <cell r="AT32"/>
          <cell r="AU32"/>
          <cell r="AV32"/>
          <cell r="AW32"/>
          <cell r="AX32"/>
          <cell r="AY32"/>
          <cell r="AZ32"/>
          <cell r="BA32"/>
          <cell r="BB32"/>
          <cell r="BC32"/>
          <cell r="BD32"/>
          <cell r="BE32"/>
          <cell r="BF32"/>
          <cell r="BG32"/>
          <cell r="BH32"/>
          <cell r="BI32" t="str">
            <v/>
          </cell>
          <cell r="BJ32" t="str">
            <v/>
          </cell>
          <cell r="BK32" t="str">
            <v/>
          </cell>
          <cell r="BL32" t="str">
            <v/>
          </cell>
          <cell r="BM32" t="str">
            <v/>
          </cell>
          <cell r="BN32"/>
          <cell r="BO32"/>
          <cell r="BP32"/>
          <cell r="BQ32"/>
          <cell r="BR32"/>
          <cell r="BS32"/>
          <cell r="BT32"/>
          <cell r="BU32"/>
          <cell r="BV32"/>
          <cell r="BW32"/>
          <cell r="BX32"/>
          <cell r="BY32"/>
          <cell r="BZ32"/>
          <cell r="CA32"/>
          <cell r="CB32"/>
          <cell r="CC32"/>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v>1</v>
          </cell>
          <cell r="DW32" t="str">
            <v/>
          </cell>
        </row>
        <row r="33">
          <cell r="U33" t="str">
            <v>PR19AFW_R-N6</v>
          </cell>
          <cell r="V33" t="str">
            <v>Minimising disruption to you and your community</v>
          </cell>
          <cell r="W33" t="str">
            <v>PR19 new</v>
          </cell>
          <cell r="X33" t="str">
            <v>R-N6</v>
          </cell>
          <cell r="Y33" t="str">
            <v>IT resilience</v>
          </cell>
          <cell r="Z33" t="str">
            <v>Minimising disruption to customers and employees because of unplanned interruptions to IT Services, assessed via Impact Score</v>
          </cell>
          <cell r="AA33" t="str">
            <v/>
          </cell>
          <cell r="AB33">
            <v>0.5</v>
          </cell>
          <cell r="AC33" t="str">
            <v/>
          </cell>
          <cell r="AD33" t="str">
            <v/>
          </cell>
          <cell r="AE33">
            <v>0.5</v>
          </cell>
          <cell r="AF33" t="str">
            <v/>
          </cell>
          <cell r="AG33" t="str">
            <v/>
          </cell>
          <cell r="AH33" t="str">
            <v/>
          </cell>
          <cell r="AI33">
            <v>1</v>
          </cell>
          <cell r="AJ33" t="str">
            <v>NFI</v>
          </cell>
          <cell r="AK33" t="str">
            <v/>
          </cell>
          <cell r="AL33" t="str">
            <v/>
          </cell>
          <cell r="AM33" t="str">
            <v>Resilience</v>
          </cell>
          <cell r="AN33" t="str">
            <v>nr</v>
          </cell>
          <cell r="AO33" t="str">
            <v>Impact score</v>
          </cell>
          <cell r="AP33">
            <v>0</v>
          </cell>
          <cell r="AQ33" t="str">
            <v>Down</v>
          </cell>
          <cell r="AR33" t="str">
            <v/>
          </cell>
          <cell r="AS33"/>
          <cell r="AT33"/>
          <cell r="AU33"/>
          <cell r="AV33"/>
          <cell r="AW33"/>
          <cell r="AX33"/>
          <cell r="AY33"/>
          <cell r="AZ33"/>
          <cell r="BA33"/>
          <cell r="BB33"/>
          <cell r="BC33"/>
          <cell r="BD33"/>
          <cell r="BE33"/>
          <cell r="BF33"/>
          <cell r="BG33"/>
          <cell r="BH33"/>
          <cell r="BI33" t="str">
            <v/>
          </cell>
          <cell r="BJ33" t="str">
            <v/>
          </cell>
          <cell r="BK33" t="str">
            <v/>
          </cell>
          <cell r="BL33" t="str">
            <v/>
          </cell>
          <cell r="BM33" t="str">
            <v/>
          </cell>
          <cell r="BN33"/>
          <cell r="BO33"/>
          <cell r="BP33"/>
          <cell r="BQ33"/>
          <cell r="BR33"/>
          <cell r="BS33"/>
          <cell r="BT33"/>
          <cell r="BU33"/>
          <cell r="BV33"/>
          <cell r="BW33"/>
          <cell r="BX33"/>
          <cell r="BY33"/>
          <cell r="BZ33"/>
          <cell r="CA33"/>
          <cell r="CB33"/>
          <cell r="CC33"/>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v>1</v>
          </cell>
          <cell r="DW33" t="str">
            <v/>
          </cell>
        </row>
        <row r="34">
          <cell r="U34" t="str">
            <v>PR19AFW_R-N7</v>
          </cell>
          <cell r="V34" t="str">
            <v>Providing a great service that you value</v>
          </cell>
          <cell r="W34" t="str">
            <v>PR19 new</v>
          </cell>
          <cell r="X34" t="str">
            <v>R-N7</v>
          </cell>
          <cell r="Y34" t="str">
            <v>Customers in vulnerable circumstances satisfied with our service (not receiving financial help)</v>
          </cell>
          <cell r="Z34" t="str">
            <v>Customers registered on PSR but not receiving financial assistance that are satisfied with the service they have received.</v>
          </cell>
          <cell r="AA34" t="str">
            <v/>
          </cell>
          <cell r="AB34" t="str">
            <v/>
          </cell>
          <cell r="AC34" t="str">
            <v/>
          </cell>
          <cell r="AD34" t="str">
            <v/>
          </cell>
          <cell r="AE34">
            <v>1</v>
          </cell>
          <cell r="AF34" t="str">
            <v/>
          </cell>
          <cell r="AG34" t="str">
            <v/>
          </cell>
          <cell r="AH34" t="str">
            <v/>
          </cell>
          <cell r="AI34">
            <v>1</v>
          </cell>
          <cell r="AJ34" t="str">
            <v>NFI</v>
          </cell>
          <cell r="AK34" t="str">
            <v/>
          </cell>
          <cell r="AL34" t="str">
            <v/>
          </cell>
          <cell r="AM34" t="str">
            <v>Customer service/satisfaction (exc. billing etc.)</v>
          </cell>
          <cell r="AN34" t="str">
            <v>%</v>
          </cell>
          <cell r="AO34" t="str">
            <v>% customers satisfied</v>
          </cell>
          <cell r="AP34">
            <v>0</v>
          </cell>
          <cell r="AQ34" t="str">
            <v>Up</v>
          </cell>
          <cell r="AR34" t="str">
            <v/>
          </cell>
          <cell r="AS34"/>
          <cell r="AT34"/>
          <cell r="AU34"/>
          <cell r="AV34"/>
          <cell r="AW34"/>
          <cell r="AX34"/>
          <cell r="AY34"/>
          <cell r="AZ34"/>
          <cell r="BA34"/>
          <cell r="BB34"/>
          <cell r="BC34"/>
          <cell r="BD34"/>
          <cell r="BE34"/>
          <cell r="BF34"/>
          <cell r="BG34"/>
          <cell r="BH34"/>
          <cell r="BI34" t="str">
            <v/>
          </cell>
          <cell r="BJ34" t="str">
            <v/>
          </cell>
          <cell r="BK34" t="str">
            <v/>
          </cell>
          <cell r="BL34" t="str">
            <v/>
          </cell>
          <cell r="BM34" t="str">
            <v/>
          </cell>
          <cell r="BN34"/>
          <cell r="BO34"/>
          <cell r="BP34"/>
          <cell r="BQ34"/>
          <cell r="BR34"/>
          <cell r="BS34"/>
          <cell r="BT34"/>
          <cell r="BU34"/>
          <cell r="BV34"/>
          <cell r="BW34"/>
          <cell r="BX34"/>
          <cell r="BY34"/>
          <cell r="BZ34"/>
          <cell r="CA34"/>
          <cell r="CB34"/>
          <cell r="CC34"/>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v>1</v>
          </cell>
          <cell r="DW34" t="str">
            <v/>
          </cell>
        </row>
        <row r="35">
          <cell r="U35" t="str">
            <v>PR19AFW_R-N8</v>
          </cell>
          <cell r="V35" t="str">
            <v>Providing a great service that you value</v>
          </cell>
          <cell r="W35" t="str">
            <v>PR19 new</v>
          </cell>
          <cell r="X35" t="str">
            <v>R-N8</v>
          </cell>
          <cell r="Y35" t="str">
            <v>Customers in vulnerable circumstances who found us easy to deal with (not receiving financial help)</v>
          </cell>
          <cell r="Z35" t="str">
            <v>Customers registered on PSR, but not receiving financial assistance, that found Affinity easy to deal with.</v>
          </cell>
          <cell r="AA35" t="str">
            <v/>
          </cell>
          <cell r="AB35" t="str">
            <v/>
          </cell>
          <cell r="AC35" t="str">
            <v/>
          </cell>
          <cell r="AD35" t="str">
            <v/>
          </cell>
          <cell r="AE35">
            <v>1</v>
          </cell>
          <cell r="AF35" t="str">
            <v/>
          </cell>
          <cell r="AG35" t="str">
            <v/>
          </cell>
          <cell r="AH35" t="str">
            <v/>
          </cell>
          <cell r="AI35">
            <v>1</v>
          </cell>
          <cell r="AJ35" t="str">
            <v>NFI</v>
          </cell>
          <cell r="AK35" t="str">
            <v/>
          </cell>
          <cell r="AL35" t="str">
            <v/>
          </cell>
          <cell r="AM35" t="str">
            <v>Customer service/satisfaction (exc. billing etc.)</v>
          </cell>
          <cell r="AN35" t="str">
            <v>%</v>
          </cell>
          <cell r="AO35" t="str">
            <v>% customers satisfied</v>
          </cell>
          <cell r="AP35">
            <v>0</v>
          </cell>
          <cell r="AQ35" t="str">
            <v>Up</v>
          </cell>
          <cell r="AR35" t="str">
            <v/>
          </cell>
          <cell r="AS35"/>
          <cell r="AT35"/>
          <cell r="AU35"/>
          <cell r="AV35"/>
          <cell r="AW35"/>
          <cell r="AX35"/>
          <cell r="AY35"/>
          <cell r="AZ35"/>
          <cell r="BA35"/>
          <cell r="BB35"/>
          <cell r="BC35"/>
          <cell r="BD35"/>
          <cell r="BE35"/>
          <cell r="BF35"/>
          <cell r="BG35"/>
          <cell r="BH35"/>
          <cell r="BI35" t="str">
            <v/>
          </cell>
          <cell r="BJ35" t="str">
            <v/>
          </cell>
          <cell r="BK35" t="str">
            <v/>
          </cell>
          <cell r="BL35" t="str">
            <v/>
          </cell>
          <cell r="BM35" t="str">
            <v/>
          </cell>
          <cell r="BN35"/>
          <cell r="BO35"/>
          <cell r="BP35"/>
          <cell r="BQ35"/>
          <cell r="BR35"/>
          <cell r="BS35"/>
          <cell r="BT35"/>
          <cell r="BU35"/>
          <cell r="BV35"/>
          <cell r="BW35"/>
          <cell r="BX35"/>
          <cell r="BY35"/>
          <cell r="BZ35"/>
          <cell r="CA35"/>
          <cell r="CB35"/>
          <cell r="CC35"/>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row>
        <row r="36">
          <cell r="U36" t="str">
            <v>PR19AFW_R-N9</v>
          </cell>
          <cell r="V36" t="str">
            <v>Providing a great service that you value</v>
          </cell>
          <cell r="W36" t="str">
            <v>PR14 revision</v>
          </cell>
          <cell r="X36" t="str">
            <v>R-N9</v>
          </cell>
          <cell r="Y36" t="str">
            <v>Value for Money Survey</v>
          </cell>
          <cell r="Z36" t="str">
            <v>Value for Money Survey</v>
          </cell>
          <cell r="AA36" t="str">
            <v/>
          </cell>
          <cell r="AB36" t="str">
            <v/>
          </cell>
          <cell r="AC36" t="str">
            <v/>
          </cell>
          <cell r="AD36" t="str">
            <v/>
          </cell>
          <cell r="AE36">
            <v>1</v>
          </cell>
          <cell r="AF36" t="str">
            <v/>
          </cell>
          <cell r="AG36" t="str">
            <v/>
          </cell>
          <cell r="AH36" t="str">
            <v/>
          </cell>
          <cell r="AI36">
            <v>1</v>
          </cell>
          <cell r="AJ36" t="str">
            <v>NFI</v>
          </cell>
          <cell r="AK36" t="str">
            <v/>
          </cell>
          <cell r="AL36" t="str">
            <v/>
          </cell>
          <cell r="AM36" t="str">
            <v>Affordability/vulnerability</v>
          </cell>
          <cell r="AN36" t="str">
            <v>Number</v>
          </cell>
          <cell r="AO36" t="str">
            <v>Score out of 10</v>
          </cell>
          <cell r="AP36">
            <v>2</v>
          </cell>
          <cell r="AQ36" t="str">
            <v>Number</v>
          </cell>
          <cell r="AR36" t="str">
            <v/>
          </cell>
          <cell r="AS36"/>
          <cell r="AT36"/>
          <cell r="AU36"/>
          <cell r="AV36"/>
          <cell r="AW36"/>
          <cell r="AX36"/>
          <cell r="AY36"/>
          <cell r="AZ36"/>
          <cell r="BA36"/>
          <cell r="BB36"/>
          <cell r="BC36"/>
          <cell r="BD36"/>
          <cell r="BE36"/>
          <cell r="BF36"/>
          <cell r="BG36"/>
          <cell r="BH36"/>
          <cell r="BI36" t="str">
            <v/>
          </cell>
          <cell r="BJ36" t="str">
            <v/>
          </cell>
          <cell r="BK36" t="str">
            <v/>
          </cell>
          <cell r="BL36" t="str">
            <v/>
          </cell>
          <cell r="BM36" t="str">
            <v/>
          </cell>
          <cell r="BN36"/>
          <cell r="BO36"/>
          <cell r="BP36"/>
          <cell r="BQ36"/>
          <cell r="BR36"/>
          <cell r="BS36"/>
          <cell r="BT36"/>
          <cell r="BU36"/>
          <cell r="BV36"/>
          <cell r="BW36"/>
          <cell r="BX36"/>
          <cell r="BY36"/>
          <cell r="BZ36"/>
          <cell r="CA36"/>
          <cell r="CB36"/>
          <cell r="CC36"/>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row>
        <row r="37">
          <cell r="U37" t="str">
            <v>PR19AFW_NEP01</v>
          </cell>
          <cell r="V37" t="str">
            <v/>
          </cell>
          <cell r="W37" t="str">
            <v/>
          </cell>
          <cell r="X37" t="str">
            <v>NEP01</v>
          </cell>
          <cell r="Y37" t="str">
            <v>WINEP Delivery</v>
          </cell>
          <cell r="Z37" t="str">
            <v/>
          </cell>
          <cell r="AA37" t="str">
            <v/>
          </cell>
          <cell r="AB37" t="str">
            <v/>
          </cell>
          <cell r="AC37" t="str">
            <v/>
          </cell>
          <cell r="AD37" t="str">
            <v/>
          </cell>
          <cell r="AE37" t="str">
            <v/>
          </cell>
          <cell r="AF37" t="str">
            <v/>
          </cell>
          <cell r="AG37" t="str">
            <v/>
          </cell>
          <cell r="AH37" t="str">
            <v/>
          </cell>
          <cell r="AI37">
            <v>0</v>
          </cell>
          <cell r="AJ37" t="str">
            <v>NFI</v>
          </cell>
          <cell r="AK37" t="str">
            <v/>
          </cell>
          <cell r="AL37" t="str">
            <v/>
          </cell>
          <cell r="AM37" t="str">
            <v/>
          </cell>
          <cell r="AN37" t="str">
            <v>text</v>
          </cell>
          <cell r="AO37" t="str">
            <v>WINEP requirements met or not met in each year</v>
          </cell>
          <cell r="AP37">
            <v>0</v>
          </cell>
          <cell r="AQ37" t="str">
            <v/>
          </cell>
          <cell r="AR37" t="str">
            <v/>
          </cell>
          <cell r="AS37"/>
          <cell r="AT37"/>
          <cell r="AU37"/>
          <cell r="AV37"/>
          <cell r="AW37"/>
          <cell r="AX37"/>
          <cell r="AY37"/>
          <cell r="AZ37"/>
          <cell r="BA37"/>
          <cell r="BB37"/>
          <cell r="BC37"/>
          <cell r="BD37"/>
          <cell r="BE37"/>
          <cell r="BF37"/>
          <cell r="BG37"/>
          <cell r="BH37"/>
          <cell r="BI37" t="str">
            <v/>
          </cell>
          <cell r="BJ37" t="str">
            <v/>
          </cell>
          <cell r="BK37" t="str">
            <v/>
          </cell>
          <cell r="BL37" t="str">
            <v/>
          </cell>
          <cell r="BM37" t="str">
            <v/>
          </cell>
          <cell r="BN37"/>
          <cell r="BO37"/>
          <cell r="BP37"/>
          <cell r="BQ37"/>
          <cell r="BR37"/>
          <cell r="BS37"/>
          <cell r="BT37"/>
          <cell r="BU37"/>
          <cell r="BV37"/>
          <cell r="BW37"/>
          <cell r="BX37"/>
          <cell r="BY37"/>
          <cell r="BZ37"/>
          <cell r="CA37"/>
          <cell r="CB37"/>
          <cell r="CC37"/>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row>
        <row r="38">
          <cell r="U38" t="str">
            <v>PR19ANH_1</v>
          </cell>
          <cell r="V38" t="str">
            <v>Delighted Customers</v>
          </cell>
          <cell r="W38" t="str">
            <v>PR19 new</v>
          </cell>
          <cell r="X38">
            <v>1</v>
          </cell>
          <cell r="Y38" t="str">
            <v>C-MeX: Customer measure of experience</v>
          </cell>
          <cell r="Z38" t="str">
            <v>This measures customer satisfaction about the service they receive from us. It involves taking data from a number of different sources such as surveys of household customers.</v>
          </cell>
          <cell r="AA38" t="str">
            <v/>
          </cell>
          <cell r="AB38" t="str">
            <v/>
          </cell>
          <cell r="AC38" t="str">
            <v/>
          </cell>
          <cell r="AD38" t="str">
            <v/>
          </cell>
          <cell r="AE38">
            <v>1</v>
          </cell>
          <cell r="AF38" t="str">
            <v/>
          </cell>
          <cell r="AG38" t="str">
            <v/>
          </cell>
          <cell r="AH38" t="str">
            <v/>
          </cell>
          <cell r="AI38">
            <v>1</v>
          </cell>
          <cell r="AJ38" t="str">
            <v>Out &amp; under</v>
          </cell>
          <cell r="AK38" t="str">
            <v xml:space="preserve">Revenue </v>
          </cell>
          <cell r="AL38" t="str">
            <v>In-period</v>
          </cell>
          <cell r="AM38" t="str">
            <v>Customer measure of experience (C-MeX)</v>
          </cell>
          <cell r="AN38" t="str">
            <v>score</v>
          </cell>
          <cell r="AO38" t="str">
            <v>C-MeX score</v>
          </cell>
          <cell r="AP38">
            <v>2</v>
          </cell>
          <cell r="AQ38" t="str">
            <v>Up</v>
          </cell>
          <cell r="AR38" t="str">
            <v>C-MeX: Customer measure of experience</v>
          </cell>
          <cell r="AS38"/>
          <cell r="AT38"/>
          <cell r="AU38"/>
          <cell r="AV38"/>
          <cell r="AW38"/>
          <cell r="AX38"/>
          <cell r="AY38"/>
          <cell r="AZ38"/>
          <cell r="BA38"/>
          <cell r="BB38"/>
          <cell r="BC38"/>
          <cell r="BD38"/>
          <cell r="BE38"/>
          <cell r="BF38"/>
          <cell r="BG38"/>
          <cell r="BH38"/>
          <cell r="BI38" t="str">
            <v/>
          </cell>
          <cell r="BJ38" t="str">
            <v/>
          </cell>
          <cell r="BK38" t="str">
            <v/>
          </cell>
          <cell r="BL38" t="str">
            <v/>
          </cell>
          <cell r="BM38" t="str">
            <v/>
          </cell>
          <cell r="BN38"/>
          <cell r="BO38"/>
          <cell r="BP38"/>
          <cell r="BQ38"/>
          <cell r="BR38"/>
          <cell r="BS38"/>
          <cell r="BT38"/>
          <cell r="BU38"/>
          <cell r="BV38"/>
          <cell r="BW38"/>
          <cell r="BX38"/>
          <cell r="BY38"/>
          <cell r="BZ38"/>
          <cell r="CA38"/>
          <cell r="CB38"/>
          <cell r="CC38"/>
          <cell r="CD38" t="str">
            <v>Yes</v>
          </cell>
          <cell r="CE38" t="str">
            <v>Yes</v>
          </cell>
          <cell r="CF38" t="str">
            <v>Yes</v>
          </cell>
          <cell r="CG38" t="str">
            <v>Yes</v>
          </cell>
          <cell r="CH38" t="str">
            <v>Yes</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No</v>
          </cell>
          <cell r="DV38">
            <v>1</v>
          </cell>
          <cell r="DW38" t="str">
            <v/>
          </cell>
        </row>
        <row r="39">
          <cell r="U39" t="str">
            <v>PR19ANH_2</v>
          </cell>
          <cell r="V39" t="str">
            <v>Delighted Customers</v>
          </cell>
          <cell r="W39" t="str">
            <v>PR19 new</v>
          </cell>
          <cell r="X39">
            <v>2</v>
          </cell>
          <cell r="Y39" t="str">
            <v>D-MeX: Developer services measure of experience</v>
          </cell>
          <cell r="Z39"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AA39" t="str">
            <v/>
          </cell>
          <cell r="AB39">
            <v>0.56000000000000005</v>
          </cell>
          <cell r="AC39">
            <v>0.44</v>
          </cell>
          <cell r="AD39" t="str">
            <v/>
          </cell>
          <cell r="AE39" t="str">
            <v/>
          </cell>
          <cell r="AF39" t="str">
            <v/>
          </cell>
          <cell r="AG39" t="str">
            <v/>
          </cell>
          <cell r="AH39" t="str">
            <v/>
          </cell>
          <cell r="AI39">
            <v>1</v>
          </cell>
          <cell r="AJ39" t="str">
            <v>Out &amp; under</v>
          </cell>
          <cell r="AK39" t="str">
            <v xml:space="preserve">Revenue </v>
          </cell>
          <cell r="AL39" t="str">
            <v>In-period</v>
          </cell>
          <cell r="AM39" t="str">
            <v>Developer services measure of experience (D-MeX)</v>
          </cell>
          <cell r="AN39" t="str">
            <v>score</v>
          </cell>
          <cell r="AO39" t="str">
            <v>D-MeX score</v>
          </cell>
          <cell r="AP39">
            <v>2</v>
          </cell>
          <cell r="AQ39" t="str">
            <v>Up</v>
          </cell>
          <cell r="AR39" t="str">
            <v>D-MeX: Developer services measure of experience</v>
          </cell>
          <cell r="AS39"/>
          <cell r="AT39"/>
          <cell r="AU39"/>
          <cell r="AV39"/>
          <cell r="AW39"/>
          <cell r="AX39"/>
          <cell r="AY39"/>
          <cell r="AZ39"/>
          <cell r="BA39"/>
          <cell r="BB39"/>
          <cell r="BC39"/>
          <cell r="BD39"/>
          <cell r="BE39"/>
          <cell r="BF39"/>
          <cell r="BG39"/>
          <cell r="BH39"/>
          <cell r="BI39" t="str">
            <v/>
          </cell>
          <cell r="BJ39" t="str">
            <v/>
          </cell>
          <cell r="BK39" t="str">
            <v/>
          </cell>
          <cell r="BL39" t="str">
            <v/>
          </cell>
          <cell r="BM39" t="str">
            <v/>
          </cell>
          <cell r="BN39"/>
          <cell r="BO39"/>
          <cell r="BP39"/>
          <cell r="BQ39"/>
          <cell r="BR39"/>
          <cell r="BS39"/>
          <cell r="BT39"/>
          <cell r="BU39"/>
          <cell r="BV39"/>
          <cell r="BW39"/>
          <cell r="BX39"/>
          <cell r="BY39"/>
          <cell r="BZ39"/>
          <cell r="CA39"/>
          <cell r="CB39"/>
          <cell r="CC39"/>
          <cell r="CD39" t="str">
            <v>Yes</v>
          </cell>
          <cell r="CE39" t="str">
            <v>Yes</v>
          </cell>
          <cell r="CF39" t="str">
            <v>Yes</v>
          </cell>
          <cell r="CG39" t="str">
            <v>Yes</v>
          </cell>
          <cell r="CH39" t="str">
            <v>Yes</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No</v>
          </cell>
          <cell r="DV39">
            <v>1</v>
          </cell>
          <cell r="DW39" t="str">
            <v/>
          </cell>
        </row>
        <row r="40">
          <cell r="U40" t="str">
            <v>PR19ANH_3</v>
          </cell>
          <cell r="V40" t="str">
            <v>Safe Clean Water</v>
          </cell>
          <cell r="W40" t="str">
            <v>PR19 new</v>
          </cell>
          <cell r="X40">
            <v>3</v>
          </cell>
          <cell r="Y40" t="str">
            <v>Water quality compliance (CRI)</v>
          </cell>
          <cell r="Z40"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AA40" t="str">
            <v/>
          </cell>
          <cell r="AB40">
            <v>1</v>
          </cell>
          <cell r="AC40" t="str">
            <v/>
          </cell>
          <cell r="AD40" t="str">
            <v/>
          </cell>
          <cell r="AE40" t="str">
            <v/>
          </cell>
          <cell r="AF40" t="str">
            <v/>
          </cell>
          <cell r="AG40" t="str">
            <v/>
          </cell>
          <cell r="AH40" t="str">
            <v/>
          </cell>
          <cell r="AI40">
            <v>1</v>
          </cell>
          <cell r="AJ40" t="str">
            <v>Under</v>
          </cell>
          <cell r="AK40" t="str">
            <v xml:space="preserve">Revenue </v>
          </cell>
          <cell r="AL40" t="str">
            <v>In-period</v>
          </cell>
          <cell r="AM40" t="str">
            <v>Water quality compliance</v>
          </cell>
          <cell r="AN40" t="str">
            <v>number</v>
          </cell>
          <cell r="AO40" t="str">
            <v>Numerical CRI score</v>
          </cell>
          <cell r="AP40">
            <v>2</v>
          </cell>
          <cell r="AQ40" t="str">
            <v>Down</v>
          </cell>
          <cell r="AR40" t="str">
            <v>Water quality compliance (CRI)</v>
          </cell>
          <cell r="AS40"/>
          <cell r="AT40"/>
          <cell r="AU40"/>
          <cell r="AV40"/>
          <cell r="AW40"/>
          <cell r="AX40"/>
          <cell r="AY40"/>
          <cell r="AZ40"/>
          <cell r="BA40"/>
          <cell r="BB40"/>
          <cell r="BC40"/>
          <cell r="BD40"/>
          <cell r="BE40"/>
          <cell r="BF40"/>
          <cell r="BG40"/>
          <cell r="BH40"/>
          <cell r="BI40">
            <v>0</v>
          </cell>
          <cell r="BJ40">
            <v>0</v>
          </cell>
          <cell r="BK40">
            <v>0</v>
          </cell>
          <cell r="BL40">
            <v>0</v>
          </cell>
          <cell r="BM40">
            <v>0</v>
          </cell>
          <cell r="BN40"/>
          <cell r="BO40"/>
          <cell r="BP40"/>
          <cell r="BQ40"/>
          <cell r="BR40"/>
          <cell r="BS40"/>
          <cell r="BT40"/>
          <cell r="BU40"/>
          <cell r="BV40"/>
          <cell r="BW40"/>
          <cell r="BX40"/>
          <cell r="BY40"/>
          <cell r="BZ40"/>
          <cell r="CA40"/>
          <cell r="CB40"/>
          <cell r="CC40"/>
          <cell r="CD40" t="str">
            <v>Yes</v>
          </cell>
          <cell r="CE40" t="str">
            <v>Yes</v>
          </cell>
          <cell r="CF40" t="str">
            <v>Yes</v>
          </cell>
          <cell r="CG40" t="str">
            <v>Yes</v>
          </cell>
          <cell r="CH40" t="str">
            <v>Yes</v>
          </cell>
          <cell r="CI40" t="str">
            <v/>
          </cell>
          <cell r="CJ40" t="str">
            <v/>
          </cell>
          <cell r="CK40" t="str">
            <v/>
          </cell>
          <cell r="CL40" t="str">
            <v/>
          </cell>
          <cell r="CM40" t="str">
            <v/>
          </cell>
          <cell r="CN40">
            <v>9.5</v>
          </cell>
          <cell r="CO40">
            <v>9.5</v>
          </cell>
          <cell r="CP40">
            <v>9.5</v>
          </cell>
          <cell r="CQ40">
            <v>9.5</v>
          </cell>
          <cell r="CR40">
            <v>9.5</v>
          </cell>
          <cell r="CS40">
            <v>2</v>
          </cell>
          <cell r="CT40">
            <v>2</v>
          </cell>
          <cell r="CU40">
            <v>1.5</v>
          </cell>
          <cell r="CV40">
            <v>1.5</v>
          </cell>
          <cell r="CW40">
            <v>1.5</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v>-0.78800000000000003</v>
          </cell>
          <cell r="DN40" t="str">
            <v/>
          </cell>
          <cell r="DO40" t="str">
            <v/>
          </cell>
          <cell r="DP40" t="str">
            <v/>
          </cell>
          <cell r="DQ40">
            <v>0</v>
          </cell>
          <cell r="DR40" t="str">
            <v/>
          </cell>
          <cell r="DS40" t="str">
            <v/>
          </cell>
          <cell r="DT40" t="str">
            <v/>
          </cell>
          <cell r="DU40" t="str">
            <v/>
          </cell>
          <cell r="DV40">
            <v>1</v>
          </cell>
          <cell r="DW40" t="str">
            <v/>
          </cell>
        </row>
        <row r="41">
          <cell r="U41" t="str">
            <v>PR19ANH_4</v>
          </cell>
          <cell r="V41" t="str">
            <v>Delighted Customers</v>
          </cell>
          <cell r="W41" t="str">
            <v>PR14 continuation</v>
          </cell>
          <cell r="X41">
            <v>4</v>
          </cell>
          <cell r="Y41" t="str">
            <v>Water supply interruptions</v>
          </cell>
          <cell r="Z41" t="str">
            <v>Planned or unplanned interruptions to your water supply for periods of three or more hours. Performance is measured in minutes and seconds.</v>
          </cell>
          <cell r="AA41" t="str">
            <v/>
          </cell>
          <cell r="AB41">
            <v>1</v>
          </cell>
          <cell r="AC41" t="str">
            <v/>
          </cell>
          <cell r="AD41" t="str">
            <v/>
          </cell>
          <cell r="AE41" t="str">
            <v/>
          </cell>
          <cell r="AF41" t="str">
            <v/>
          </cell>
          <cell r="AG41" t="str">
            <v/>
          </cell>
          <cell r="AH41" t="str">
            <v/>
          </cell>
          <cell r="AI41">
            <v>1</v>
          </cell>
          <cell r="AJ41" t="str">
            <v>Out &amp; under</v>
          </cell>
          <cell r="AK41" t="str">
            <v xml:space="preserve">Revenue </v>
          </cell>
          <cell r="AL41" t="str">
            <v>In-period</v>
          </cell>
          <cell r="AM41" t="str">
            <v>Supply interruptions</v>
          </cell>
          <cell r="AN41" t="str">
            <v>hh:mm:ss</v>
          </cell>
          <cell r="AO41" t="str">
            <v>Hours:minutes:seconds per property per year</v>
          </cell>
          <cell r="AP41">
            <v>0</v>
          </cell>
          <cell r="AQ41" t="str">
            <v>Down</v>
          </cell>
          <cell r="AR41" t="str">
            <v>Water supply interruptions</v>
          </cell>
          <cell r="AS41"/>
          <cell r="AT41"/>
          <cell r="AU41"/>
          <cell r="AV41"/>
          <cell r="AW41"/>
          <cell r="AX41"/>
          <cell r="AY41"/>
          <cell r="AZ41"/>
          <cell r="BA41"/>
          <cell r="BB41"/>
          <cell r="BC41"/>
          <cell r="BD41"/>
          <cell r="BE41"/>
          <cell r="BF41"/>
          <cell r="BG41"/>
          <cell r="BH41"/>
          <cell r="BI41">
            <v>4.5138888888888893E-3</v>
          </cell>
          <cell r="BJ41">
            <v>4.2592592592592595E-3</v>
          </cell>
          <cell r="BK41">
            <v>3.9930555555555561E-3</v>
          </cell>
          <cell r="BL41">
            <v>3.7384259259259263E-3</v>
          </cell>
          <cell r="BM41">
            <v>3.472222222222222E-3</v>
          </cell>
          <cell r="BN41"/>
          <cell r="BO41"/>
          <cell r="BP41"/>
          <cell r="BQ41"/>
          <cell r="BR41"/>
          <cell r="BS41"/>
          <cell r="BT41"/>
          <cell r="BU41"/>
          <cell r="BV41"/>
          <cell r="BW41"/>
          <cell r="BX41"/>
          <cell r="BY41"/>
          <cell r="BZ41"/>
          <cell r="CA41"/>
          <cell r="CB41"/>
          <cell r="CC41"/>
          <cell r="CD41" t="str">
            <v>Yes</v>
          </cell>
          <cell r="CE41" t="str">
            <v>Yes</v>
          </cell>
          <cell r="CF41" t="str">
            <v>Yes</v>
          </cell>
          <cell r="CG41" t="str">
            <v>Yes</v>
          </cell>
          <cell r="CH41" t="str">
            <v>Yes</v>
          </cell>
          <cell r="CI41" t="str">
            <v/>
          </cell>
          <cell r="CJ41" t="str">
            <v/>
          </cell>
          <cell r="CK41" t="str">
            <v/>
          </cell>
          <cell r="CL41" t="str">
            <v/>
          </cell>
          <cell r="CM41" t="str">
            <v/>
          </cell>
          <cell r="CN41">
            <v>1.5798611111111114E-2</v>
          </cell>
          <cell r="CO41">
            <v>1.5798611111111114E-2</v>
          </cell>
          <cell r="CP41">
            <v>1.5798611111111114E-2</v>
          </cell>
          <cell r="CQ41">
            <v>1.5798611111111114E-2</v>
          </cell>
          <cell r="CR41">
            <v>1.5798611111111114E-2</v>
          </cell>
          <cell r="CS41"/>
          <cell r="CT41"/>
          <cell r="CU41"/>
          <cell r="CV41"/>
          <cell r="CW41"/>
          <cell r="CX41"/>
          <cell r="CY41"/>
          <cell r="CZ41"/>
          <cell r="DA41"/>
          <cell r="DB41"/>
          <cell r="DC41">
            <v>3.9004629629629632E-3</v>
          </cell>
          <cell r="DD41">
            <v>3.3912037037037036E-3</v>
          </cell>
          <cell r="DE41">
            <v>2.8356481481481479E-3</v>
          </cell>
          <cell r="DF41">
            <v>2.2800925925925927E-3</v>
          </cell>
          <cell r="DG41">
            <v>1.689814814814815E-3</v>
          </cell>
          <cell r="DH41" t="str">
            <v/>
          </cell>
          <cell r="DI41" t="str">
            <v/>
          </cell>
          <cell r="DJ41" t="str">
            <v/>
          </cell>
          <cell r="DK41" t="str">
            <v/>
          </cell>
          <cell r="DL41" t="str">
            <v/>
          </cell>
          <cell r="DM41">
            <v>-1.1459999999999999</v>
          </cell>
          <cell r="DN41" t="str">
            <v/>
          </cell>
          <cell r="DO41" t="str">
            <v/>
          </cell>
          <cell r="DP41" t="str">
            <v/>
          </cell>
          <cell r="DQ41">
            <v>1.1459999999999999</v>
          </cell>
          <cell r="DR41" t="str">
            <v/>
          </cell>
          <cell r="DS41" t="str">
            <v/>
          </cell>
          <cell r="DT41" t="str">
            <v/>
          </cell>
          <cell r="DU41" t="str">
            <v/>
          </cell>
          <cell r="DV41">
            <v>1</v>
          </cell>
          <cell r="DW41" t="str">
            <v/>
          </cell>
        </row>
        <row r="42">
          <cell r="U42" t="str">
            <v>PR19ANH_5</v>
          </cell>
          <cell r="V42" t="str">
            <v>Supply Meets Demand</v>
          </cell>
          <cell r="W42" t="str">
            <v>PR14 revision</v>
          </cell>
          <cell r="X42">
            <v>5</v>
          </cell>
          <cell r="Y42" t="str">
            <v>Leakage</v>
          </cell>
          <cell r="Z42" t="str">
            <v>This measure looks at our performance in reducing leakage across the network – both on our pipes but also those on customers’ homes. Performance is measured on the volume of water lost on average over three years.</v>
          </cell>
          <cell r="AA42" t="str">
            <v/>
          </cell>
          <cell r="AB42">
            <v>1</v>
          </cell>
          <cell r="AC42" t="str">
            <v/>
          </cell>
          <cell r="AD42" t="str">
            <v/>
          </cell>
          <cell r="AE42" t="str">
            <v/>
          </cell>
          <cell r="AF42" t="str">
            <v/>
          </cell>
          <cell r="AG42" t="str">
            <v/>
          </cell>
          <cell r="AH42" t="str">
            <v/>
          </cell>
          <cell r="AI42">
            <v>1</v>
          </cell>
          <cell r="AJ42" t="str">
            <v>Out &amp; under</v>
          </cell>
          <cell r="AK42" t="str">
            <v xml:space="preserve">Revenue </v>
          </cell>
          <cell r="AL42" t="str">
            <v>In-period</v>
          </cell>
          <cell r="AM42" t="str">
            <v>Leakage</v>
          </cell>
          <cell r="AN42" t="str">
            <v>%</v>
          </cell>
          <cell r="AO42" t="str">
            <v>Percentage reduction from baseline (2019-20) using 3 year average</v>
          </cell>
          <cell r="AP42">
            <v>1</v>
          </cell>
          <cell r="AQ42" t="str">
            <v>Up</v>
          </cell>
          <cell r="AR42" t="str">
            <v>Leakage</v>
          </cell>
          <cell r="AS42"/>
          <cell r="AT42"/>
          <cell r="AU42"/>
          <cell r="AV42"/>
          <cell r="AW42"/>
          <cell r="AX42"/>
          <cell r="AY42"/>
          <cell r="AZ42"/>
          <cell r="BA42"/>
          <cell r="BB42"/>
          <cell r="BC42"/>
          <cell r="BD42"/>
          <cell r="BE42"/>
          <cell r="BF42"/>
          <cell r="BG42"/>
          <cell r="BH42"/>
          <cell r="BI42">
            <v>1.4</v>
          </cell>
          <cell r="BJ42">
            <v>5.6</v>
          </cell>
          <cell r="BK42">
            <v>8.5</v>
          </cell>
          <cell r="BL42">
            <v>12.4</v>
          </cell>
          <cell r="BM42">
            <v>16.399999999999999</v>
          </cell>
          <cell r="BN42"/>
          <cell r="BO42"/>
          <cell r="BP42"/>
          <cell r="BQ42"/>
          <cell r="BR42"/>
          <cell r="BS42"/>
          <cell r="BT42"/>
          <cell r="BU42"/>
          <cell r="BV42"/>
          <cell r="BW42"/>
          <cell r="BX42"/>
          <cell r="BY42"/>
          <cell r="BZ42"/>
          <cell r="CA42"/>
          <cell r="CB42"/>
          <cell r="CC42"/>
          <cell r="CD42" t="str">
            <v>Yes</v>
          </cell>
          <cell r="CE42" t="str">
            <v>Yes</v>
          </cell>
          <cell r="CF42" t="str">
            <v>Yes</v>
          </cell>
          <cell r="CG42" t="str">
            <v>Yes</v>
          </cell>
          <cell r="CH42" t="str">
            <v>Yes</v>
          </cell>
          <cell r="CI42">
            <v>-109.5</v>
          </cell>
          <cell r="CJ42">
            <v>-109.5</v>
          </cell>
          <cell r="CK42">
            <v>-109.5</v>
          </cell>
          <cell r="CL42">
            <v>-109.5</v>
          </cell>
          <cell r="CM42">
            <v>-109.5</v>
          </cell>
          <cell r="CN42">
            <v>0</v>
          </cell>
          <cell r="CO42">
            <v>0</v>
          </cell>
          <cell r="CP42">
            <v>0</v>
          </cell>
          <cell r="CQ42">
            <v>0</v>
          </cell>
          <cell r="CR42">
            <v>0</v>
          </cell>
          <cell r="CS42" t="str">
            <v/>
          </cell>
          <cell r="CT42" t="str">
            <v/>
          </cell>
          <cell r="CU42" t="str">
            <v/>
          </cell>
          <cell r="CV42" t="str">
            <v/>
          </cell>
          <cell r="CW42" t="str">
            <v/>
          </cell>
          <cell r="CX42" t="str">
            <v/>
          </cell>
          <cell r="CY42" t="str">
            <v/>
          </cell>
          <cell r="CZ42" t="str">
            <v/>
          </cell>
          <cell r="DA42" t="str">
            <v/>
          </cell>
          <cell r="DB42" t="str">
            <v/>
          </cell>
          <cell r="DC42" t="str">
            <v>*</v>
          </cell>
          <cell r="DD42" t="str">
            <v>*</v>
          </cell>
          <cell r="DE42" t="str">
            <v>*</v>
          </cell>
          <cell r="DF42" t="str">
            <v>*</v>
          </cell>
          <cell r="DG42" t="str">
            <v>*</v>
          </cell>
          <cell r="DH42" t="str">
            <v/>
          </cell>
          <cell r="DI42" t="str">
            <v/>
          </cell>
          <cell r="DJ42" t="str">
            <v/>
          </cell>
          <cell r="DK42" t="str">
            <v/>
          </cell>
          <cell r="DL42" t="str">
            <v/>
          </cell>
          <cell r="DM42">
            <v>-0.36499999999999999</v>
          </cell>
          <cell r="DN42">
            <v>-0.7</v>
          </cell>
          <cell r="DO42" t="str">
            <v/>
          </cell>
          <cell r="DP42" t="str">
            <v/>
          </cell>
          <cell r="DQ42">
            <v>0.219</v>
          </cell>
          <cell r="DR42" t="str">
            <v/>
          </cell>
          <cell r="DS42" t="str">
            <v/>
          </cell>
          <cell r="DT42" t="str">
            <v/>
          </cell>
          <cell r="DU42" t="str">
            <v/>
          </cell>
          <cell r="DV42">
            <v>1</v>
          </cell>
          <cell r="DW42" t="str">
            <v/>
          </cell>
        </row>
        <row r="43">
          <cell r="U43" t="str">
            <v>PR19ANH_6</v>
          </cell>
          <cell r="V43" t="str">
            <v>Supply Meets Demand</v>
          </cell>
          <cell r="W43" t="str">
            <v>PR14 revision</v>
          </cell>
          <cell r="X43">
            <v>6</v>
          </cell>
          <cell r="Y43" t="str">
            <v>Per capita consumption</v>
          </cell>
          <cell r="Z43"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AA43" t="str">
            <v/>
          </cell>
          <cell r="AB43">
            <v>1</v>
          </cell>
          <cell r="AC43" t="str">
            <v/>
          </cell>
          <cell r="AD43" t="str">
            <v/>
          </cell>
          <cell r="AE43" t="str">
            <v/>
          </cell>
          <cell r="AF43" t="str">
            <v/>
          </cell>
          <cell r="AG43" t="str">
            <v/>
          </cell>
          <cell r="AH43" t="str">
            <v/>
          </cell>
          <cell r="AI43">
            <v>1</v>
          </cell>
          <cell r="AJ43" t="str">
            <v>Out &amp; under</v>
          </cell>
          <cell r="AK43" t="str">
            <v xml:space="preserve">Revenue </v>
          </cell>
          <cell r="AL43" t="str">
            <v>End of period</v>
          </cell>
          <cell r="AM43" t="str">
            <v>Water consumption</v>
          </cell>
          <cell r="AN43" t="str">
            <v xml:space="preserve">% </v>
          </cell>
          <cell r="AO43" t="str">
            <v>Percentage reduction from baseline (2019-20) using 3 year average</v>
          </cell>
          <cell r="AP43">
            <v>1</v>
          </cell>
          <cell r="AQ43" t="str">
            <v>Up</v>
          </cell>
          <cell r="AR43" t="str">
            <v>Per capita consumption</v>
          </cell>
          <cell r="AS43"/>
          <cell r="AT43"/>
          <cell r="AU43"/>
          <cell r="AV43"/>
          <cell r="AW43"/>
          <cell r="AX43"/>
          <cell r="AY43"/>
          <cell r="AZ43"/>
          <cell r="BA43"/>
          <cell r="BB43"/>
          <cell r="BC43"/>
          <cell r="BD43"/>
          <cell r="BE43"/>
          <cell r="BF43"/>
          <cell r="BG43"/>
          <cell r="BH43"/>
          <cell r="BI43">
            <v>0.8</v>
          </cell>
          <cell r="BJ43">
            <v>2</v>
          </cell>
          <cell r="BK43">
            <v>3.2</v>
          </cell>
          <cell r="BL43">
            <v>4.5</v>
          </cell>
          <cell r="BM43">
            <v>5.6</v>
          </cell>
          <cell r="BN43"/>
          <cell r="BO43"/>
          <cell r="BP43"/>
          <cell r="BQ43"/>
          <cell r="BR43"/>
          <cell r="BS43"/>
          <cell r="BT43"/>
          <cell r="BU43"/>
          <cell r="BV43"/>
          <cell r="BW43"/>
          <cell r="BX43"/>
          <cell r="BY43"/>
          <cell r="BZ43"/>
          <cell r="CA43"/>
          <cell r="CB43"/>
          <cell r="CC43"/>
          <cell r="CD43" t="str">
            <v>Yes</v>
          </cell>
          <cell r="CE43" t="str">
            <v>Yes</v>
          </cell>
          <cell r="CF43" t="str">
            <v>Yes</v>
          </cell>
          <cell r="CG43" t="str">
            <v>Yes</v>
          </cell>
          <cell r="CH43" t="str">
            <v>Yes</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v>-0.374</v>
          </cell>
          <cell r="DN43" t="str">
            <v/>
          </cell>
          <cell r="DO43" t="str">
            <v/>
          </cell>
          <cell r="DP43" t="str">
            <v/>
          </cell>
          <cell r="DQ43">
            <v>0.312</v>
          </cell>
          <cell r="DR43" t="str">
            <v/>
          </cell>
          <cell r="DS43" t="str">
            <v/>
          </cell>
          <cell r="DT43" t="str">
            <v/>
          </cell>
          <cell r="DU43" t="str">
            <v/>
          </cell>
          <cell r="DV43">
            <v>1</v>
          </cell>
          <cell r="DW43" t="str">
            <v/>
          </cell>
        </row>
        <row r="44">
          <cell r="U44" t="str">
            <v>PR19ANH_7</v>
          </cell>
          <cell r="V44" t="str">
            <v>Delighted Customers</v>
          </cell>
          <cell r="W44" t="str">
            <v>PR14 revision</v>
          </cell>
          <cell r="X44">
            <v>7</v>
          </cell>
          <cell r="Y44" t="str">
            <v>Internal sewer flooding</v>
          </cell>
          <cell r="Z44" t="str">
            <v>Sewer flooding occurs when sewage escapes from the sewerage network, through a manhole, from a drain or by backing up in a toilet. This performance commitment is the number of properties affected by internal sewer flooding per year per 10,000 sewer connections.</v>
          </cell>
          <cell r="AA44" t="str">
            <v/>
          </cell>
          <cell r="AB44" t="str">
            <v/>
          </cell>
          <cell r="AC44">
            <v>1</v>
          </cell>
          <cell r="AD44" t="str">
            <v/>
          </cell>
          <cell r="AE44" t="str">
            <v/>
          </cell>
          <cell r="AF44" t="str">
            <v/>
          </cell>
          <cell r="AG44" t="str">
            <v/>
          </cell>
          <cell r="AH44" t="str">
            <v/>
          </cell>
          <cell r="AI44">
            <v>1</v>
          </cell>
          <cell r="AJ44" t="str">
            <v>Out &amp; under</v>
          </cell>
          <cell r="AK44" t="str">
            <v xml:space="preserve">Revenue </v>
          </cell>
          <cell r="AL44" t="str">
            <v>In-period</v>
          </cell>
          <cell r="AM44" t="str">
            <v>Sewer flooding</v>
          </cell>
          <cell r="AN44" t="str">
            <v>number</v>
          </cell>
          <cell r="AO44" t="str">
            <v>Number of incidents per 10,000 sewer connections</v>
          </cell>
          <cell r="AP44">
            <v>2</v>
          </cell>
          <cell r="AQ44" t="str">
            <v>Down</v>
          </cell>
          <cell r="AR44" t="str">
            <v>Internal sewer flooding</v>
          </cell>
          <cell r="AS44"/>
          <cell r="AT44"/>
          <cell r="AU44"/>
          <cell r="AV44"/>
          <cell r="AW44"/>
          <cell r="AX44"/>
          <cell r="AY44"/>
          <cell r="AZ44"/>
          <cell r="BA44"/>
          <cell r="BB44"/>
          <cell r="BC44"/>
          <cell r="BD44"/>
          <cell r="BE44"/>
          <cell r="BF44"/>
          <cell r="BG44"/>
          <cell r="BH44"/>
          <cell r="BI44">
            <v>1.68</v>
          </cell>
          <cell r="BJ44">
            <v>1.63</v>
          </cell>
          <cell r="BK44">
            <v>1.58</v>
          </cell>
          <cell r="BL44">
            <v>1.44</v>
          </cell>
          <cell r="BM44">
            <v>1.34</v>
          </cell>
          <cell r="BN44"/>
          <cell r="BO44"/>
          <cell r="BP44"/>
          <cell r="BQ44"/>
          <cell r="BR44"/>
          <cell r="BS44"/>
          <cell r="BT44"/>
          <cell r="BU44"/>
          <cell r="BV44"/>
          <cell r="BW44"/>
          <cell r="BX44"/>
          <cell r="BY44"/>
          <cell r="BZ44"/>
          <cell r="CA44"/>
          <cell r="CB44"/>
          <cell r="CC44"/>
          <cell r="CD44" t="str">
            <v>Yes</v>
          </cell>
          <cell r="CE44" t="str">
            <v>Yes</v>
          </cell>
          <cell r="CF44" t="str">
            <v>Yes</v>
          </cell>
          <cell r="CG44" t="str">
            <v>Yes</v>
          </cell>
          <cell r="CH44" t="str">
            <v>Yes</v>
          </cell>
          <cell r="CI44" t="str">
            <v/>
          </cell>
          <cell r="CJ44" t="str">
            <v/>
          </cell>
          <cell r="CK44" t="str">
            <v/>
          </cell>
          <cell r="CL44" t="str">
            <v/>
          </cell>
          <cell r="CM44" t="str">
            <v/>
          </cell>
          <cell r="CN44">
            <v>3.35</v>
          </cell>
          <cell r="CO44">
            <v>3.35</v>
          </cell>
          <cell r="CP44">
            <v>3.35</v>
          </cell>
          <cell r="CQ44">
            <v>3.35</v>
          </cell>
          <cell r="CR44">
            <v>3.35</v>
          </cell>
          <cell r="CS44" t="str">
            <v/>
          </cell>
          <cell r="CT44" t="str">
            <v/>
          </cell>
          <cell r="CU44" t="str">
            <v/>
          </cell>
          <cell r="CV44" t="str">
            <v/>
          </cell>
          <cell r="CW44" t="str">
            <v/>
          </cell>
          <cell r="CX44" t="str">
            <v/>
          </cell>
          <cell r="CY44" t="str">
            <v/>
          </cell>
          <cell r="CZ44" t="str">
            <v/>
          </cell>
          <cell r="DA44" t="str">
            <v/>
          </cell>
          <cell r="DB44" t="str">
            <v/>
          </cell>
          <cell r="DC44">
            <v>1.35</v>
          </cell>
          <cell r="DD44">
            <v>1.3</v>
          </cell>
          <cell r="DE44">
            <v>1.25</v>
          </cell>
          <cell r="DF44">
            <v>1.1100000000000001</v>
          </cell>
          <cell r="DG44">
            <v>1.01</v>
          </cell>
          <cell r="DH44" t="str">
            <v/>
          </cell>
          <cell r="DI44" t="str">
            <v/>
          </cell>
          <cell r="DJ44" t="str">
            <v/>
          </cell>
          <cell r="DK44" t="str">
            <v/>
          </cell>
          <cell r="DL44" t="str">
            <v/>
          </cell>
          <cell r="DM44">
            <v>-10.994</v>
          </cell>
          <cell r="DN44" t="str">
            <v/>
          </cell>
          <cell r="DO44" t="str">
            <v/>
          </cell>
          <cell r="DP44" t="str">
            <v/>
          </cell>
          <cell r="DQ44">
            <v>10.994</v>
          </cell>
          <cell r="DR44" t="str">
            <v/>
          </cell>
          <cell r="DS44" t="str">
            <v/>
          </cell>
          <cell r="DT44" t="str">
            <v/>
          </cell>
          <cell r="DU44" t="str">
            <v/>
          </cell>
          <cell r="DV44">
            <v>1</v>
          </cell>
          <cell r="DW44" t="str">
            <v/>
          </cell>
        </row>
        <row r="45">
          <cell r="U45" t="str">
            <v>PR19ANH_8</v>
          </cell>
          <cell r="V45" t="str">
            <v>Flourishing Environment</v>
          </cell>
          <cell r="W45" t="str">
            <v>PR14 revision</v>
          </cell>
          <cell r="X45">
            <v>8</v>
          </cell>
          <cell r="Y45" t="str">
            <v>Pollution incidents</v>
          </cell>
          <cell r="Z45" t="str">
            <v>This performance commitment looks at the number of pollution incidents each year. Reporting is normalised by the number of incidents per 10,000 km of sewer to allow comparison between companies.</v>
          </cell>
          <cell r="AA45" t="str">
            <v/>
          </cell>
          <cell r="AB45" t="str">
            <v/>
          </cell>
          <cell r="AC45">
            <v>1</v>
          </cell>
          <cell r="AD45" t="str">
            <v/>
          </cell>
          <cell r="AE45" t="str">
            <v/>
          </cell>
          <cell r="AF45" t="str">
            <v/>
          </cell>
          <cell r="AG45" t="str">
            <v/>
          </cell>
          <cell r="AH45" t="str">
            <v/>
          </cell>
          <cell r="AI45">
            <v>1</v>
          </cell>
          <cell r="AJ45" t="str">
            <v>Out &amp; under</v>
          </cell>
          <cell r="AK45" t="str">
            <v xml:space="preserve">Revenue </v>
          </cell>
          <cell r="AL45" t="str">
            <v>In-period</v>
          </cell>
          <cell r="AM45" t="str">
            <v>Pollution incidents</v>
          </cell>
          <cell r="AN45" t="str">
            <v>number</v>
          </cell>
          <cell r="AO45" t="str">
            <v>Number of pollution incidents per 10,000 km of the wastewater
 network</v>
          </cell>
          <cell r="AP45">
            <v>2</v>
          </cell>
          <cell r="AQ45" t="str">
            <v>Down</v>
          </cell>
          <cell r="AR45" t="str">
            <v>Pollution incidents</v>
          </cell>
          <cell r="AS45"/>
          <cell r="AT45"/>
          <cell r="AU45"/>
          <cell r="AV45"/>
          <cell r="AW45"/>
          <cell r="AX45"/>
          <cell r="AY45"/>
          <cell r="AZ45"/>
          <cell r="BA45"/>
          <cell r="BB45"/>
          <cell r="BC45"/>
          <cell r="BD45"/>
          <cell r="BE45"/>
          <cell r="BF45"/>
          <cell r="BG45"/>
          <cell r="BH45"/>
          <cell r="BI45">
            <v>24.51</v>
          </cell>
          <cell r="BJ45">
            <v>23.74</v>
          </cell>
          <cell r="BK45">
            <v>23</v>
          </cell>
          <cell r="BL45">
            <v>22.4</v>
          </cell>
          <cell r="BM45">
            <v>19.5</v>
          </cell>
          <cell r="BN45"/>
          <cell r="BO45"/>
          <cell r="BP45"/>
          <cell r="BQ45"/>
          <cell r="BR45"/>
          <cell r="BS45"/>
          <cell r="BT45"/>
          <cell r="BU45"/>
          <cell r="BV45"/>
          <cell r="BW45"/>
          <cell r="BX45"/>
          <cell r="BY45"/>
          <cell r="BZ45"/>
          <cell r="CA45"/>
          <cell r="CB45"/>
          <cell r="CC45"/>
          <cell r="CD45" t="str">
            <v>Yes</v>
          </cell>
          <cell r="CE45" t="str">
            <v>Yes</v>
          </cell>
          <cell r="CF45" t="str">
            <v>Yes</v>
          </cell>
          <cell r="CG45" t="str">
            <v>Yes</v>
          </cell>
          <cell r="CH45" t="str">
            <v>Yes</v>
          </cell>
          <cell r="CI45" t="str">
            <v/>
          </cell>
          <cell r="CJ45" t="str">
            <v/>
          </cell>
          <cell r="CK45" t="str">
            <v/>
          </cell>
          <cell r="CL45" t="str">
            <v/>
          </cell>
          <cell r="CM45" t="str">
            <v/>
          </cell>
          <cell r="CN45">
            <v>41.6</v>
          </cell>
          <cell r="CO45">
            <v>41.6</v>
          </cell>
          <cell r="CP45">
            <v>41.6</v>
          </cell>
          <cell r="CQ45">
            <v>41.6</v>
          </cell>
          <cell r="CR45">
            <v>41.6</v>
          </cell>
          <cell r="CS45" t="str">
            <v/>
          </cell>
          <cell r="CT45" t="str">
            <v/>
          </cell>
          <cell r="CU45" t="str">
            <v/>
          </cell>
          <cell r="CV45" t="str">
            <v/>
          </cell>
          <cell r="CW45" t="str">
            <v/>
          </cell>
          <cell r="CX45" t="str">
            <v/>
          </cell>
          <cell r="CY45" t="str">
            <v/>
          </cell>
          <cell r="CZ45" t="str">
            <v/>
          </cell>
          <cell r="DA45" t="str">
            <v/>
          </cell>
          <cell r="DB45" t="str">
            <v/>
          </cell>
          <cell r="DC45">
            <v>9.51</v>
          </cell>
          <cell r="DD45">
            <v>8.74</v>
          </cell>
          <cell r="DE45">
            <v>8</v>
          </cell>
          <cell r="DF45">
            <v>7.4</v>
          </cell>
          <cell r="DG45">
            <v>4.5</v>
          </cell>
          <cell r="DH45" t="str">
            <v/>
          </cell>
          <cell r="DI45" t="str">
            <v/>
          </cell>
          <cell r="DJ45" t="str">
            <v/>
          </cell>
          <cell r="DK45" t="str">
            <v/>
          </cell>
          <cell r="DL45" t="str">
            <v/>
          </cell>
          <cell r="DM45">
            <v>-0.44500000000000001</v>
          </cell>
          <cell r="DN45" t="str">
            <v/>
          </cell>
          <cell r="DO45" t="str">
            <v/>
          </cell>
          <cell r="DP45" t="str">
            <v/>
          </cell>
          <cell r="DQ45">
            <v>0.29499999999999998</v>
          </cell>
          <cell r="DR45" t="str">
            <v/>
          </cell>
          <cell r="DS45" t="str">
            <v/>
          </cell>
          <cell r="DT45" t="str">
            <v/>
          </cell>
          <cell r="DU45" t="str">
            <v/>
          </cell>
          <cell r="DV45">
            <v>1</v>
          </cell>
          <cell r="DW45" t="str">
            <v/>
          </cell>
        </row>
        <row r="46">
          <cell r="U46" t="str">
            <v>PR19ANH_9</v>
          </cell>
          <cell r="V46" t="str">
            <v>Resilient Business</v>
          </cell>
          <cell r="W46" t="str">
            <v>PR19 new</v>
          </cell>
          <cell r="X46">
            <v>9</v>
          </cell>
          <cell r="Y46" t="str">
            <v>Risk of severe restrictions in a drought</v>
          </cell>
          <cell r="Z46" t="str">
            <v>During exceptionally dry periods customers may experience restrictions to their water usage and/or supply. For example temporary interruptions to supply. This measure looks at the percentage of our customers at risk of these restrictions once every 200 years.</v>
          </cell>
          <cell r="AA46">
            <v>0.5</v>
          </cell>
          <cell r="AB46">
            <v>0.5</v>
          </cell>
          <cell r="AC46" t="str">
            <v/>
          </cell>
          <cell r="AD46" t="str">
            <v/>
          </cell>
          <cell r="AE46" t="str">
            <v/>
          </cell>
          <cell r="AF46" t="str">
            <v/>
          </cell>
          <cell r="AG46" t="str">
            <v/>
          </cell>
          <cell r="AH46" t="str">
            <v/>
          </cell>
          <cell r="AI46">
            <v>1</v>
          </cell>
          <cell r="AJ46" t="str">
            <v>NFI</v>
          </cell>
          <cell r="AK46" t="str">
            <v/>
          </cell>
          <cell r="AL46" t="str">
            <v/>
          </cell>
          <cell r="AM46" t="str">
            <v>Resilience</v>
          </cell>
          <cell r="AN46" t="str">
            <v>%</v>
          </cell>
          <cell r="AO46" t="str">
            <v>Percentage of population at risk</v>
          </cell>
          <cell r="AP46">
            <v>1</v>
          </cell>
          <cell r="AQ46" t="str">
            <v>Down</v>
          </cell>
          <cell r="AR46" t="str">
            <v>Risk of severe restrictions in a drought</v>
          </cell>
          <cell r="AS46"/>
          <cell r="AT46"/>
          <cell r="AU46"/>
          <cell r="AV46"/>
          <cell r="AW46"/>
          <cell r="AX46"/>
          <cell r="AY46"/>
          <cell r="AZ46"/>
          <cell r="BA46"/>
          <cell r="BB46"/>
          <cell r="BC46"/>
          <cell r="BD46"/>
          <cell r="BE46"/>
          <cell r="BF46"/>
          <cell r="BG46"/>
          <cell r="BH46"/>
          <cell r="BI46">
            <v>20.5</v>
          </cell>
          <cell r="BJ46">
            <v>20.5</v>
          </cell>
          <cell r="BK46">
            <v>22</v>
          </cell>
          <cell r="BL46">
            <v>21.8</v>
          </cell>
          <cell r="BM46">
            <v>0</v>
          </cell>
          <cell r="BN46"/>
          <cell r="BO46"/>
          <cell r="BP46"/>
          <cell r="BQ46"/>
          <cell r="BR46"/>
          <cell r="BS46"/>
          <cell r="BT46"/>
          <cell r="BU46"/>
          <cell r="BV46"/>
          <cell r="BW46"/>
          <cell r="BX46"/>
          <cell r="BY46"/>
          <cell r="BZ46"/>
          <cell r="CA46"/>
          <cell r="CB46"/>
          <cell r="CC46"/>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v>1</v>
          </cell>
          <cell r="DW46" t="str">
            <v/>
          </cell>
        </row>
        <row r="47">
          <cell r="U47" t="str">
            <v>PR19ANH_10</v>
          </cell>
          <cell r="V47" t="str">
            <v>Resilient Business</v>
          </cell>
          <cell r="W47" t="str">
            <v>PR19 new</v>
          </cell>
          <cell r="X47">
            <v>10</v>
          </cell>
          <cell r="Y47" t="str">
            <v>Risk of sewer flooding in a storm</v>
          </cell>
          <cell r="Z47"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AA47" t="str">
            <v/>
          </cell>
          <cell r="AB47" t="str">
            <v/>
          </cell>
          <cell r="AC47">
            <v>1</v>
          </cell>
          <cell r="AD47" t="str">
            <v/>
          </cell>
          <cell r="AE47" t="str">
            <v/>
          </cell>
          <cell r="AF47" t="str">
            <v/>
          </cell>
          <cell r="AG47" t="str">
            <v/>
          </cell>
          <cell r="AH47" t="str">
            <v/>
          </cell>
          <cell r="AI47">
            <v>1</v>
          </cell>
          <cell r="AJ47" t="str">
            <v>NFI</v>
          </cell>
          <cell r="AK47" t="str">
            <v/>
          </cell>
          <cell r="AL47" t="str">
            <v/>
          </cell>
          <cell r="AM47" t="str">
            <v>Resilience</v>
          </cell>
          <cell r="AN47" t="str">
            <v>%</v>
          </cell>
          <cell r="AO47" t="str">
            <v>Percentage of population at risk</v>
          </cell>
          <cell r="AP47">
            <v>2</v>
          </cell>
          <cell r="AQ47" t="str">
            <v>Down</v>
          </cell>
          <cell r="AR47" t="str">
            <v>Risk of sewer flooding in a storm</v>
          </cell>
          <cell r="AS47"/>
          <cell r="AT47"/>
          <cell r="AU47"/>
          <cell r="AV47"/>
          <cell r="AW47"/>
          <cell r="AX47"/>
          <cell r="AY47"/>
          <cell r="AZ47"/>
          <cell r="BA47"/>
          <cell r="BB47"/>
          <cell r="BC47"/>
          <cell r="BD47"/>
          <cell r="BE47"/>
          <cell r="BF47"/>
          <cell r="BG47"/>
          <cell r="BH47"/>
          <cell r="BI47">
            <v>9.75</v>
          </cell>
          <cell r="BJ47">
            <v>9.75</v>
          </cell>
          <cell r="BK47">
            <v>9.75</v>
          </cell>
          <cell r="BL47">
            <v>9.75</v>
          </cell>
          <cell r="BM47">
            <v>9.75</v>
          </cell>
          <cell r="BN47"/>
          <cell r="BO47"/>
          <cell r="BP47"/>
          <cell r="BQ47"/>
          <cell r="BR47"/>
          <cell r="BS47"/>
          <cell r="BT47"/>
          <cell r="BU47"/>
          <cell r="BV47"/>
          <cell r="BW47"/>
          <cell r="BX47"/>
          <cell r="BY47"/>
          <cell r="BZ47"/>
          <cell r="CA47"/>
          <cell r="CB47"/>
          <cell r="CC47"/>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v>1</v>
          </cell>
          <cell r="DW47" t="str">
            <v/>
          </cell>
        </row>
        <row r="48">
          <cell r="U48" t="str">
            <v>PR19ANH_11</v>
          </cell>
          <cell r="V48" t="str">
            <v>Investing for Tomorrow</v>
          </cell>
          <cell r="W48" t="str">
            <v>PR14 revision</v>
          </cell>
          <cell r="X48">
            <v>11</v>
          </cell>
          <cell r="Y48" t="str">
            <v>Mains repairs</v>
          </cell>
          <cell r="Z48" t="str">
            <v>The total number of mains bursts per 1,000 km of pipes.</v>
          </cell>
          <cell r="AA48" t="str">
            <v/>
          </cell>
          <cell r="AB48">
            <v>1</v>
          </cell>
          <cell r="AC48" t="str">
            <v/>
          </cell>
          <cell r="AD48" t="str">
            <v/>
          </cell>
          <cell r="AE48" t="str">
            <v/>
          </cell>
          <cell r="AF48" t="str">
            <v/>
          </cell>
          <cell r="AG48" t="str">
            <v/>
          </cell>
          <cell r="AH48" t="str">
            <v/>
          </cell>
          <cell r="AI48">
            <v>1</v>
          </cell>
          <cell r="AJ48" t="str">
            <v>Under</v>
          </cell>
          <cell r="AK48" t="str">
            <v xml:space="preserve">Revenue </v>
          </cell>
          <cell r="AL48" t="str">
            <v>In-period</v>
          </cell>
          <cell r="AM48" t="str">
            <v>Water mains bursts</v>
          </cell>
          <cell r="AN48" t="str">
            <v>number</v>
          </cell>
          <cell r="AO48" t="str">
            <v>Number of repairs per 1000 km of mains</v>
          </cell>
          <cell r="AP48">
            <v>1</v>
          </cell>
          <cell r="AQ48" t="str">
            <v>Down</v>
          </cell>
          <cell r="AR48" t="str">
            <v>Mains repairs</v>
          </cell>
          <cell r="AS48"/>
          <cell r="AT48"/>
          <cell r="AU48"/>
          <cell r="AV48"/>
          <cell r="AW48"/>
          <cell r="AX48"/>
          <cell r="AY48"/>
          <cell r="AZ48"/>
          <cell r="BA48"/>
          <cell r="BB48"/>
          <cell r="BC48"/>
          <cell r="BD48"/>
          <cell r="BE48"/>
          <cell r="BF48"/>
          <cell r="BG48"/>
          <cell r="BH48"/>
          <cell r="BI48">
            <v>140.1</v>
          </cell>
          <cell r="BJ48">
            <v>138.1</v>
          </cell>
          <cell r="BK48">
            <v>136.19999999999999</v>
          </cell>
          <cell r="BL48">
            <v>134.19999999999999</v>
          </cell>
          <cell r="BM48">
            <v>132.30000000000001</v>
          </cell>
          <cell r="BN48"/>
          <cell r="BO48"/>
          <cell r="BP48"/>
          <cell r="BQ48"/>
          <cell r="BR48"/>
          <cell r="BS48"/>
          <cell r="BT48"/>
          <cell r="BU48"/>
          <cell r="BV48"/>
          <cell r="BW48"/>
          <cell r="BX48"/>
          <cell r="BY48"/>
          <cell r="BZ48"/>
          <cell r="CA48"/>
          <cell r="CB48"/>
          <cell r="CC48"/>
          <cell r="CD48" t="str">
            <v>Yes</v>
          </cell>
          <cell r="CE48" t="str">
            <v>Yes</v>
          </cell>
          <cell r="CF48" t="str">
            <v>Yes</v>
          </cell>
          <cell r="CG48" t="str">
            <v>Yes</v>
          </cell>
          <cell r="CH48" t="str">
            <v>Yes</v>
          </cell>
          <cell r="CI48" t="str">
            <v/>
          </cell>
          <cell r="CJ48" t="str">
            <v/>
          </cell>
          <cell r="CK48" t="str">
            <v/>
          </cell>
          <cell r="CL48" t="str">
            <v/>
          </cell>
          <cell r="CM48" t="str">
            <v/>
          </cell>
          <cell r="CN48" t="str">
            <v/>
          </cell>
          <cell r="CO48" t="str">
            <v/>
          </cell>
          <cell r="CP48" t="str">
            <v/>
          </cell>
          <cell r="CQ48" t="str">
            <v/>
          </cell>
          <cell r="CR48" t="str">
            <v/>
          </cell>
          <cell r="CS48">
            <v>150.1</v>
          </cell>
          <cell r="CT48">
            <v>148.1</v>
          </cell>
          <cell r="CU48">
            <v>146.19999999999999</v>
          </cell>
          <cell r="CV48">
            <v>144.19999999999999</v>
          </cell>
          <cell r="CW48">
            <v>142.30000000000001</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v>-0.16500000000000001</v>
          </cell>
          <cell r="DN48" t="str">
            <v/>
          </cell>
          <cell r="DO48" t="str">
            <v/>
          </cell>
          <cell r="DP48" t="str">
            <v/>
          </cell>
          <cell r="DQ48" t="str">
            <v/>
          </cell>
          <cell r="DR48" t="str">
            <v/>
          </cell>
          <cell r="DS48" t="str">
            <v/>
          </cell>
          <cell r="DT48" t="str">
            <v/>
          </cell>
          <cell r="DU48" t="str">
            <v/>
          </cell>
          <cell r="DV48">
            <v>1</v>
          </cell>
          <cell r="DW48" t="str">
            <v/>
          </cell>
        </row>
        <row r="49">
          <cell r="U49" t="str">
            <v>PR19ANH_12</v>
          </cell>
          <cell r="V49" t="str">
            <v>Investing for Tomorrow</v>
          </cell>
          <cell r="W49" t="str">
            <v>PR19 new</v>
          </cell>
          <cell r="X49">
            <v>12</v>
          </cell>
          <cell r="Y49" t="str">
            <v>Unplanned outage</v>
          </cell>
          <cell r="Z49" t="str">
            <v>This measures the number of unplanned outages to provide a picture of the long term resilience of water treatment works.</v>
          </cell>
          <cell r="AA49" t="str">
            <v/>
          </cell>
          <cell r="AB49">
            <v>1</v>
          </cell>
          <cell r="AC49" t="str">
            <v/>
          </cell>
          <cell r="AD49" t="str">
            <v/>
          </cell>
          <cell r="AE49" t="str">
            <v/>
          </cell>
          <cell r="AF49" t="str">
            <v/>
          </cell>
          <cell r="AG49" t="str">
            <v/>
          </cell>
          <cell r="AH49" t="str">
            <v/>
          </cell>
          <cell r="AI49">
            <v>1</v>
          </cell>
          <cell r="AJ49" t="str">
            <v>Under</v>
          </cell>
          <cell r="AK49" t="str">
            <v xml:space="preserve">Revenue </v>
          </cell>
          <cell r="AL49" t="str">
            <v>In-period</v>
          </cell>
          <cell r="AM49" t="str">
            <v>Asset health</v>
          </cell>
          <cell r="AN49" t="str">
            <v>%</v>
          </cell>
          <cell r="AO49" t="str">
            <v>Percentage of peak week production capacity</v>
          </cell>
          <cell r="AP49">
            <v>2</v>
          </cell>
          <cell r="AQ49" t="str">
            <v>Down</v>
          </cell>
          <cell r="AR49" t="str">
            <v>Unplanned outage</v>
          </cell>
          <cell r="AS49"/>
          <cell r="AT49"/>
          <cell r="AU49"/>
          <cell r="AV49"/>
          <cell r="AW49"/>
          <cell r="AX49"/>
          <cell r="AY49"/>
          <cell r="AZ49"/>
          <cell r="BA49"/>
          <cell r="BB49"/>
          <cell r="BC49"/>
          <cell r="BD49"/>
          <cell r="BE49"/>
          <cell r="BF49"/>
          <cell r="BG49"/>
          <cell r="BH49"/>
          <cell r="BI49">
            <v>2.34</v>
          </cell>
          <cell r="BJ49">
            <v>2.34</v>
          </cell>
          <cell r="BK49">
            <v>2.34</v>
          </cell>
          <cell r="BL49">
            <v>2.34</v>
          </cell>
          <cell r="BM49">
            <v>2.34</v>
          </cell>
          <cell r="BN49"/>
          <cell r="BO49"/>
          <cell r="BP49"/>
          <cell r="BQ49"/>
          <cell r="BR49"/>
          <cell r="BS49"/>
          <cell r="BT49"/>
          <cell r="BU49"/>
          <cell r="BV49"/>
          <cell r="BW49"/>
          <cell r="BX49"/>
          <cell r="BY49"/>
          <cell r="BZ49"/>
          <cell r="CA49"/>
          <cell r="CB49"/>
          <cell r="CC49"/>
          <cell r="CD49" t="str">
            <v>Yes</v>
          </cell>
          <cell r="CE49" t="str">
            <v>Yes</v>
          </cell>
          <cell r="CF49" t="str">
            <v>Yes</v>
          </cell>
          <cell r="CG49" t="str">
            <v>Yes</v>
          </cell>
          <cell r="CH49" t="str">
            <v>Yes</v>
          </cell>
          <cell r="CI49" t="str">
            <v/>
          </cell>
          <cell r="CJ49" t="str">
            <v/>
          </cell>
          <cell r="CK49" t="str">
            <v/>
          </cell>
          <cell r="CL49" t="str">
            <v/>
          </cell>
          <cell r="CM49" t="str">
            <v/>
          </cell>
          <cell r="CN49">
            <v>5.22</v>
          </cell>
          <cell r="CO49">
            <v>5.22</v>
          </cell>
          <cell r="CP49">
            <v>5.22</v>
          </cell>
          <cell r="CQ49">
            <v>5.22</v>
          </cell>
          <cell r="CR49">
            <v>5.22</v>
          </cell>
          <cell r="CS49">
            <v>2.81</v>
          </cell>
          <cell r="CT49">
            <v>2.81</v>
          </cell>
          <cell r="CU49">
            <v>2.81</v>
          </cell>
          <cell r="CV49">
            <v>2.81</v>
          </cell>
          <cell r="CW49">
            <v>2.81</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v>-1.3240000000000001</v>
          </cell>
          <cell r="DN49" t="str">
            <v/>
          </cell>
          <cell r="DO49" t="str">
            <v/>
          </cell>
          <cell r="DP49" t="str">
            <v/>
          </cell>
          <cell r="DQ49" t="str">
            <v/>
          </cell>
          <cell r="DR49" t="str">
            <v/>
          </cell>
          <cell r="DS49" t="str">
            <v/>
          </cell>
          <cell r="DT49" t="str">
            <v/>
          </cell>
          <cell r="DU49" t="str">
            <v/>
          </cell>
          <cell r="DV49">
            <v>1</v>
          </cell>
          <cell r="DW49" t="str">
            <v/>
          </cell>
        </row>
        <row r="50">
          <cell r="U50" t="str">
            <v>PR19ANH_13</v>
          </cell>
          <cell r="V50" t="str">
            <v>Investing for Tomorrow</v>
          </cell>
          <cell r="W50" t="str">
            <v>PR14 revision</v>
          </cell>
          <cell r="X50">
            <v>13</v>
          </cell>
          <cell r="Y50" t="str">
            <v>Sewer collapses</v>
          </cell>
          <cell r="Z50" t="str">
            <v>The number of sewer collapses per 1,000 km of pipes.</v>
          </cell>
          <cell r="AA50" t="str">
            <v/>
          </cell>
          <cell r="AB50" t="str">
            <v/>
          </cell>
          <cell r="AC50">
            <v>1</v>
          </cell>
          <cell r="AD50" t="str">
            <v/>
          </cell>
          <cell r="AE50" t="str">
            <v/>
          </cell>
          <cell r="AF50" t="str">
            <v/>
          </cell>
          <cell r="AG50" t="str">
            <v/>
          </cell>
          <cell r="AH50" t="str">
            <v/>
          </cell>
          <cell r="AI50">
            <v>1</v>
          </cell>
          <cell r="AJ50" t="str">
            <v>Under</v>
          </cell>
          <cell r="AK50" t="str">
            <v xml:space="preserve">Revenue </v>
          </cell>
          <cell r="AL50" t="str">
            <v>In-period</v>
          </cell>
          <cell r="AM50" t="str">
            <v>Sewer blockages/collapses</v>
          </cell>
          <cell r="AN50" t="str">
            <v>number</v>
          </cell>
          <cell r="AO50" t="str">
            <v>Number of collapses per 1000km of sewer network</v>
          </cell>
          <cell r="AP50">
            <v>2</v>
          </cell>
          <cell r="AQ50" t="str">
            <v>Down</v>
          </cell>
          <cell r="AR50" t="str">
            <v>Sewer collapses</v>
          </cell>
          <cell r="AS50"/>
          <cell r="AT50"/>
          <cell r="AU50"/>
          <cell r="AV50"/>
          <cell r="AW50"/>
          <cell r="AX50"/>
          <cell r="AY50"/>
          <cell r="AZ50"/>
          <cell r="BA50"/>
          <cell r="BB50"/>
          <cell r="BC50"/>
          <cell r="BD50"/>
          <cell r="BE50"/>
          <cell r="BF50"/>
          <cell r="BG50"/>
          <cell r="BH50"/>
          <cell r="BI50">
            <v>5.6</v>
          </cell>
          <cell r="BJ50">
            <v>5.6</v>
          </cell>
          <cell r="BK50">
            <v>5.5</v>
          </cell>
          <cell r="BL50">
            <v>5.5</v>
          </cell>
          <cell r="BM50">
            <v>5.5</v>
          </cell>
          <cell r="BN50"/>
          <cell r="BO50"/>
          <cell r="BP50"/>
          <cell r="BQ50"/>
          <cell r="BR50"/>
          <cell r="BS50"/>
          <cell r="BT50"/>
          <cell r="BU50"/>
          <cell r="BV50"/>
          <cell r="BW50"/>
          <cell r="BX50"/>
          <cell r="BY50"/>
          <cell r="BZ50"/>
          <cell r="CA50"/>
          <cell r="CB50"/>
          <cell r="CC50"/>
          <cell r="CD50" t="str">
            <v>Yes</v>
          </cell>
          <cell r="CE50" t="str">
            <v>Yes</v>
          </cell>
          <cell r="CF50" t="str">
            <v>Yes</v>
          </cell>
          <cell r="CG50" t="str">
            <v>Yes</v>
          </cell>
          <cell r="CH50" t="str">
            <v>Yes</v>
          </cell>
          <cell r="CI50" t="str">
            <v/>
          </cell>
          <cell r="CJ50" t="str">
            <v/>
          </cell>
          <cell r="CK50" t="str">
            <v/>
          </cell>
          <cell r="CL50" t="str">
            <v/>
          </cell>
          <cell r="CM50" t="str">
            <v/>
          </cell>
          <cell r="CN50">
            <v>7.86</v>
          </cell>
          <cell r="CO50">
            <v>7.86</v>
          </cell>
          <cell r="CP50">
            <v>7.76</v>
          </cell>
          <cell r="CQ50">
            <v>7.76</v>
          </cell>
          <cell r="CR50">
            <v>7.76</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v>-2.298</v>
          </cell>
          <cell r="DN50" t="str">
            <v/>
          </cell>
          <cell r="DO50" t="str">
            <v/>
          </cell>
          <cell r="DP50" t="str">
            <v/>
          </cell>
          <cell r="DQ50" t="str">
            <v/>
          </cell>
          <cell r="DR50" t="str">
            <v/>
          </cell>
          <cell r="DS50" t="str">
            <v/>
          </cell>
          <cell r="DT50" t="str">
            <v/>
          </cell>
          <cell r="DU50" t="str">
            <v/>
          </cell>
          <cell r="DV50">
            <v>1</v>
          </cell>
          <cell r="DW50" t="str">
            <v/>
          </cell>
        </row>
        <row r="51">
          <cell r="U51" t="str">
            <v>PR19ANH_14</v>
          </cell>
          <cell r="V51" t="str">
            <v>Investing for Tomorrow</v>
          </cell>
          <cell r="W51" t="str">
            <v>PR14 revision</v>
          </cell>
          <cell r="X51">
            <v>14</v>
          </cell>
          <cell r="Y51" t="str">
            <v>Treatment works compliance</v>
          </cell>
          <cell r="Z51"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AA51" t="str">
            <v/>
          </cell>
          <cell r="AB51">
            <v>0.39</v>
          </cell>
          <cell r="AC51">
            <v>0.61</v>
          </cell>
          <cell r="AD51" t="str">
            <v/>
          </cell>
          <cell r="AE51" t="str">
            <v/>
          </cell>
          <cell r="AF51" t="str">
            <v/>
          </cell>
          <cell r="AG51" t="str">
            <v/>
          </cell>
          <cell r="AH51" t="str">
            <v/>
          </cell>
          <cell r="AI51">
            <v>1</v>
          </cell>
          <cell r="AJ51" t="str">
            <v>Under</v>
          </cell>
          <cell r="AK51" t="str">
            <v xml:space="preserve">Revenue </v>
          </cell>
          <cell r="AL51" t="str">
            <v>In-period</v>
          </cell>
          <cell r="AM51" t="str">
            <v>Treatment works</v>
          </cell>
          <cell r="AN51" t="str">
            <v>%</v>
          </cell>
          <cell r="AO51" t="str">
            <v>Percentage compliance</v>
          </cell>
          <cell r="AP51">
            <v>2</v>
          </cell>
          <cell r="AQ51" t="str">
            <v>Up</v>
          </cell>
          <cell r="AR51" t="str">
            <v>Treatment works compliance</v>
          </cell>
          <cell r="AS51"/>
          <cell r="AT51"/>
          <cell r="AU51"/>
          <cell r="AV51"/>
          <cell r="AW51"/>
          <cell r="AX51"/>
          <cell r="AY51"/>
          <cell r="AZ51"/>
          <cell r="BA51"/>
          <cell r="BB51"/>
          <cell r="BC51"/>
          <cell r="BD51"/>
          <cell r="BE51"/>
          <cell r="BF51"/>
          <cell r="BG51"/>
          <cell r="BH51"/>
          <cell r="BI51">
            <v>100</v>
          </cell>
          <cell r="BJ51">
            <v>100</v>
          </cell>
          <cell r="BK51">
            <v>100</v>
          </cell>
          <cell r="BL51">
            <v>100</v>
          </cell>
          <cell r="BM51">
            <v>100</v>
          </cell>
          <cell r="BN51"/>
          <cell r="BO51"/>
          <cell r="BP51"/>
          <cell r="BQ51"/>
          <cell r="BR51"/>
          <cell r="BS51"/>
          <cell r="BT51"/>
          <cell r="BU51"/>
          <cell r="BV51"/>
          <cell r="BW51"/>
          <cell r="BX51"/>
          <cell r="BY51"/>
          <cell r="BZ51"/>
          <cell r="CA51"/>
          <cell r="CB51"/>
          <cell r="CC51"/>
          <cell r="CD51" t="str">
            <v>Yes</v>
          </cell>
          <cell r="CE51" t="str">
            <v>Yes</v>
          </cell>
          <cell r="CF51" t="str">
            <v>Yes</v>
          </cell>
          <cell r="CG51" t="str">
            <v>Yes</v>
          </cell>
          <cell r="CH51" t="str">
            <v>Yes</v>
          </cell>
          <cell r="CI51" t="str">
            <v/>
          </cell>
          <cell r="CJ51" t="str">
            <v/>
          </cell>
          <cell r="CK51" t="str">
            <v/>
          </cell>
          <cell r="CL51" t="str">
            <v/>
          </cell>
          <cell r="CM51" t="str">
            <v/>
          </cell>
          <cell r="CN51">
            <v>95.4</v>
          </cell>
          <cell r="CO51">
            <v>95.4</v>
          </cell>
          <cell r="CP51">
            <v>95.4</v>
          </cell>
          <cell r="CQ51">
            <v>95.4</v>
          </cell>
          <cell r="CR51">
            <v>95.4</v>
          </cell>
          <cell r="CS51">
            <v>99</v>
          </cell>
          <cell r="CT51">
            <v>99</v>
          </cell>
          <cell r="CU51">
            <v>99</v>
          </cell>
          <cell r="CV51">
            <v>99</v>
          </cell>
          <cell r="CW51">
            <v>99</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v>-1.3480000000000001</v>
          </cell>
          <cell r="DN51" t="str">
            <v/>
          </cell>
          <cell r="DO51" t="str">
            <v/>
          </cell>
          <cell r="DP51" t="str">
            <v/>
          </cell>
          <cell r="DQ51" t="str">
            <v/>
          </cell>
          <cell r="DR51" t="str">
            <v/>
          </cell>
          <cell r="DS51" t="str">
            <v/>
          </cell>
          <cell r="DT51" t="str">
            <v/>
          </cell>
          <cell r="DU51" t="str">
            <v/>
          </cell>
          <cell r="DV51">
            <v>1</v>
          </cell>
          <cell r="DW51" t="str">
            <v/>
          </cell>
        </row>
        <row r="52">
          <cell r="U52" t="str">
            <v>PR19ANH_15</v>
          </cell>
          <cell r="V52" t="str">
            <v>Resilient Business</v>
          </cell>
          <cell r="W52" t="str">
            <v>PR14 continuation</v>
          </cell>
          <cell r="X52">
            <v>15</v>
          </cell>
          <cell r="Y52" t="str">
            <v>Percentage of population supplied by a single supply system</v>
          </cell>
          <cell r="Z52"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AA52" t="str">
            <v/>
          </cell>
          <cell r="AB52">
            <v>1</v>
          </cell>
          <cell r="AC52" t="str">
            <v/>
          </cell>
          <cell r="AD52" t="str">
            <v/>
          </cell>
          <cell r="AE52" t="str">
            <v/>
          </cell>
          <cell r="AF52" t="str">
            <v/>
          </cell>
          <cell r="AG52" t="str">
            <v/>
          </cell>
          <cell r="AH52" t="str">
            <v/>
          </cell>
          <cell r="AI52">
            <v>1</v>
          </cell>
          <cell r="AJ52" t="str">
            <v>Under</v>
          </cell>
          <cell r="AK52" t="str">
            <v>Financial</v>
          </cell>
          <cell r="AL52" t="str">
            <v>In-period</v>
          </cell>
          <cell r="AM52" t="str">
            <v>Resilience</v>
          </cell>
          <cell r="AN52" t="str">
            <v>%</v>
          </cell>
          <cell r="AO52" t="str">
            <v>% population with single supply system</v>
          </cell>
          <cell r="AP52">
            <v>1</v>
          </cell>
          <cell r="AQ52" t="str">
            <v>Down</v>
          </cell>
          <cell r="AR52" t="str">
            <v/>
          </cell>
          <cell r="AS52"/>
          <cell r="AT52"/>
          <cell r="AU52"/>
          <cell r="AV52"/>
          <cell r="AW52"/>
          <cell r="AX52"/>
          <cell r="AY52"/>
          <cell r="AZ52"/>
          <cell r="BA52"/>
          <cell r="BB52"/>
          <cell r="BC52"/>
          <cell r="BD52"/>
          <cell r="BE52"/>
          <cell r="BF52"/>
          <cell r="BG52"/>
          <cell r="BH52"/>
          <cell r="BI52" t="str">
            <v/>
          </cell>
          <cell r="BJ52" t="str">
            <v/>
          </cell>
          <cell r="BK52" t="str">
            <v/>
          </cell>
          <cell r="BL52" t="str">
            <v/>
          </cell>
          <cell r="BM52" t="str">
            <v/>
          </cell>
          <cell r="BN52"/>
          <cell r="BO52"/>
          <cell r="BP52"/>
          <cell r="BQ52"/>
          <cell r="BR52"/>
          <cell r="BS52"/>
          <cell r="BT52"/>
          <cell r="BU52"/>
          <cell r="BV52"/>
          <cell r="BW52"/>
          <cell r="BX52"/>
          <cell r="BY52"/>
          <cell r="BZ52"/>
          <cell r="CA52"/>
          <cell r="CB52"/>
          <cell r="CC52"/>
          <cell r="CD52" t="str">
            <v/>
          </cell>
          <cell r="CE52" t="str">
            <v/>
          </cell>
          <cell r="CF52" t="str">
            <v/>
          </cell>
          <cell r="CG52" t="str">
            <v/>
          </cell>
          <cell r="CH52" t="str">
            <v>Yes</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v>1</v>
          </cell>
          <cell r="DW52" t="str">
            <v/>
          </cell>
        </row>
        <row r="53">
          <cell r="U53" t="str">
            <v>PR19ANH_16</v>
          </cell>
          <cell r="V53" t="str">
            <v>Investing for Tomorrow</v>
          </cell>
          <cell r="W53" t="str">
            <v>PR14 revision</v>
          </cell>
          <cell r="X53">
            <v>16</v>
          </cell>
          <cell r="Y53" t="str">
            <v>Properties at risk of persistent low pressure</v>
          </cell>
          <cell r="Z53"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AA53" t="str">
            <v/>
          </cell>
          <cell r="AB53">
            <v>1</v>
          </cell>
          <cell r="AC53" t="str">
            <v/>
          </cell>
          <cell r="AD53" t="str">
            <v/>
          </cell>
          <cell r="AE53" t="str">
            <v/>
          </cell>
          <cell r="AF53" t="str">
            <v/>
          </cell>
          <cell r="AG53" t="str">
            <v/>
          </cell>
          <cell r="AH53" t="str">
            <v/>
          </cell>
          <cell r="AI53">
            <v>1</v>
          </cell>
          <cell r="AJ53" t="str">
            <v>Out &amp; under</v>
          </cell>
          <cell r="AK53" t="str">
            <v xml:space="preserve">Revenue </v>
          </cell>
          <cell r="AL53" t="str">
            <v>In-period</v>
          </cell>
          <cell r="AM53" t="str">
            <v>Water pressure</v>
          </cell>
          <cell r="AN53" t="str">
            <v>number</v>
          </cell>
          <cell r="AO53" t="str">
            <v>No. of properties per 10,000 connections</v>
          </cell>
          <cell r="AP53">
            <v>0</v>
          </cell>
          <cell r="AQ53" t="str">
            <v>Down</v>
          </cell>
          <cell r="AR53"/>
          <cell r="AS53"/>
          <cell r="AT53"/>
          <cell r="AU53"/>
          <cell r="AV53"/>
          <cell r="AW53"/>
          <cell r="AX53"/>
          <cell r="AY53"/>
          <cell r="AZ53"/>
          <cell r="BA53"/>
          <cell r="BB53"/>
          <cell r="BC53"/>
          <cell r="BD53"/>
          <cell r="BE53"/>
          <cell r="BF53"/>
          <cell r="BG53"/>
          <cell r="BH53"/>
          <cell r="BI53" t="str">
            <v/>
          </cell>
          <cell r="BJ53" t="str">
            <v/>
          </cell>
          <cell r="BK53" t="str">
            <v/>
          </cell>
          <cell r="BL53" t="str">
            <v/>
          </cell>
          <cell r="BM53" t="str">
            <v/>
          </cell>
          <cell r="BN53"/>
          <cell r="BO53"/>
          <cell r="BP53"/>
          <cell r="BQ53"/>
          <cell r="BR53"/>
          <cell r="BS53"/>
          <cell r="BT53"/>
          <cell r="BU53"/>
          <cell r="BV53"/>
          <cell r="BW53"/>
          <cell r="BX53"/>
          <cell r="BY53"/>
          <cell r="BZ53"/>
          <cell r="CA53"/>
          <cell r="CB53"/>
          <cell r="CC53"/>
          <cell r="CD53" t="str">
            <v>Yes</v>
          </cell>
          <cell r="CE53" t="str">
            <v>Yes</v>
          </cell>
          <cell r="CF53" t="str">
            <v>Yes</v>
          </cell>
          <cell r="CG53" t="str">
            <v>Yes</v>
          </cell>
          <cell r="CH53" t="str">
            <v>Yes</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v>1</v>
          </cell>
          <cell r="DW53" t="str">
            <v/>
          </cell>
        </row>
        <row r="54">
          <cell r="U54" t="str">
            <v>PR19ANH_17</v>
          </cell>
          <cell r="V54" t="str">
            <v>Investing for Tomorrow</v>
          </cell>
          <cell r="W54" t="str">
            <v>PR14 revision</v>
          </cell>
          <cell r="X54">
            <v>17</v>
          </cell>
          <cell r="Y54" t="str">
            <v>External Sewer Flooding</v>
          </cell>
          <cell r="Z54" t="str">
            <v>Sewer flooding occurs when sewage escapes from a pipe, through a manhole, from a drain or by backing up in a toilet. External flooding affects gardens and public spaces. This performance commitment is the number of areas affected externally by sewer flooding.</v>
          </cell>
          <cell r="AA54" t="str">
            <v/>
          </cell>
          <cell r="AB54" t="str">
            <v/>
          </cell>
          <cell r="AC54">
            <v>1</v>
          </cell>
          <cell r="AD54" t="str">
            <v/>
          </cell>
          <cell r="AE54" t="str">
            <v/>
          </cell>
          <cell r="AF54" t="str">
            <v/>
          </cell>
          <cell r="AG54" t="str">
            <v/>
          </cell>
          <cell r="AH54" t="str">
            <v/>
          </cell>
          <cell r="AI54">
            <v>1</v>
          </cell>
          <cell r="AJ54" t="str">
            <v>Out &amp; under</v>
          </cell>
          <cell r="AK54" t="str">
            <v xml:space="preserve">Revenue </v>
          </cell>
          <cell r="AL54" t="str">
            <v>In-period</v>
          </cell>
          <cell r="AM54" t="str">
            <v>Sewer flooding</v>
          </cell>
          <cell r="AN54" t="str">
            <v>number</v>
          </cell>
          <cell r="AO54" t="str">
            <v>Number of incidents per 10,000 sewer connections</v>
          </cell>
          <cell r="AP54">
            <v>0</v>
          </cell>
          <cell r="AQ54" t="str">
            <v>Down</v>
          </cell>
          <cell r="AR54"/>
          <cell r="AS54"/>
          <cell r="AT54"/>
          <cell r="AU54"/>
          <cell r="AV54"/>
          <cell r="AW54"/>
          <cell r="AX54"/>
          <cell r="AY54"/>
          <cell r="AZ54"/>
          <cell r="BA54"/>
          <cell r="BB54"/>
          <cell r="BC54"/>
          <cell r="BD54"/>
          <cell r="BE54"/>
          <cell r="BF54"/>
          <cell r="BG54"/>
          <cell r="BH54"/>
          <cell r="BI54" t="str">
            <v/>
          </cell>
          <cell r="BJ54" t="str">
            <v/>
          </cell>
          <cell r="BK54" t="str">
            <v/>
          </cell>
          <cell r="BL54" t="str">
            <v/>
          </cell>
          <cell r="BM54" t="str">
            <v/>
          </cell>
          <cell r="BN54"/>
          <cell r="BO54"/>
          <cell r="BP54"/>
          <cell r="BQ54"/>
          <cell r="BR54"/>
          <cell r="BS54"/>
          <cell r="BT54"/>
          <cell r="BU54"/>
          <cell r="BV54"/>
          <cell r="BW54"/>
          <cell r="BX54"/>
          <cell r="BY54"/>
          <cell r="BZ54"/>
          <cell r="CA54"/>
          <cell r="CB54"/>
          <cell r="CC54"/>
          <cell r="CD54" t="str">
            <v>Yes</v>
          </cell>
          <cell r="CE54" t="str">
            <v>Yes</v>
          </cell>
          <cell r="CF54" t="str">
            <v>Yes</v>
          </cell>
          <cell r="CG54" t="str">
            <v>Yes</v>
          </cell>
          <cell r="CH54" t="str">
            <v>Yes</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v>1</v>
          </cell>
          <cell r="DW54" t="str">
            <v/>
          </cell>
        </row>
        <row r="55">
          <cell r="U55" t="str">
            <v>PR19ANH_18</v>
          </cell>
          <cell r="V55" t="str">
            <v>Investing for Tomorrow</v>
          </cell>
          <cell r="W55" t="str">
            <v>PR14 revision</v>
          </cell>
          <cell r="X55">
            <v>18</v>
          </cell>
          <cell r="Y55" t="str">
            <v>Reactive Mains Bursts</v>
          </cell>
          <cell r="Z55" t="str">
            <v xml:space="preserve">Number of reactive mains bursts.
This measure will differ from the common measure in that only reactive bursts will be reported
</v>
          </cell>
          <cell r="AA55" t="str">
            <v/>
          </cell>
          <cell r="AB55">
            <v>1</v>
          </cell>
          <cell r="AC55" t="str">
            <v/>
          </cell>
          <cell r="AD55" t="str">
            <v/>
          </cell>
          <cell r="AE55" t="str">
            <v/>
          </cell>
          <cell r="AF55" t="str">
            <v/>
          </cell>
          <cell r="AG55" t="str">
            <v/>
          </cell>
          <cell r="AH55" t="str">
            <v/>
          </cell>
          <cell r="AI55">
            <v>1</v>
          </cell>
          <cell r="AJ55" t="str">
            <v>NFI</v>
          </cell>
          <cell r="AK55" t="str">
            <v/>
          </cell>
          <cell r="AL55" t="str">
            <v/>
          </cell>
          <cell r="AM55" t="str">
            <v>Water mains bursts</v>
          </cell>
          <cell r="AN55" t="str">
            <v>nr</v>
          </cell>
          <cell r="AO55" t="str">
            <v>No. mains bursts</v>
          </cell>
          <cell r="AP55">
            <v>0</v>
          </cell>
          <cell r="AQ55" t="str">
            <v>Down</v>
          </cell>
          <cell r="AR55" t="str">
            <v/>
          </cell>
          <cell r="AS55"/>
          <cell r="AT55"/>
          <cell r="AU55"/>
          <cell r="AV55"/>
          <cell r="AW55"/>
          <cell r="AX55"/>
          <cell r="AY55"/>
          <cell r="AZ55"/>
          <cell r="BA55"/>
          <cell r="BB55"/>
          <cell r="BC55"/>
          <cell r="BD55"/>
          <cell r="BE55"/>
          <cell r="BF55"/>
          <cell r="BG55"/>
          <cell r="BH55"/>
          <cell r="BI55" t="str">
            <v/>
          </cell>
          <cell r="BJ55" t="str">
            <v/>
          </cell>
          <cell r="BK55" t="str">
            <v/>
          </cell>
          <cell r="BL55" t="str">
            <v/>
          </cell>
          <cell r="BM55" t="str">
            <v/>
          </cell>
          <cell r="BN55"/>
          <cell r="BO55"/>
          <cell r="BP55"/>
          <cell r="BQ55"/>
          <cell r="BR55"/>
          <cell r="BS55"/>
          <cell r="BT55"/>
          <cell r="BU55"/>
          <cell r="BV55"/>
          <cell r="BW55"/>
          <cell r="BX55"/>
          <cell r="BY55"/>
          <cell r="BZ55"/>
          <cell r="CA55"/>
          <cell r="CB55"/>
          <cell r="CC55"/>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v>1</v>
          </cell>
          <cell r="DW55" t="str">
            <v/>
          </cell>
        </row>
        <row r="56">
          <cell r="U56" t="str">
            <v>PR19ANH_19</v>
          </cell>
          <cell r="V56" t="str">
            <v>Flourishing Environment</v>
          </cell>
          <cell r="W56" t="str">
            <v>PR14 revision</v>
          </cell>
          <cell r="X56">
            <v>19</v>
          </cell>
          <cell r="Y56" t="str">
            <v>Bathing Waters Attaining Excellent Status</v>
          </cell>
          <cell r="Z56" t="str">
            <v>The quality of water around coastal beaches in our region, measured by the Environment Agency.</v>
          </cell>
          <cell r="AA56" t="str">
            <v/>
          </cell>
          <cell r="AB56" t="str">
            <v/>
          </cell>
          <cell r="AC56">
            <v>1</v>
          </cell>
          <cell r="AD56" t="str">
            <v/>
          </cell>
          <cell r="AE56" t="str">
            <v/>
          </cell>
          <cell r="AF56" t="str">
            <v/>
          </cell>
          <cell r="AG56" t="str">
            <v/>
          </cell>
          <cell r="AH56" t="str">
            <v/>
          </cell>
          <cell r="AI56">
            <v>1</v>
          </cell>
          <cell r="AJ56" t="str">
            <v>Out &amp; under</v>
          </cell>
          <cell r="AK56" t="str">
            <v xml:space="preserve">Revenue </v>
          </cell>
          <cell r="AL56" t="str">
            <v>End of period</v>
          </cell>
          <cell r="AM56" t="str">
            <v>Environmental</v>
          </cell>
          <cell r="AN56" t="str">
            <v>nr</v>
          </cell>
          <cell r="AO56" t="str">
            <v>Number of bathing waters classified as excellent</v>
          </cell>
          <cell r="AP56">
            <v>0</v>
          </cell>
          <cell r="AQ56" t="str">
            <v>Up</v>
          </cell>
          <cell r="AR56" t="str">
            <v/>
          </cell>
          <cell r="AS56"/>
          <cell r="AT56"/>
          <cell r="AU56"/>
          <cell r="AV56"/>
          <cell r="AW56"/>
          <cell r="AX56"/>
          <cell r="AY56"/>
          <cell r="AZ56"/>
          <cell r="BA56"/>
          <cell r="BB56"/>
          <cell r="BC56"/>
          <cell r="BD56"/>
          <cell r="BE56"/>
          <cell r="BF56"/>
          <cell r="BG56"/>
          <cell r="BH56"/>
          <cell r="BI56" t="str">
            <v/>
          </cell>
          <cell r="BJ56" t="str">
            <v/>
          </cell>
          <cell r="BK56" t="str">
            <v/>
          </cell>
          <cell r="BL56" t="str">
            <v/>
          </cell>
          <cell r="BM56" t="str">
            <v/>
          </cell>
          <cell r="BN56"/>
          <cell r="BO56"/>
          <cell r="BP56"/>
          <cell r="BQ56"/>
          <cell r="BR56"/>
          <cell r="BS56"/>
          <cell r="BT56"/>
          <cell r="BU56"/>
          <cell r="BV56"/>
          <cell r="BW56"/>
          <cell r="BX56"/>
          <cell r="BY56"/>
          <cell r="BZ56"/>
          <cell r="CA56"/>
          <cell r="CB56"/>
          <cell r="CC56"/>
          <cell r="CD56"/>
          <cell r="CE56"/>
          <cell r="CF56"/>
          <cell r="CG56"/>
          <cell r="CH56" t="str">
            <v>Yes</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row>
        <row r="57">
          <cell r="U57" t="str">
            <v>PR19ANH_20</v>
          </cell>
          <cell r="V57" t="str">
            <v>Flourishing Environment</v>
          </cell>
          <cell r="W57" t="str">
            <v>PR19 new</v>
          </cell>
          <cell r="X57">
            <v>20</v>
          </cell>
          <cell r="Y57" t="str">
            <v>Abstraction Incentive Mechanism</v>
          </cell>
          <cell r="Z57"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AA57">
            <v>1</v>
          </cell>
          <cell r="AB57" t="str">
            <v/>
          </cell>
          <cell r="AC57" t="str">
            <v/>
          </cell>
          <cell r="AD57" t="str">
            <v/>
          </cell>
          <cell r="AE57" t="str">
            <v/>
          </cell>
          <cell r="AF57" t="str">
            <v/>
          </cell>
          <cell r="AG57" t="str">
            <v/>
          </cell>
          <cell r="AH57" t="str">
            <v/>
          </cell>
          <cell r="AI57">
            <v>1</v>
          </cell>
          <cell r="AJ57" t="str">
            <v>Out &amp; under</v>
          </cell>
          <cell r="AK57" t="str">
            <v xml:space="preserve">Revenue </v>
          </cell>
          <cell r="AL57" t="str">
            <v>In-period</v>
          </cell>
          <cell r="AM57" t="str">
            <v>Water resources/ abstraction</v>
          </cell>
          <cell r="AN57" t="str">
            <v>nr</v>
          </cell>
          <cell r="AO57" t="str">
            <v>Megalitre (Ml)</v>
          </cell>
          <cell r="AP57">
            <v>0</v>
          </cell>
          <cell r="AQ57" t="str">
            <v>Up</v>
          </cell>
          <cell r="AR57" t="str">
            <v/>
          </cell>
          <cell r="AS57"/>
          <cell r="AT57"/>
          <cell r="AU57"/>
          <cell r="AV57"/>
          <cell r="AW57"/>
          <cell r="AX57"/>
          <cell r="AY57"/>
          <cell r="AZ57"/>
          <cell r="BA57"/>
          <cell r="BB57"/>
          <cell r="BC57"/>
          <cell r="BD57"/>
          <cell r="BE57"/>
          <cell r="BF57"/>
          <cell r="BG57"/>
          <cell r="BH57"/>
          <cell r="BI57" t="str">
            <v/>
          </cell>
          <cell r="BJ57" t="str">
            <v/>
          </cell>
          <cell r="BK57" t="str">
            <v/>
          </cell>
          <cell r="BL57" t="str">
            <v/>
          </cell>
          <cell r="BM57" t="str">
            <v/>
          </cell>
          <cell r="BN57"/>
          <cell r="BO57"/>
          <cell r="BP57"/>
          <cell r="BQ57"/>
          <cell r="BR57"/>
          <cell r="BS57"/>
          <cell r="BT57"/>
          <cell r="BU57"/>
          <cell r="BV57"/>
          <cell r="BW57"/>
          <cell r="BX57"/>
          <cell r="BY57"/>
          <cell r="BZ57"/>
          <cell r="CA57"/>
          <cell r="CB57"/>
          <cell r="CC57"/>
          <cell r="CD57" t="str">
            <v>Yes</v>
          </cell>
          <cell r="CE57" t="str">
            <v>Yes</v>
          </cell>
          <cell r="CF57" t="str">
            <v>Yes</v>
          </cell>
          <cell r="CG57" t="str">
            <v>Yes</v>
          </cell>
          <cell r="CH57" t="str">
            <v>Yes</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No</v>
          </cell>
          <cell r="DV57">
            <v>1</v>
          </cell>
          <cell r="DW57" t="str">
            <v/>
          </cell>
        </row>
        <row r="58">
          <cell r="U58" t="str">
            <v>PR19ANH_21</v>
          </cell>
          <cell r="V58" t="str">
            <v>Positive Impact on Communities</v>
          </cell>
          <cell r="W58" t="str">
            <v>PR19 new</v>
          </cell>
          <cell r="X58">
            <v>21</v>
          </cell>
          <cell r="Y58" t="str">
            <v>Customer awareness of the company's Priority Services Register</v>
          </cell>
          <cell r="Z58"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AA58" t="str">
            <v/>
          </cell>
          <cell r="AB58" t="str">
            <v/>
          </cell>
          <cell r="AC58" t="str">
            <v/>
          </cell>
          <cell r="AD58" t="str">
            <v/>
          </cell>
          <cell r="AE58">
            <v>1</v>
          </cell>
          <cell r="AF58" t="str">
            <v/>
          </cell>
          <cell r="AG58" t="str">
            <v/>
          </cell>
          <cell r="AH58" t="str">
            <v/>
          </cell>
          <cell r="AI58">
            <v>1</v>
          </cell>
          <cell r="AJ58" t="str">
            <v>NFI</v>
          </cell>
          <cell r="AK58" t="str">
            <v/>
          </cell>
          <cell r="AL58" t="str">
            <v/>
          </cell>
          <cell r="AM58" t="str">
            <v>Billing, debt, vfm, affordability, vulnerability</v>
          </cell>
          <cell r="AN58" t="str">
            <v xml:space="preserve">% </v>
          </cell>
          <cell r="AO58" t="str">
            <v>% customers aware of Priority Services Register</v>
          </cell>
          <cell r="AP58">
            <v>1</v>
          </cell>
          <cell r="AQ58" t="str">
            <v>Up</v>
          </cell>
          <cell r="AR58" t="str">
            <v/>
          </cell>
          <cell r="AS58"/>
          <cell r="AT58"/>
          <cell r="AU58"/>
          <cell r="AV58"/>
          <cell r="AW58"/>
          <cell r="AX58"/>
          <cell r="AY58"/>
          <cell r="AZ58"/>
          <cell r="BA58"/>
          <cell r="BB58"/>
          <cell r="BC58"/>
          <cell r="BD58"/>
          <cell r="BE58"/>
          <cell r="BF58"/>
          <cell r="BG58"/>
          <cell r="BH58"/>
          <cell r="BI58" t="str">
            <v/>
          </cell>
          <cell r="BJ58" t="str">
            <v/>
          </cell>
          <cell r="BK58" t="str">
            <v/>
          </cell>
          <cell r="BL58" t="str">
            <v/>
          </cell>
          <cell r="BM58" t="str">
            <v/>
          </cell>
          <cell r="BN58"/>
          <cell r="BO58"/>
          <cell r="BP58"/>
          <cell r="BQ58"/>
          <cell r="BR58"/>
          <cell r="BS58"/>
          <cell r="BT58"/>
          <cell r="BU58"/>
          <cell r="BV58"/>
          <cell r="BW58"/>
          <cell r="BX58"/>
          <cell r="BY58"/>
          <cell r="BZ58"/>
          <cell r="CA58"/>
          <cell r="CB58"/>
          <cell r="CC58"/>
          <cell r="CD58" t="str">
            <v>Yes</v>
          </cell>
          <cell r="CE58" t="str">
            <v>Yes</v>
          </cell>
          <cell r="CF58" t="str">
            <v>Yes</v>
          </cell>
          <cell r="CG58" t="str">
            <v>Yes</v>
          </cell>
          <cell r="CH58" t="str">
            <v>Yes</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cell r="DV58"/>
          <cell r="DW58"/>
        </row>
        <row r="59">
          <cell r="U59" t="str">
            <v>PR19ANH_22</v>
          </cell>
          <cell r="V59" t="str">
            <v>Positive Impact on Communities</v>
          </cell>
          <cell r="W59" t="str">
            <v>PR19 new</v>
          </cell>
          <cell r="X59">
            <v>22</v>
          </cell>
          <cell r="Y59" t="str">
            <v>Priority services for customers in vulnerable circumstances</v>
          </cell>
          <cell r="Z59"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AA59" t="str">
            <v/>
          </cell>
          <cell r="AB59" t="str">
            <v/>
          </cell>
          <cell r="AC59" t="str">
            <v/>
          </cell>
          <cell r="AD59" t="str">
            <v/>
          </cell>
          <cell r="AE59">
            <v>1</v>
          </cell>
          <cell r="AF59" t="str">
            <v/>
          </cell>
          <cell r="AG59" t="str">
            <v/>
          </cell>
          <cell r="AH59" t="str">
            <v/>
          </cell>
          <cell r="AI59">
            <v>1</v>
          </cell>
          <cell r="AJ59" t="str">
            <v>NFI</v>
          </cell>
          <cell r="AK59" t="str">
            <v/>
          </cell>
          <cell r="AL59" t="str">
            <v/>
          </cell>
          <cell r="AM59" t="str">
            <v>Billing, debt, vfm, affordability, vulnerability</v>
          </cell>
          <cell r="AN59" t="str">
            <v>%</v>
          </cell>
          <cell r="AO59" t="str">
            <v>Percentage of applicable households</v>
          </cell>
          <cell r="AP59">
            <v>1</v>
          </cell>
          <cell r="AQ59" t="str">
            <v>Up</v>
          </cell>
          <cell r="AR59" t="str">
            <v>Priority services for customers in vulnerable circumstances</v>
          </cell>
          <cell r="AS59"/>
          <cell r="AT59"/>
          <cell r="AU59"/>
          <cell r="AV59"/>
          <cell r="AW59"/>
          <cell r="AX59"/>
          <cell r="AY59"/>
          <cell r="AZ59"/>
          <cell r="BA59"/>
          <cell r="BB59"/>
          <cell r="BC59"/>
          <cell r="BD59"/>
          <cell r="BE59"/>
          <cell r="BF59"/>
          <cell r="BG59"/>
          <cell r="BH59"/>
          <cell r="BI59" t="str">
            <v>1.8 / 17.5 / 45</v>
          </cell>
          <cell r="BJ59" t="str">
            <v>3.6 / 35 / 90</v>
          </cell>
          <cell r="BK59" t="str">
            <v>6.1 / 35 / 90</v>
          </cell>
          <cell r="BL59" t="str">
            <v>9.5 / 35 / 90</v>
          </cell>
          <cell r="BM59" t="str">
            <v>12.8 / 35 / 90</v>
          </cell>
          <cell r="BN59"/>
          <cell r="BO59"/>
          <cell r="BP59"/>
          <cell r="BQ59"/>
          <cell r="BR59"/>
          <cell r="BS59"/>
          <cell r="BT59"/>
          <cell r="BU59"/>
          <cell r="BV59"/>
          <cell r="BW59"/>
          <cell r="BX59"/>
          <cell r="BY59"/>
          <cell r="BZ59"/>
          <cell r="CA59"/>
          <cell r="CB59"/>
          <cell r="CC59"/>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v>1</v>
          </cell>
          <cell r="DW59" t="str">
            <v/>
          </cell>
        </row>
        <row r="60">
          <cell r="U60" t="str">
            <v>PR19ANH_23</v>
          </cell>
          <cell r="V60" t="str">
            <v>Fair Charges, Fair Returns</v>
          </cell>
          <cell r="W60" t="str">
            <v>PR19 new</v>
          </cell>
          <cell r="X60">
            <v>23</v>
          </cell>
          <cell r="Y60" t="str">
            <v>Managing void properties</v>
          </cell>
          <cell r="Z60"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AA60" t="str">
            <v/>
          </cell>
          <cell r="AB60" t="str">
            <v/>
          </cell>
          <cell r="AC60" t="str">
            <v/>
          </cell>
          <cell r="AD60" t="str">
            <v/>
          </cell>
          <cell r="AE60">
            <v>1</v>
          </cell>
          <cell r="AF60" t="str">
            <v/>
          </cell>
          <cell r="AG60" t="str">
            <v/>
          </cell>
          <cell r="AH60" t="str">
            <v/>
          </cell>
          <cell r="AI60">
            <v>1</v>
          </cell>
          <cell r="AJ60" t="str">
            <v>Out &amp; under</v>
          </cell>
          <cell r="AK60" t="str">
            <v xml:space="preserve">Revenue </v>
          </cell>
          <cell r="AL60" t="str">
            <v>In-period</v>
          </cell>
          <cell r="AM60" t="str">
            <v>Billing, debt, vfm, affordability, vulnerability</v>
          </cell>
          <cell r="AN60" t="str">
            <v>%</v>
          </cell>
          <cell r="AO60" t="str">
            <v>Long term voids occupied as % of total billable properties</v>
          </cell>
          <cell r="AP60">
            <v>2</v>
          </cell>
          <cell r="AQ60" t="str">
            <v>Down</v>
          </cell>
          <cell r="AR60" t="str">
            <v/>
          </cell>
          <cell r="AS60"/>
          <cell r="AT60"/>
          <cell r="AU60"/>
          <cell r="AV60"/>
          <cell r="AW60"/>
          <cell r="AX60"/>
          <cell r="AY60"/>
          <cell r="AZ60"/>
          <cell r="BA60"/>
          <cell r="BB60"/>
          <cell r="BC60"/>
          <cell r="BD60"/>
          <cell r="BE60"/>
          <cell r="BF60"/>
          <cell r="BG60"/>
          <cell r="BH60"/>
          <cell r="BI60" t="str">
            <v/>
          </cell>
          <cell r="BJ60" t="str">
            <v/>
          </cell>
          <cell r="BK60" t="str">
            <v/>
          </cell>
          <cell r="BL60" t="str">
            <v/>
          </cell>
          <cell r="BM60" t="str">
            <v/>
          </cell>
          <cell r="BN60"/>
          <cell r="BO60"/>
          <cell r="BP60"/>
          <cell r="BQ60"/>
          <cell r="BR60"/>
          <cell r="BS60"/>
          <cell r="BT60"/>
          <cell r="BU60"/>
          <cell r="BV60"/>
          <cell r="BW60"/>
          <cell r="BX60"/>
          <cell r="BY60"/>
          <cell r="BZ60"/>
          <cell r="CA60"/>
          <cell r="CB60"/>
          <cell r="CC60"/>
          <cell r="CD60" t="str">
            <v>Yes</v>
          </cell>
          <cell r="CE60" t="str">
            <v>Yes</v>
          </cell>
          <cell r="CF60" t="str">
            <v>Yes</v>
          </cell>
          <cell r="CG60" t="str">
            <v>Yes</v>
          </cell>
          <cell r="CH60" t="str">
            <v>Yes</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v>1</v>
          </cell>
          <cell r="DW60" t="str">
            <v/>
          </cell>
        </row>
        <row r="61">
          <cell r="U61" t="str">
            <v>PR19ANH_24</v>
          </cell>
          <cell r="V61" t="str">
            <v>A Smaller Footprint</v>
          </cell>
          <cell r="W61" t="str">
            <v>PR14 continuation</v>
          </cell>
          <cell r="X61">
            <v>24</v>
          </cell>
          <cell r="Y61" t="str">
            <v>Operational carbon</v>
          </cell>
          <cell r="Z61" t="str">
            <v>We seek to reduce the carbon emissions that result from our activities. The operational carbon PC tracks our success in delivering our long term goal of being carbon neutral by 2050. Performance is measured as a reduction against the 2020 baseline.</v>
          </cell>
          <cell r="AA61">
            <v>0.2</v>
          </cell>
          <cell r="AB61">
            <v>0.2</v>
          </cell>
          <cell r="AC61">
            <v>0.2</v>
          </cell>
          <cell r="AD61">
            <v>0.2</v>
          </cell>
          <cell r="AE61">
            <v>0.2</v>
          </cell>
          <cell r="AF61" t="str">
            <v/>
          </cell>
          <cell r="AG61" t="str">
            <v/>
          </cell>
          <cell r="AH61" t="str">
            <v/>
          </cell>
          <cell r="AI61">
            <v>1</v>
          </cell>
          <cell r="AJ61" t="str">
            <v>NFI</v>
          </cell>
          <cell r="AK61" t="str">
            <v/>
          </cell>
          <cell r="AL61" t="str">
            <v/>
          </cell>
          <cell r="AM61" t="str">
            <v>Energy/emissions</v>
          </cell>
          <cell r="AN61" t="str">
            <v>%</v>
          </cell>
          <cell r="AO61" t="str">
            <v>% reduction in carbon from 2015 baseline</v>
          </cell>
          <cell r="AP61">
            <v>1</v>
          </cell>
          <cell r="AQ61" t="str">
            <v>Up</v>
          </cell>
          <cell r="AR61" t="str">
            <v/>
          </cell>
          <cell r="AS61"/>
          <cell r="AT61"/>
          <cell r="AU61"/>
          <cell r="AV61"/>
          <cell r="AW61"/>
          <cell r="AX61"/>
          <cell r="AY61"/>
          <cell r="AZ61"/>
          <cell r="BA61"/>
          <cell r="BB61"/>
          <cell r="BC61"/>
          <cell r="BD61"/>
          <cell r="BE61"/>
          <cell r="BF61"/>
          <cell r="BG61"/>
          <cell r="BH61"/>
          <cell r="BI61" t="str">
            <v/>
          </cell>
          <cell r="BJ61" t="str">
            <v/>
          </cell>
          <cell r="BK61" t="str">
            <v/>
          </cell>
          <cell r="BL61" t="str">
            <v/>
          </cell>
          <cell r="BM61" t="str">
            <v/>
          </cell>
          <cell r="BN61"/>
          <cell r="BO61"/>
          <cell r="BP61"/>
          <cell r="BQ61"/>
          <cell r="BR61"/>
          <cell r="BS61"/>
          <cell r="BT61"/>
          <cell r="BU61"/>
          <cell r="BV61"/>
          <cell r="BW61"/>
          <cell r="BX61"/>
          <cell r="BY61"/>
          <cell r="BZ61"/>
          <cell r="CA61"/>
          <cell r="CB61"/>
          <cell r="CC61"/>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v>1</v>
          </cell>
          <cell r="DW61" t="str">
            <v/>
          </cell>
        </row>
        <row r="62">
          <cell r="U62" t="str">
            <v>PR19ANH_25</v>
          </cell>
          <cell r="V62" t="str">
            <v>A Smaller Footprint</v>
          </cell>
          <cell r="W62" t="str">
            <v>PR14 continuation</v>
          </cell>
          <cell r="X62">
            <v>25</v>
          </cell>
          <cell r="Y62" t="str">
            <v>Capital carbon</v>
          </cell>
          <cell r="Z62" t="str">
            <v>Our capital carbon PC tracks our success in reducing emissions from infrastructure projects.  This performance commitment tracks our success in delivering our long term goal of reducing capital carbon by 70% from a 2010 baseline.</v>
          </cell>
          <cell r="AA62">
            <v>0.2</v>
          </cell>
          <cell r="AB62">
            <v>0.2</v>
          </cell>
          <cell r="AC62">
            <v>0.2</v>
          </cell>
          <cell r="AD62">
            <v>0.2</v>
          </cell>
          <cell r="AE62">
            <v>0.2</v>
          </cell>
          <cell r="AF62" t="str">
            <v/>
          </cell>
          <cell r="AG62" t="str">
            <v/>
          </cell>
          <cell r="AH62" t="str">
            <v/>
          </cell>
          <cell r="AI62">
            <v>1</v>
          </cell>
          <cell r="AJ62" t="str">
            <v>NFI</v>
          </cell>
          <cell r="AK62" t="str">
            <v/>
          </cell>
          <cell r="AL62" t="str">
            <v/>
          </cell>
          <cell r="AM62" t="str">
            <v>Energy/emissions</v>
          </cell>
          <cell r="AN62" t="str">
            <v>%</v>
          </cell>
          <cell r="AO62" t="str">
            <v>% reduction in carbon from 2020 baseline</v>
          </cell>
          <cell r="AP62">
            <v>1</v>
          </cell>
          <cell r="AQ62" t="str">
            <v>Up</v>
          </cell>
          <cell r="AR62" t="str">
            <v/>
          </cell>
          <cell r="AS62"/>
          <cell r="AT62"/>
          <cell r="AU62"/>
          <cell r="AV62"/>
          <cell r="AW62"/>
          <cell r="AX62"/>
          <cell r="AY62"/>
          <cell r="AZ62"/>
          <cell r="BA62"/>
          <cell r="BB62"/>
          <cell r="BC62"/>
          <cell r="BD62"/>
          <cell r="BE62"/>
          <cell r="BF62"/>
          <cell r="BG62"/>
          <cell r="BH62"/>
          <cell r="BI62" t="str">
            <v/>
          </cell>
          <cell r="BJ62" t="str">
            <v/>
          </cell>
          <cell r="BK62" t="str">
            <v/>
          </cell>
          <cell r="BL62" t="str">
            <v/>
          </cell>
          <cell r="BM62" t="str">
            <v/>
          </cell>
          <cell r="BN62"/>
          <cell r="BO62"/>
          <cell r="BP62"/>
          <cell r="BQ62"/>
          <cell r="BR62"/>
          <cell r="BS62"/>
          <cell r="BT62"/>
          <cell r="BU62"/>
          <cell r="BV62"/>
          <cell r="BW62"/>
          <cell r="BX62"/>
          <cell r="BY62"/>
          <cell r="BZ62"/>
          <cell r="CA62"/>
          <cell r="CB62"/>
          <cell r="CC62"/>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v>1</v>
          </cell>
          <cell r="DW62" t="str">
            <v/>
          </cell>
        </row>
        <row r="63">
          <cell r="U63" t="str">
            <v>PR19ANH_30</v>
          </cell>
          <cell r="V63" t="str">
            <v>Delighted Customers</v>
          </cell>
          <cell r="W63" t="str">
            <v>PR19 new</v>
          </cell>
          <cell r="X63">
            <v>30</v>
          </cell>
          <cell r="Y63" t="str">
            <v>Non-household Retailer Satisfaction</v>
          </cell>
          <cell r="Z63"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AA63" t="str">
            <v/>
          </cell>
          <cell r="AB63">
            <v>0.51</v>
          </cell>
          <cell r="AC63">
            <v>0.49</v>
          </cell>
          <cell r="AD63" t="str">
            <v/>
          </cell>
          <cell r="AE63" t="str">
            <v/>
          </cell>
          <cell r="AF63" t="str">
            <v/>
          </cell>
          <cell r="AG63" t="str">
            <v/>
          </cell>
          <cell r="AH63" t="str">
            <v/>
          </cell>
          <cell r="AI63">
            <v>1</v>
          </cell>
          <cell r="AJ63" t="str">
            <v>NFI</v>
          </cell>
          <cell r="AK63" t="str">
            <v/>
          </cell>
          <cell r="AL63" t="str">
            <v/>
          </cell>
          <cell r="AM63" t="str">
            <v>Customer service/satisfaction (exc. billing etc.)</v>
          </cell>
          <cell r="AN63" t="str">
            <v>score</v>
          </cell>
          <cell r="AO63" t="str">
            <v>Retailer Satisfaction Index Score</v>
          </cell>
          <cell r="AP63">
            <v>1</v>
          </cell>
          <cell r="AQ63" t="str">
            <v>Up</v>
          </cell>
          <cell r="AR63" t="str">
            <v/>
          </cell>
          <cell r="AS63"/>
          <cell r="AT63"/>
          <cell r="AU63"/>
          <cell r="AV63"/>
          <cell r="AW63"/>
          <cell r="AX63"/>
          <cell r="AY63"/>
          <cell r="AZ63"/>
          <cell r="BA63"/>
          <cell r="BB63"/>
          <cell r="BC63"/>
          <cell r="BD63"/>
          <cell r="BE63"/>
          <cell r="BF63"/>
          <cell r="BG63"/>
          <cell r="BH63"/>
          <cell r="BI63" t="str">
            <v/>
          </cell>
          <cell r="BJ63" t="str">
            <v/>
          </cell>
          <cell r="BK63" t="str">
            <v/>
          </cell>
          <cell r="BL63" t="str">
            <v/>
          </cell>
          <cell r="BM63" t="str">
            <v/>
          </cell>
          <cell r="BN63"/>
          <cell r="BO63"/>
          <cell r="BP63"/>
          <cell r="BQ63"/>
          <cell r="BR63"/>
          <cell r="BS63"/>
          <cell r="BT63"/>
          <cell r="BU63"/>
          <cell r="BV63"/>
          <cell r="BW63"/>
          <cell r="BX63"/>
          <cell r="BY63"/>
          <cell r="BZ63"/>
          <cell r="CA63"/>
          <cell r="CB63"/>
          <cell r="CC63"/>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v>1</v>
          </cell>
          <cell r="DW63" t="str">
            <v/>
          </cell>
        </row>
        <row r="64">
          <cell r="U64" t="str">
            <v>PR19ANH_32</v>
          </cell>
          <cell r="V64" t="str">
            <v>Flourishing Environment</v>
          </cell>
          <cell r="W64" t="str">
            <v>PR19 new</v>
          </cell>
          <cell r="X64">
            <v>32</v>
          </cell>
          <cell r="Y64" t="str">
            <v>Water Industry National Environment Programme</v>
          </cell>
          <cell r="Z64"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AA64">
            <v>0.15</v>
          </cell>
          <cell r="AB64" t="str">
            <v/>
          </cell>
          <cell r="AC64">
            <v>0.85</v>
          </cell>
          <cell r="AD64" t="str">
            <v/>
          </cell>
          <cell r="AE64" t="str">
            <v/>
          </cell>
          <cell r="AF64" t="str">
            <v/>
          </cell>
          <cell r="AG64" t="str">
            <v/>
          </cell>
          <cell r="AH64" t="str">
            <v/>
          </cell>
          <cell r="AI64">
            <v>1</v>
          </cell>
          <cell r="AJ64" t="str">
            <v>Out &amp; under</v>
          </cell>
          <cell r="AK64" t="str">
            <v xml:space="preserve">Revenue </v>
          </cell>
          <cell r="AL64" t="str">
            <v>In-period</v>
          </cell>
          <cell r="AM64" t="str">
            <v>Environmental</v>
          </cell>
          <cell r="AN64" t="str">
            <v>nr</v>
          </cell>
          <cell r="AO64" t="str">
            <v>WINEP obligations</v>
          </cell>
          <cell r="AP64">
            <v>0</v>
          </cell>
          <cell r="AQ64" t="str">
            <v>Up</v>
          </cell>
          <cell r="AR64" t="str">
            <v/>
          </cell>
          <cell r="AS64"/>
          <cell r="AT64"/>
          <cell r="AU64"/>
          <cell r="AV64"/>
          <cell r="AW64"/>
          <cell r="AX64"/>
          <cell r="AY64"/>
          <cell r="AZ64"/>
          <cell r="BA64"/>
          <cell r="BB64"/>
          <cell r="BC64"/>
          <cell r="BD64"/>
          <cell r="BE64"/>
          <cell r="BF64"/>
          <cell r="BG64"/>
          <cell r="BH64"/>
          <cell r="BI64" t="str">
            <v/>
          </cell>
          <cell r="BJ64" t="str">
            <v/>
          </cell>
          <cell r="BK64" t="str">
            <v/>
          </cell>
          <cell r="BL64" t="str">
            <v/>
          </cell>
          <cell r="BM64" t="str">
            <v/>
          </cell>
          <cell r="BN64"/>
          <cell r="BO64"/>
          <cell r="BP64"/>
          <cell r="BQ64"/>
          <cell r="BR64"/>
          <cell r="BS64"/>
          <cell r="BT64"/>
          <cell r="BU64"/>
          <cell r="BV64"/>
          <cell r="BW64"/>
          <cell r="BX64"/>
          <cell r="BY64"/>
          <cell r="BZ64"/>
          <cell r="CA64"/>
          <cell r="CB64"/>
          <cell r="CC64"/>
          <cell r="CD64" t="str">
            <v>Yes</v>
          </cell>
          <cell r="CE64" t="str">
            <v>Yes</v>
          </cell>
          <cell r="CF64" t="str">
            <v>Yes</v>
          </cell>
          <cell r="CG64" t="str">
            <v>Yes</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v>1</v>
          </cell>
          <cell r="DW64" t="str">
            <v/>
          </cell>
        </row>
        <row r="65">
          <cell r="U65" t="str">
            <v>PR19ANH_34</v>
          </cell>
          <cell r="V65" t="str">
            <v>Safe Clean Water</v>
          </cell>
          <cell r="W65" t="str">
            <v>PR14 revision</v>
          </cell>
          <cell r="X65">
            <v>34</v>
          </cell>
          <cell r="Y65" t="str">
            <v>Water quality contacts</v>
          </cell>
          <cell r="Z65" t="str">
            <v>This measures the number of contacts we receive from customers about the appearance, taste and odour of their water. Performance is measured based on the number of contacts per 1,000 population.</v>
          </cell>
          <cell r="AA65" t="str">
            <v/>
          </cell>
          <cell r="AB65">
            <v>1</v>
          </cell>
          <cell r="AC65" t="str">
            <v/>
          </cell>
          <cell r="AD65" t="str">
            <v/>
          </cell>
          <cell r="AE65" t="str">
            <v/>
          </cell>
          <cell r="AF65" t="str">
            <v/>
          </cell>
          <cell r="AG65" t="str">
            <v/>
          </cell>
          <cell r="AH65" t="str">
            <v/>
          </cell>
          <cell r="AI65">
            <v>1</v>
          </cell>
          <cell r="AJ65" t="str">
            <v>Out &amp; under</v>
          </cell>
          <cell r="AK65" t="str">
            <v xml:space="preserve">Revenue </v>
          </cell>
          <cell r="AL65" t="str">
            <v>In-period</v>
          </cell>
          <cell r="AM65" t="str">
            <v>Customer contacts - water quality</v>
          </cell>
          <cell r="AN65" t="str">
            <v>Number</v>
          </cell>
          <cell r="AO65" t="str">
            <v>No. of contacts per 1,000 population</v>
          </cell>
          <cell r="AP65">
            <v>2</v>
          </cell>
          <cell r="AQ65" t="str">
            <v>Down</v>
          </cell>
          <cell r="AR65"/>
          <cell r="AS65"/>
          <cell r="AT65"/>
          <cell r="AU65"/>
          <cell r="AV65"/>
          <cell r="AW65"/>
          <cell r="AX65"/>
          <cell r="AY65"/>
          <cell r="AZ65"/>
          <cell r="BA65"/>
          <cell r="BB65"/>
          <cell r="BC65"/>
          <cell r="BD65"/>
          <cell r="BE65"/>
          <cell r="BF65"/>
          <cell r="BG65"/>
          <cell r="BH65"/>
          <cell r="BI65" t="str">
            <v/>
          </cell>
          <cell r="BJ65" t="str">
            <v/>
          </cell>
          <cell r="BK65" t="str">
            <v/>
          </cell>
          <cell r="BL65" t="str">
            <v/>
          </cell>
          <cell r="BM65" t="str">
            <v/>
          </cell>
          <cell r="BN65"/>
          <cell r="BO65"/>
          <cell r="BP65"/>
          <cell r="BQ65"/>
          <cell r="BR65"/>
          <cell r="BS65"/>
          <cell r="BT65"/>
          <cell r="BU65"/>
          <cell r="BV65"/>
          <cell r="BW65"/>
          <cell r="BX65"/>
          <cell r="BY65"/>
          <cell r="BZ65"/>
          <cell r="CA65"/>
          <cell r="CB65"/>
          <cell r="CC65"/>
          <cell r="CD65" t="str">
            <v>Yes</v>
          </cell>
          <cell r="CE65" t="str">
            <v>Yes</v>
          </cell>
          <cell r="CF65" t="str">
            <v>Yes</v>
          </cell>
          <cell r="CG65" t="str">
            <v>Yes</v>
          </cell>
          <cell r="CH65" t="str">
            <v>Yes</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v>1</v>
          </cell>
          <cell r="DW65" t="str">
            <v/>
          </cell>
        </row>
        <row r="66">
          <cell r="U66" t="str">
            <v>PR19ANH_35</v>
          </cell>
          <cell r="V66" t="str">
            <v>Safe Clean Water</v>
          </cell>
          <cell r="W66" t="str">
            <v>PR19 new</v>
          </cell>
          <cell r="X66">
            <v>35</v>
          </cell>
          <cell r="Y66" t="str">
            <v>Event Risk Index (ERI)</v>
          </cell>
          <cell r="Z66" t="str">
            <v>The Event Risk Index (ERI) is a measure of the risk arising from the duration and severity of water quality events.</v>
          </cell>
          <cell r="AA66" t="str">
            <v/>
          </cell>
          <cell r="AB66">
            <v>1</v>
          </cell>
          <cell r="AC66" t="str">
            <v/>
          </cell>
          <cell r="AD66" t="str">
            <v/>
          </cell>
          <cell r="AE66" t="str">
            <v/>
          </cell>
          <cell r="AF66" t="str">
            <v/>
          </cell>
          <cell r="AG66" t="str">
            <v/>
          </cell>
          <cell r="AH66" t="str">
            <v/>
          </cell>
          <cell r="AI66">
            <v>1</v>
          </cell>
          <cell r="AJ66" t="str">
            <v>NFI</v>
          </cell>
          <cell r="AK66" t="str">
            <v/>
          </cell>
          <cell r="AL66" t="str">
            <v/>
          </cell>
          <cell r="AM66" t="str">
            <v>Water quality compliance</v>
          </cell>
          <cell r="AN66" t="str">
            <v>score</v>
          </cell>
          <cell r="AO66" t="str">
            <v>ERI score</v>
          </cell>
          <cell r="AP66">
            <v>3</v>
          </cell>
          <cell r="AQ66" t="str">
            <v>Down</v>
          </cell>
          <cell r="AR66" t="str">
            <v/>
          </cell>
          <cell r="AS66"/>
          <cell r="AT66"/>
          <cell r="AU66"/>
          <cell r="AV66"/>
          <cell r="AW66"/>
          <cell r="AX66"/>
          <cell r="AY66"/>
          <cell r="AZ66"/>
          <cell r="BA66"/>
          <cell r="BB66"/>
          <cell r="BC66"/>
          <cell r="BD66"/>
          <cell r="BE66"/>
          <cell r="BF66"/>
          <cell r="BG66"/>
          <cell r="BH66"/>
          <cell r="BI66" t="str">
            <v/>
          </cell>
          <cell r="BJ66" t="str">
            <v/>
          </cell>
          <cell r="BK66" t="str">
            <v/>
          </cell>
          <cell r="BL66" t="str">
            <v/>
          </cell>
          <cell r="BM66" t="str">
            <v/>
          </cell>
          <cell r="BN66"/>
          <cell r="BO66"/>
          <cell r="BP66"/>
          <cell r="BQ66"/>
          <cell r="BR66"/>
          <cell r="BS66"/>
          <cell r="BT66"/>
          <cell r="BU66"/>
          <cell r="BV66"/>
          <cell r="BW66"/>
          <cell r="BX66"/>
          <cell r="BY66"/>
          <cell r="BZ66"/>
          <cell r="CA66"/>
          <cell r="CB66"/>
          <cell r="CC66"/>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v>1</v>
          </cell>
          <cell r="DW66" t="str">
            <v/>
          </cell>
        </row>
        <row r="67">
          <cell r="U67" t="str">
            <v>PR19ANH_36</v>
          </cell>
          <cell r="V67" t="str">
            <v>Positive Impact on Communities</v>
          </cell>
          <cell r="W67" t="str">
            <v>PR19 new</v>
          </cell>
          <cell r="X67">
            <v>36</v>
          </cell>
          <cell r="Y67" t="str">
            <v>British Standards Institution - Standard for Inclusive Service</v>
          </cell>
          <cell r="Z67" t="str">
            <v xml:space="preserve">Each year we will be measured based on whether we comply or do not comply with the BSI standard for Inclusive Service Provision. </v>
          </cell>
          <cell r="AA67" t="str">
            <v/>
          </cell>
          <cell r="AB67" t="str">
            <v/>
          </cell>
          <cell r="AC67" t="str">
            <v/>
          </cell>
          <cell r="AD67" t="str">
            <v/>
          </cell>
          <cell r="AE67">
            <v>1</v>
          </cell>
          <cell r="AF67" t="str">
            <v/>
          </cell>
          <cell r="AG67" t="str">
            <v/>
          </cell>
          <cell r="AH67" t="str">
            <v/>
          </cell>
          <cell r="AI67">
            <v>1</v>
          </cell>
          <cell r="AJ67" t="str">
            <v>NFI</v>
          </cell>
          <cell r="AK67" t="str">
            <v/>
          </cell>
          <cell r="AL67" t="str">
            <v/>
          </cell>
          <cell r="AM67" t="str">
            <v>Affordability/vulnerability</v>
          </cell>
          <cell r="AN67" t="str">
            <v>text</v>
          </cell>
          <cell r="AO67" t="str">
            <v>Compliant or not compliant</v>
          </cell>
          <cell r="AP67">
            <v>0</v>
          </cell>
          <cell r="AQ67" t="str">
            <v>text</v>
          </cell>
          <cell r="AR67" t="str">
            <v/>
          </cell>
          <cell r="AS67"/>
          <cell r="AT67"/>
          <cell r="AU67"/>
          <cell r="AV67"/>
          <cell r="AW67"/>
          <cell r="AX67"/>
          <cell r="AY67"/>
          <cell r="AZ67"/>
          <cell r="BA67"/>
          <cell r="BB67"/>
          <cell r="BC67"/>
          <cell r="BD67"/>
          <cell r="BE67"/>
          <cell r="BF67"/>
          <cell r="BG67"/>
          <cell r="BH67"/>
          <cell r="BI67" t="str">
            <v/>
          </cell>
          <cell r="BJ67" t="str">
            <v/>
          </cell>
          <cell r="BK67" t="str">
            <v/>
          </cell>
          <cell r="BL67" t="str">
            <v/>
          </cell>
          <cell r="BM67" t="str">
            <v/>
          </cell>
          <cell r="BN67"/>
          <cell r="BO67"/>
          <cell r="BP67"/>
          <cell r="BQ67"/>
          <cell r="BR67"/>
          <cell r="BS67"/>
          <cell r="BT67"/>
          <cell r="BU67"/>
          <cell r="BV67"/>
          <cell r="BW67"/>
          <cell r="BX67"/>
          <cell r="BY67"/>
          <cell r="BZ67"/>
          <cell r="CA67"/>
          <cell r="CB67"/>
          <cell r="CC67"/>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row>
        <row r="68">
          <cell r="U68" t="str">
            <v>PR19ANH_37</v>
          </cell>
          <cell r="V68" t="str">
            <v>Positive Impact on Communities</v>
          </cell>
          <cell r="W68" t="str">
            <v>PR19 new</v>
          </cell>
          <cell r="X68">
            <v>37</v>
          </cell>
          <cell r="Y68" t="str">
            <v>Helping those struggling to pay</v>
          </cell>
          <cell r="Z68" t="str">
            <v>The percentage of non-operational calls received that are handled by the Extra Care and Collections teams for an assessment of their circumstances and appropriate support.</v>
          </cell>
          <cell r="AA68" t="str">
            <v/>
          </cell>
          <cell r="AB68" t="str">
            <v/>
          </cell>
          <cell r="AC68" t="str">
            <v/>
          </cell>
          <cell r="AD68" t="str">
            <v/>
          </cell>
          <cell r="AE68">
            <v>1</v>
          </cell>
          <cell r="AF68" t="str">
            <v/>
          </cell>
          <cell r="AG68" t="str">
            <v/>
          </cell>
          <cell r="AH68" t="str">
            <v/>
          </cell>
          <cell r="AI68">
            <v>1</v>
          </cell>
          <cell r="AJ68" t="str">
            <v>NFI</v>
          </cell>
          <cell r="AK68" t="str">
            <v/>
          </cell>
          <cell r="AL68" t="str">
            <v/>
          </cell>
          <cell r="AM68" t="str">
            <v>Affordability/vulnerability</v>
          </cell>
          <cell r="AN68" t="str">
            <v>nr</v>
          </cell>
          <cell r="AO68" t="str">
            <v>Number of unique customers receiving financial assistance</v>
          </cell>
          <cell r="AP68">
            <v>1</v>
          </cell>
          <cell r="AQ68" t="str">
            <v>Up</v>
          </cell>
          <cell r="AR68" t="str">
            <v/>
          </cell>
          <cell r="AS68"/>
          <cell r="AT68"/>
          <cell r="AU68"/>
          <cell r="AV68"/>
          <cell r="AW68"/>
          <cell r="AX68"/>
          <cell r="AY68"/>
          <cell r="AZ68"/>
          <cell r="BA68"/>
          <cell r="BB68"/>
          <cell r="BC68"/>
          <cell r="BD68"/>
          <cell r="BE68"/>
          <cell r="BF68"/>
          <cell r="BG68"/>
          <cell r="BH68"/>
          <cell r="BI68" t="str">
            <v/>
          </cell>
          <cell r="BJ68" t="str">
            <v/>
          </cell>
          <cell r="BK68" t="str">
            <v/>
          </cell>
          <cell r="BL68" t="str">
            <v/>
          </cell>
          <cell r="BM68" t="str">
            <v/>
          </cell>
          <cell r="BN68"/>
          <cell r="BO68"/>
          <cell r="BP68"/>
          <cell r="BQ68"/>
          <cell r="BR68"/>
          <cell r="BS68"/>
          <cell r="BT68"/>
          <cell r="BU68"/>
          <cell r="BV68"/>
          <cell r="BW68"/>
          <cell r="BX68"/>
          <cell r="BY68"/>
          <cell r="BZ68"/>
          <cell r="CA68"/>
          <cell r="CB68"/>
          <cell r="CC68"/>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row>
        <row r="69">
          <cell r="U69" t="str">
            <v>PR19ANH_38</v>
          </cell>
          <cell r="V69" t="str">
            <v/>
          </cell>
          <cell r="W69" t="str">
            <v>PR19 new</v>
          </cell>
          <cell r="X69">
            <v>38</v>
          </cell>
          <cell r="Y69" t="str">
            <v>Smart metering delivery</v>
          </cell>
          <cell r="Z69" t="str">
            <v/>
          </cell>
          <cell r="AA69" t="str">
            <v/>
          </cell>
          <cell r="AB69">
            <v>1</v>
          </cell>
          <cell r="AC69" t="str">
            <v/>
          </cell>
          <cell r="AD69" t="str">
            <v/>
          </cell>
          <cell r="AE69" t="str">
            <v/>
          </cell>
          <cell r="AF69" t="str">
            <v/>
          </cell>
          <cell r="AG69" t="str">
            <v/>
          </cell>
          <cell r="AH69" t="str">
            <v/>
          </cell>
          <cell r="AI69">
            <v>1</v>
          </cell>
          <cell r="AJ69" t="str">
            <v>Under</v>
          </cell>
          <cell r="AK69" t="str">
            <v>Revenue</v>
          </cell>
          <cell r="AL69" t="str">
            <v>End of period</v>
          </cell>
          <cell r="AM69" t="str">
            <v>Scheme specific</v>
          </cell>
          <cell r="AN69" t="str">
            <v>nr</v>
          </cell>
          <cell r="AO69" t="str">
            <v>Nr of meters</v>
          </cell>
          <cell r="AP69">
            <v>0</v>
          </cell>
          <cell r="AQ69" t="str">
            <v>Up</v>
          </cell>
          <cell r="AR69" t="str">
            <v/>
          </cell>
          <cell r="AS69"/>
          <cell r="AT69"/>
          <cell r="AU69"/>
          <cell r="AV69"/>
          <cell r="AW69"/>
          <cell r="AX69"/>
          <cell r="AY69"/>
          <cell r="AZ69"/>
          <cell r="BA69"/>
          <cell r="BB69"/>
          <cell r="BC69"/>
          <cell r="BD69"/>
          <cell r="BE69"/>
          <cell r="BF69"/>
          <cell r="BG69"/>
          <cell r="BH69"/>
          <cell r="BI69" t="str">
            <v/>
          </cell>
          <cell r="BJ69" t="str">
            <v/>
          </cell>
          <cell r="BK69" t="str">
            <v/>
          </cell>
          <cell r="BL69" t="str">
            <v/>
          </cell>
          <cell r="BM69" t="str">
            <v/>
          </cell>
          <cell r="BN69"/>
          <cell r="BO69"/>
          <cell r="BP69"/>
          <cell r="BQ69"/>
          <cell r="BR69"/>
          <cell r="BS69"/>
          <cell r="BT69"/>
          <cell r="BU69"/>
          <cell r="BV69"/>
          <cell r="BW69"/>
          <cell r="BX69"/>
          <cell r="BY69"/>
          <cell r="BZ69"/>
          <cell r="CA69"/>
          <cell r="CB69"/>
          <cell r="CC69"/>
          <cell r="CD69" t="str">
            <v/>
          </cell>
          <cell r="CE69" t="str">
            <v/>
          </cell>
          <cell r="CF69" t="str">
            <v/>
          </cell>
          <cell r="CG69" t="str">
            <v/>
          </cell>
          <cell r="CH69" t="str">
            <v>Yes</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row>
        <row r="70">
          <cell r="U70" t="str">
            <v>PR19ANH_39</v>
          </cell>
          <cell r="V70" t="str">
            <v/>
          </cell>
          <cell r="W70" t="str">
            <v>PR19 new</v>
          </cell>
          <cell r="X70">
            <v>39</v>
          </cell>
          <cell r="Y70" t="str">
            <v>Internal interconnection delivery</v>
          </cell>
          <cell r="Z70" t="str">
            <v/>
          </cell>
          <cell r="AA70" t="str">
            <v/>
          </cell>
          <cell r="AB70">
            <v>1</v>
          </cell>
          <cell r="AC70" t="str">
            <v/>
          </cell>
          <cell r="AD70" t="str">
            <v/>
          </cell>
          <cell r="AE70" t="str">
            <v/>
          </cell>
          <cell r="AF70" t="str">
            <v/>
          </cell>
          <cell r="AG70" t="str">
            <v/>
          </cell>
          <cell r="AH70" t="str">
            <v/>
          </cell>
          <cell r="AI70">
            <v>1</v>
          </cell>
          <cell r="AJ70" t="str">
            <v>Under</v>
          </cell>
          <cell r="AK70" t="str">
            <v xml:space="preserve">Revenue </v>
          </cell>
          <cell r="AL70" t="str">
            <v>End of period</v>
          </cell>
          <cell r="AM70" t="str">
            <v>Scheme specific</v>
          </cell>
          <cell r="AN70" t="str">
            <v>nr</v>
          </cell>
          <cell r="AO70" t="str">
            <v>Cumulative Ml/d</v>
          </cell>
          <cell r="AP70">
            <v>1</v>
          </cell>
          <cell r="AQ70" t="str">
            <v>Up</v>
          </cell>
          <cell r="AR70" t="str">
            <v/>
          </cell>
          <cell r="AS70"/>
          <cell r="AT70"/>
          <cell r="AU70"/>
          <cell r="AV70"/>
          <cell r="AW70"/>
          <cell r="AX70"/>
          <cell r="AY70"/>
          <cell r="AZ70"/>
          <cell r="BA70"/>
          <cell r="BB70"/>
          <cell r="BC70"/>
          <cell r="BD70"/>
          <cell r="BE70"/>
          <cell r="BF70"/>
          <cell r="BG70"/>
          <cell r="BH70"/>
          <cell r="BI70" t="str">
            <v/>
          </cell>
          <cell r="BJ70" t="str">
            <v/>
          </cell>
          <cell r="BK70" t="str">
            <v/>
          </cell>
          <cell r="BL70" t="str">
            <v/>
          </cell>
          <cell r="BM70" t="str">
            <v/>
          </cell>
          <cell r="BN70"/>
          <cell r="BO70"/>
          <cell r="BP70"/>
          <cell r="BQ70"/>
          <cell r="BR70"/>
          <cell r="BS70"/>
          <cell r="BT70"/>
          <cell r="BU70"/>
          <cell r="BV70"/>
          <cell r="BW70"/>
          <cell r="BX70"/>
          <cell r="BY70"/>
          <cell r="BZ70"/>
          <cell r="CA70"/>
          <cell r="CB70"/>
          <cell r="CC70"/>
          <cell r="CD70" t="str">
            <v/>
          </cell>
          <cell r="CE70" t="str">
            <v/>
          </cell>
          <cell r="CF70" t="str">
            <v/>
          </cell>
          <cell r="CG70" t="str">
            <v/>
          </cell>
          <cell r="CH70" t="str">
            <v>Yes</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row>
        <row r="71">
          <cell r="U71" t="str">
            <v>PR19ANH_40</v>
          </cell>
          <cell r="V71" t="str">
            <v/>
          </cell>
          <cell r="W71" t="str">
            <v/>
          </cell>
          <cell r="X71">
            <v>40</v>
          </cell>
          <cell r="Y71" t="str">
            <v>Value for Money</v>
          </cell>
          <cell r="Z71" t="str">
            <v/>
          </cell>
          <cell r="AA71" t="str">
            <v/>
          </cell>
          <cell r="AB71" t="str">
            <v/>
          </cell>
          <cell r="AC71" t="str">
            <v/>
          </cell>
          <cell r="AD71" t="str">
            <v/>
          </cell>
          <cell r="AE71" t="str">
            <v/>
          </cell>
          <cell r="AF71" t="str">
            <v/>
          </cell>
          <cell r="AG71" t="str">
            <v/>
          </cell>
          <cell r="AH71" t="str">
            <v/>
          </cell>
          <cell r="AI71">
            <v>0</v>
          </cell>
          <cell r="AJ71" t="str">
            <v>NFI</v>
          </cell>
          <cell r="AK71" t="str">
            <v/>
          </cell>
          <cell r="AL71" t="str">
            <v/>
          </cell>
          <cell r="AM71" t="str">
            <v/>
          </cell>
          <cell r="AN71" t="str">
            <v/>
          </cell>
          <cell r="AO71" t="str">
            <v/>
          </cell>
          <cell r="AP71">
            <v>0</v>
          </cell>
          <cell r="AQ71" t="str">
            <v/>
          </cell>
          <cell r="AR71" t="str">
            <v/>
          </cell>
          <cell r="AS71"/>
          <cell r="AT71"/>
          <cell r="AU71"/>
          <cell r="AV71"/>
          <cell r="AW71"/>
          <cell r="AX71"/>
          <cell r="AY71"/>
          <cell r="AZ71"/>
          <cell r="BA71"/>
          <cell r="BB71"/>
          <cell r="BC71"/>
          <cell r="BD71"/>
          <cell r="BE71"/>
          <cell r="BF71"/>
          <cell r="BG71"/>
          <cell r="BH71"/>
          <cell r="BI71" t="str">
            <v/>
          </cell>
          <cell r="BJ71" t="str">
            <v/>
          </cell>
          <cell r="BK71" t="str">
            <v/>
          </cell>
          <cell r="BL71" t="str">
            <v/>
          </cell>
          <cell r="BM71" t="str">
            <v/>
          </cell>
          <cell r="BN71"/>
          <cell r="BO71"/>
          <cell r="BP71"/>
          <cell r="BQ71"/>
          <cell r="BR71"/>
          <cell r="BS71"/>
          <cell r="BT71"/>
          <cell r="BU71"/>
          <cell r="BV71"/>
          <cell r="BW71"/>
          <cell r="BX71"/>
          <cell r="BY71"/>
          <cell r="BZ71"/>
          <cell r="CA71"/>
          <cell r="CB71"/>
          <cell r="CC71"/>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row>
        <row r="72">
          <cell r="U72" t="str">
            <v>PR19ANH_41</v>
          </cell>
          <cell r="V72" t="str">
            <v/>
          </cell>
          <cell r="W72" t="str">
            <v/>
          </cell>
          <cell r="X72">
            <v>41</v>
          </cell>
          <cell r="Y72" t="str">
            <v>Cyber Security</v>
          </cell>
          <cell r="Z72" t="str">
            <v/>
          </cell>
          <cell r="AA72" t="str">
            <v/>
          </cell>
          <cell r="AB72">
            <v>1</v>
          </cell>
          <cell r="AC72" t="str">
            <v/>
          </cell>
          <cell r="AD72" t="str">
            <v/>
          </cell>
          <cell r="AE72" t="str">
            <v/>
          </cell>
          <cell r="AF72" t="str">
            <v/>
          </cell>
          <cell r="AG72" t="str">
            <v/>
          </cell>
          <cell r="AH72" t="str">
            <v/>
          </cell>
          <cell r="AI72">
            <v>1</v>
          </cell>
          <cell r="AJ72"/>
          <cell r="AK72"/>
          <cell r="AL72"/>
          <cell r="AM72"/>
          <cell r="AN72"/>
          <cell r="AO72"/>
          <cell r="AP72">
            <v>0</v>
          </cell>
          <cell r="AQ72"/>
          <cell r="AR72"/>
          <cell r="AS72"/>
          <cell r="AT72"/>
          <cell r="AU72"/>
          <cell r="AV72"/>
          <cell r="AW72"/>
          <cell r="AX72"/>
          <cell r="AY72"/>
          <cell r="AZ72"/>
          <cell r="BA72"/>
          <cell r="BB72"/>
          <cell r="BC72"/>
          <cell r="BD72"/>
          <cell r="BE72"/>
          <cell r="BF72"/>
          <cell r="BG72"/>
          <cell r="BH72"/>
          <cell r="BI72" t="str">
            <v/>
          </cell>
          <cell r="BJ72" t="str">
            <v/>
          </cell>
          <cell r="BK72" t="str">
            <v/>
          </cell>
          <cell r="BL72" t="str">
            <v/>
          </cell>
          <cell r="BM72" t="str">
            <v/>
          </cell>
          <cell r="BN72"/>
          <cell r="BO72"/>
          <cell r="BP72"/>
          <cell r="BQ72"/>
          <cell r="BR72"/>
          <cell r="BS72"/>
          <cell r="BT72"/>
          <cell r="BU72"/>
          <cell r="BV72"/>
          <cell r="BW72"/>
          <cell r="BX72"/>
          <cell r="BY72"/>
          <cell r="BZ72"/>
          <cell r="CA72"/>
          <cell r="CB72"/>
          <cell r="CC72"/>
          <cell r="CD72" t="str">
            <v/>
          </cell>
          <cell r="CE72" t="str">
            <v/>
          </cell>
          <cell r="CF72" t="str">
            <v/>
          </cell>
          <cell r="CG72" t="str">
            <v/>
          </cell>
          <cell r="CH72" t="str">
            <v>Yes</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cell r="DV72"/>
          <cell r="DW72"/>
        </row>
        <row r="73">
          <cell r="U73" t="str">
            <v>PR19ANH_NEP01</v>
          </cell>
          <cell r="V73" t="str">
            <v/>
          </cell>
          <cell r="W73" t="str">
            <v/>
          </cell>
          <cell r="X73" t="str">
            <v>NEP01</v>
          </cell>
          <cell r="Y73" t="str">
            <v>WINEP Delivery</v>
          </cell>
          <cell r="Z73" t="str">
            <v/>
          </cell>
          <cell r="AA73" t="str">
            <v/>
          </cell>
          <cell r="AB73" t="str">
            <v/>
          </cell>
          <cell r="AC73" t="str">
            <v/>
          </cell>
          <cell r="AD73" t="str">
            <v/>
          </cell>
          <cell r="AE73" t="str">
            <v/>
          </cell>
          <cell r="AF73" t="str">
            <v/>
          </cell>
          <cell r="AG73" t="str">
            <v/>
          </cell>
          <cell r="AH73" t="str">
            <v/>
          </cell>
          <cell r="AI73">
            <v>0</v>
          </cell>
          <cell r="AJ73" t="str">
            <v>NFI</v>
          </cell>
          <cell r="AK73" t="str">
            <v/>
          </cell>
          <cell r="AL73" t="str">
            <v/>
          </cell>
          <cell r="AM73" t="str">
            <v/>
          </cell>
          <cell r="AN73" t="str">
            <v/>
          </cell>
          <cell r="AO73" t="str">
            <v>WINEP requirements met or not met in each year</v>
          </cell>
          <cell r="AP73">
            <v>0</v>
          </cell>
          <cell r="AQ73" t="str">
            <v/>
          </cell>
          <cell r="AR73" t="str">
            <v/>
          </cell>
          <cell r="AS73"/>
          <cell r="AT73"/>
          <cell r="AU73"/>
          <cell r="AV73"/>
          <cell r="AW73"/>
          <cell r="AX73"/>
          <cell r="AY73"/>
          <cell r="AZ73"/>
          <cell r="BA73"/>
          <cell r="BB73"/>
          <cell r="BC73"/>
          <cell r="BD73"/>
          <cell r="BE73"/>
          <cell r="BF73"/>
          <cell r="BG73"/>
          <cell r="BH73"/>
          <cell r="BI73" t="str">
            <v/>
          </cell>
          <cell r="BJ73" t="str">
            <v/>
          </cell>
          <cell r="BK73" t="str">
            <v/>
          </cell>
          <cell r="BL73" t="str">
            <v/>
          </cell>
          <cell r="BM73" t="str">
            <v/>
          </cell>
          <cell r="BN73"/>
          <cell r="BO73"/>
          <cell r="BP73"/>
          <cell r="BQ73"/>
          <cell r="BR73"/>
          <cell r="BS73"/>
          <cell r="BT73"/>
          <cell r="BU73"/>
          <cell r="BV73"/>
          <cell r="BW73"/>
          <cell r="BX73"/>
          <cell r="BY73"/>
          <cell r="BZ73"/>
          <cell r="CA73"/>
          <cell r="CB73"/>
          <cell r="CC73"/>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row>
        <row r="74">
          <cell r="U74" t="str">
            <v>PR19ANH_42</v>
          </cell>
          <cell r="V74" t="str">
            <v/>
          </cell>
          <cell r="W74" t="str">
            <v/>
          </cell>
          <cell r="X74">
            <v>42</v>
          </cell>
          <cell r="Y74" t="str">
            <v>Partnership working on pluvial and fluvial flood risk</v>
          </cell>
          <cell r="Z74" t="str">
            <v/>
          </cell>
          <cell r="AA74" t="str">
            <v/>
          </cell>
          <cell r="AB74" t="str">
            <v/>
          </cell>
          <cell r="AC74">
            <v>1</v>
          </cell>
          <cell r="AD74" t="str">
            <v/>
          </cell>
          <cell r="AE74" t="str">
            <v/>
          </cell>
          <cell r="AF74" t="str">
            <v/>
          </cell>
          <cell r="AG74" t="str">
            <v/>
          </cell>
          <cell r="AH74" t="str">
            <v/>
          </cell>
          <cell r="AI74">
            <v>1</v>
          </cell>
          <cell r="AJ74" t="str">
            <v>Under</v>
          </cell>
          <cell r="AK74" t="str">
            <v xml:space="preserve">Revenue </v>
          </cell>
          <cell r="AL74" t="str">
            <v>End of period</v>
          </cell>
          <cell r="AM74" t="str">
            <v/>
          </cell>
          <cell r="AN74"/>
          <cell r="AO74"/>
          <cell r="AP74">
            <v>0</v>
          </cell>
          <cell r="AQ74"/>
          <cell r="AR74" t="str">
            <v/>
          </cell>
          <cell r="AS74"/>
          <cell r="AT74"/>
          <cell r="AU74"/>
          <cell r="AV74"/>
          <cell r="AW74"/>
          <cell r="AX74"/>
          <cell r="AY74"/>
          <cell r="AZ74"/>
          <cell r="BA74"/>
          <cell r="BB74"/>
          <cell r="BC74"/>
          <cell r="BD74"/>
          <cell r="BE74"/>
          <cell r="BF74"/>
          <cell r="BG74"/>
          <cell r="BH74"/>
          <cell r="BI74" t="str">
            <v/>
          </cell>
          <cell r="BJ74" t="str">
            <v/>
          </cell>
          <cell r="BK74" t="str">
            <v/>
          </cell>
          <cell r="BL74" t="str">
            <v/>
          </cell>
          <cell r="BM74" t="str">
            <v/>
          </cell>
          <cell r="BN74"/>
          <cell r="BO74"/>
          <cell r="BP74"/>
          <cell r="BQ74"/>
          <cell r="BR74"/>
          <cell r="BS74"/>
          <cell r="BT74"/>
          <cell r="BU74"/>
          <cell r="BV74"/>
          <cell r="BW74"/>
          <cell r="BX74"/>
          <cell r="BY74"/>
          <cell r="BZ74"/>
          <cell r="CA74"/>
          <cell r="CB74"/>
          <cell r="CC74"/>
          <cell r="CD74" t="str">
            <v/>
          </cell>
          <cell r="CE74" t="str">
            <v/>
          </cell>
          <cell r="CF74" t="str">
            <v/>
          </cell>
          <cell r="CG74" t="str">
            <v/>
          </cell>
          <cell r="CH74" t="str">
            <v>Yes</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cell r="DV74"/>
          <cell r="DW74"/>
        </row>
        <row r="75">
          <cell r="U75"/>
          <cell r="V75"/>
          <cell r="W75"/>
          <cell r="X75"/>
          <cell r="Y75"/>
          <cell r="Z75"/>
          <cell r="AA75"/>
          <cell r="AB75"/>
          <cell r="AC75"/>
          <cell r="AD75"/>
          <cell r="AE75"/>
          <cell r="AF75"/>
          <cell r="AG75"/>
          <cell r="AH75"/>
          <cell r="AI75">
            <v>0</v>
          </cell>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t="str">
            <v/>
          </cell>
          <cell r="BJ75" t="str">
            <v/>
          </cell>
          <cell r="BK75" t="str">
            <v/>
          </cell>
          <cell r="BL75" t="str">
            <v/>
          </cell>
          <cell r="BM75" t="str">
            <v/>
          </cell>
          <cell r="BN75"/>
          <cell r="BO75"/>
          <cell r="BP75"/>
          <cell r="BQ75"/>
          <cell r="BR75"/>
          <cell r="BS75"/>
          <cell r="BT75"/>
          <cell r="BU75"/>
          <cell r="BV75"/>
          <cell r="BW75"/>
          <cell r="BX75"/>
          <cell r="BY75"/>
          <cell r="BZ75"/>
          <cell r="CA75"/>
          <cell r="CB75"/>
          <cell r="CC75"/>
          <cell r="CD75"/>
          <cell r="CE75"/>
          <cell r="CF75"/>
          <cell r="CG75"/>
          <cell r="CH75"/>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cell r="DV75"/>
          <cell r="DW75"/>
        </row>
        <row r="76">
          <cell r="U76" t="str">
            <v>PR19ANH_43</v>
          </cell>
          <cell r="V76" t="str">
            <v/>
          </cell>
          <cell r="W76" t="str">
            <v/>
          </cell>
          <cell r="X76">
            <v>43</v>
          </cell>
          <cell r="Y76" t="str">
            <v>Community investment</v>
          </cell>
          <cell r="Z76" t="str">
            <v/>
          </cell>
          <cell r="AA76" t="str">
            <v/>
          </cell>
          <cell r="AB76" t="str">
            <v/>
          </cell>
          <cell r="AC76" t="str">
            <v/>
          </cell>
          <cell r="AD76" t="str">
            <v/>
          </cell>
          <cell r="AE76" t="str">
            <v/>
          </cell>
          <cell r="AF76" t="str">
            <v/>
          </cell>
          <cell r="AG76" t="str">
            <v/>
          </cell>
          <cell r="AH76" t="str">
            <v/>
          </cell>
          <cell r="AI76">
            <v>0</v>
          </cell>
          <cell r="AJ76" t="str">
            <v>NFI</v>
          </cell>
          <cell r="AK76" t="str">
            <v/>
          </cell>
          <cell r="AL76" t="str">
            <v/>
          </cell>
          <cell r="AM76" t="str">
            <v/>
          </cell>
          <cell r="AN76"/>
          <cell r="AO76"/>
          <cell r="AP76">
            <v>2</v>
          </cell>
          <cell r="AQ76"/>
          <cell r="AR76" t="str">
            <v/>
          </cell>
          <cell r="AS76"/>
          <cell r="AT76"/>
          <cell r="AU76"/>
          <cell r="AV76"/>
          <cell r="AW76"/>
          <cell r="AX76"/>
          <cell r="AY76"/>
          <cell r="AZ76"/>
          <cell r="BA76"/>
          <cell r="BB76"/>
          <cell r="BC76"/>
          <cell r="BD76"/>
          <cell r="BE76"/>
          <cell r="BF76"/>
          <cell r="BG76"/>
          <cell r="BH76"/>
          <cell r="BI76" t="str">
            <v/>
          </cell>
          <cell r="BJ76" t="str">
            <v/>
          </cell>
          <cell r="BK76" t="str">
            <v/>
          </cell>
          <cell r="BL76" t="str">
            <v/>
          </cell>
          <cell r="BM76" t="str">
            <v/>
          </cell>
          <cell r="BN76"/>
          <cell r="BO76"/>
          <cell r="BP76"/>
          <cell r="BQ76"/>
          <cell r="BR76"/>
          <cell r="BS76"/>
          <cell r="BT76"/>
          <cell r="BU76"/>
          <cell r="BV76"/>
          <cell r="BW76"/>
          <cell r="BX76"/>
          <cell r="BY76"/>
          <cell r="BZ76"/>
          <cell r="CA76"/>
          <cell r="CB76"/>
          <cell r="CC76"/>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cell r="DV76"/>
          <cell r="DW76"/>
        </row>
        <row r="77">
          <cell r="U77" t="str">
            <v>PR19ANH_44</v>
          </cell>
          <cell r="V77" t="str">
            <v/>
          </cell>
          <cell r="W77" t="str">
            <v/>
          </cell>
          <cell r="X77">
            <v>44</v>
          </cell>
          <cell r="Y77" t="str">
            <v>Customer trust</v>
          </cell>
          <cell r="Z77" t="str">
            <v/>
          </cell>
          <cell r="AA77" t="str">
            <v/>
          </cell>
          <cell r="AB77" t="str">
            <v/>
          </cell>
          <cell r="AC77" t="str">
            <v/>
          </cell>
          <cell r="AD77" t="str">
            <v/>
          </cell>
          <cell r="AE77" t="str">
            <v/>
          </cell>
          <cell r="AF77" t="str">
            <v/>
          </cell>
          <cell r="AG77" t="str">
            <v/>
          </cell>
          <cell r="AH77" t="str">
            <v/>
          </cell>
          <cell r="AI77">
            <v>0</v>
          </cell>
          <cell r="AJ77" t="str">
            <v>NFI</v>
          </cell>
          <cell r="AK77" t="str">
            <v/>
          </cell>
          <cell r="AL77" t="str">
            <v/>
          </cell>
          <cell r="AM77" t="str">
            <v/>
          </cell>
          <cell r="AN77"/>
          <cell r="AO77"/>
          <cell r="AP77">
            <v>0</v>
          </cell>
          <cell r="AQ77"/>
          <cell r="AR77" t="str">
            <v/>
          </cell>
          <cell r="AS77"/>
          <cell r="AT77"/>
          <cell r="AU77"/>
          <cell r="AV77"/>
          <cell r="AW77"/>
          <cell r="AX77"/>
          <cell r="AY77"/>
          <cell r="AZ77"/>
          <cell r="BA77"/>
          <cell r="BB77"/>
          <cell r="BC77"/>
          <cell r="BD77"/>
          <cell r="BE77"/>
          <cell r="BF77"/>
          <cell r="BG77"/>
          <cell r="BH77"/>
          <cell r="BI77" t="str">
            <v/>
          </cell>
          <cell r="BJ77" t="str">
            <v/>
          </cell>
          <cell r="BK77" t="str">
            <v/>
          </cell>
          <cell r="BL77" t="str">
            <v/>
          </cell>
          <cell r="BM77" t="str">
            <v/>
          </cell>
          <cell r="BN77"/>
          <cell r="BO77"/>
          <cell r="BP77"/>
          <cell r="BQ77"/>
          <cell r="BR77"/>
          <cell r="BS77"/>
          <cell r="BT77"/>
          <cell r="BU77"/>
          <cell r="BV77"/>
          <cell r="BW77"/>
          <cell r="BX77"/>
          <cell r="BY77"/>
          <cell r="BZ77"/>
          <cell r="CA77"/>
          <cell r="CB77"/>
          <cell r="CC77"/>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cell r="DV77"/>
          <cell r="DW77"/>
        </row>
        <row r="78">
          <cell r="U78" t="str">
            <v>PR19ANH_45</v>
          </cell>
          <cell r="V78" t="str">
            <v/>
          </cell>
          <cell r="W78" t="str">
            <v/>
          </cell>
          <cell r="X78">
            <v>45</v>
          </cell>
          <cell r="Y78" t="str">
            <v>Natural capital impact</v>
          </cell>
          <cell r="Z78" t="str">
            <v/>
          </cell>
          <cell r="AA78" t="str">
            <v/>
          </cell>
          <cell r="AB78" t="str">
            <v/>
          </cell>
          <cell r="AC78" t="str">
            <v/>
          </cell>
          <cell r="AD78" t="str">
            <v/>
          </cell>
          <cell r="AE78" t="str">
            <v/>
          </cell>
          <cell r="AF78" t="str">
            <v/>
          </cell>
          <cell r="AG78" t="str">
            <v/>
          </cell>
          <cell r="AH78" t="str">
            <v/>
          </cell>
          <cell r="AI78">
            <v>0</v>
          </cell>
          <cell r="AJ78"/>
          <cell r="AK78"/>
          <cell r="AL78"/>
          <cell r="AM78"/>
          <cell r="AN78"/>
          <cell r="AO78"/>
          <cell r="AP78">
            <v>0</v>
          </cell>
          <cell r="AQ78"/>
          <cell r="AR78"/>
          <cell r="AS78"/>
          <cell r="AT78"/>
          <cell r="AU78"/>
          <cell r="AV78"/>
          <cell r="AW78"/>
          <cell r="AX78"/>
          <cell r="AY78"/>
          <cell r="AZ78"/>
          <cell r="BA78"/>
          <cell r="BB78"/>
          <cell r="BC78"/>
          <cell r="BD78"/>
          <cell r="BE78"/>
          <cell r="BF78"/>
          <cell r="BG78"/>
          <cell r="BH78"/>
          <cell r="BI78" t="str">
            <v/>
          </cell>
          <cell r="BJ78" t="str">
            <v/>
          </cell>
          <cell r="BK78" t="str">
            <v/>
          </cell>
          <cell r="BL78" t="str">
            <v/>
          </cell>
          <cell r="BM78" t="str">
            <v/>
          </cell>
          <cell r="BN78"/>
          <cell r="BO78"/>
          <cell r="BP78"/>
          <cell r="BQ78"/>
          <cell r="BR78"/>
          <cell r="BS78"/>
          <cell r="BT78"/>
          <cell r="BU78"/>
          <cell r="BV78"/>
          <cell r="BW78"/>
          <cell r="BX78"/>
          <cell r="BY78"/>
          <cell r="BZ78"/>
          <cell r="CA78"/>
          <cell r="CB78"/>
          <cell r="CC78"/>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cell r="DV78"/>
          <cell r="DW78"/>
        </row>
        <row r="79">
          <cell r="U79" t="str">
            <v>PR19ANH_46</v>
          </cell>
          <cell r="V79" t="str">
            <v/>
          </cell>
          <cell r="W79" t="str">
            <v/>
          </cell>
          <cell r="X79">
            <v>46</v>
          </cell>
          <cell r="Y79" t="str">
            <v>Regional collaboration</v>
          </cell>
          <cell r="Z79" t="str">
            <v/>
          </cell>
          <cell r="AA79" t="str">
            <v/>
          </cell>
          <cell r="AB79" t="str">
            <v/>
          </cell>
          <cell r="AC79" t="str">
            <v/>
          </cell>
          <cell r="AD79" t="str">
            <v/>
          </cell>
          <cell r="AE79" t="str">
            <v/>
          </cell>
          <cell r="AF79" t="str">
            <v/>
          </cell>
          <cell r="AG79" t="str">
            <v/>
          </cell>
          <cell r="AH79" t="str">
            <v/>
          </cell>
          <cell r="AI79">
            <v>0</v>
          </cell>
          <cell r="AJ79"/>
          <cell r="AK79"/>
          <cell r="AL79"/>
          <cell r="AM79"/>
          <cell r="AN79"/>
          <cell r="AO79"/>
          <cell r="AP79">
            <v>0</v>
          </cell>
          <cell r="AQ79"/>
          <cell r="AR79"/>
          <cell r="AS79"/>
          <cell r="AT79"/>
          <cell r="AU79"/>
          <cell r="AV79"/>
          <cell r="AW79"/>
          <cell r="AX79"/>
          <cell r="AY79"/>
          <cell r="AZ79"/>
          <cell r="BA79"/>
          <cell r="BB79"/>
          <cell r="BC79"/>
          <cell r="BD79"/>
          <cell r="BE79"/>
          <cell r="BF79"/>
          <cell r="BG79"/>
          <cell r="BH79"/>
          <cell r="BI79" t="str">
            <v/>
          </cell>
          <cell r="BJ79" t="str">
            <v/>
          </cell>
          <cell r="BK79" t="str">
            <v/>
          </cell>
          <cell r="BL79" t="str">
            <v/>
          </cell>
          <cell r="BM79" t="str">
            <v/>
          </cell>
          <cell r="BN79"/>
          <cell r="BO79"/>
          <cell r="BP79"/>
          <cell r="BQ79"/>
          <cell r="BR79"/>
          <cell r="BS79"/>
          <cell r="BT79"/>
          <cell r="BU79"/>
          <cell r="BV79"/>
          <cell r="BW79"/>
          <cell r="BX79"/>
          <cell r="BY79"/>
          <cell r="BZ79"/>
          <cell r="CA79"/>
          <cell r="CB79"/>
          <cell r="CC79"/>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cell r="DV79"/>
          <cell r="DW79"/>
        </row>
        <row r="80">
          <cell r="U80" t="str">
            <v>PR19BRL_PC01</v>
          </cell>
          <cell r="V80" t="str">
            <v>Safe and Reliable Supply of  Water</v>
          </cell>
          <cell r="W80" t="str">
            <v>PR19 new</v>
          </cell>
          <cell r="X80" t="str">
            <v>PC01</v>
          </cell>
          <cell r="Y80" t="str">
            <v>Water quality compliance (CRI)</v>
          </cell>
          <cell r="Z80" t="str">
            <v>Common definition for water quality compliance as published on the Ofwat website</v>
          </cell>
          <cell r="AA80" t="str">
            <v/>
          </cell>
          <cell r="AB80">
            <v>1</v>
          </cell>
          <cell r="AC80" t="str">
            <v/>
          </cell>
          <cell r="AD80" t="str">
            <v/>
          </cell>
          <cell r="AE80" t="str">
            <v/>
          </cell>
          <cell r="AF80" t="str">
            <v/>
          </cell>
          <cell r="AG80" t="str">
            <v/>
          </cell>
          <cell r="AH80" t="str">
            <v/>
          </cell>
          <cell r="AI80">
            <v>1</v>
          </cell>
          <cell r="AJ80" t="str">
            <v>Under</v>
          </cell>
          <cell r="AK80" t="str">
            <v xml:space="preserve">Revenue </v>
          </cell>
          <cell r="AL80" t="str">
            <v>In-period</v>
          </cell>
          <cell r="AM80" t="str">
            <v>Water quality compliance</v>
          </cell>
          <cell r="AN80" t="str">
            <v>number</v>
          </cell>
          <cell r="AO80" t="str">
            <v>Numerical CRI score</v>
          </cell>
          <cell r="AP80">
            <v>2</v>
          </cell>
          <cell r="AQ80" t="str">
            <v>Down</v>
          </cell>
          <cell r="AR80" t="str">
            <v>Water quality compliance (CRI)</v>
          </cell>
          <cell r="AS80"/>
          <cell r="AT80"/>
          <cell r="AU80"/>
          <cell r="AV80"/>
          <cell r="AW80"/>
          <cell r="AX80"/>
          <cell r="AY80"/>
          <cell r="AZ80"/>
          <cell r="BA80"/>
          <cell r="BB80"/>
          <cell r="BC80"/>
          <cell r="BD80"/>
          <cell r="BE80"/>
          <cell r="BF80"/>
          <cell r="BG80"/>
          <cell r="BH80"/>
          <cell r="BI80">
            <v>0</v>
          </cell>
          <cell r="BJ80">
            <v>0</v>
          </cell>
          <cell r="BK80">
            <v>0</v>
          </cell>
          <cell r="BL80">
            <v>0</v>
          </cell>
          <cell r="BM80">
            <v>0</v>
          </cell>
          <cell r="BN80"/>
          <cell r="BO80"/>
          <cell r="BP80"/>
          <cell r="BQ80"/>
          <cell r="BR80"/>
          <cell r="BS80"/>
          <cell r="BT80"/>
          <cell r="BU80"/>
          <cell r="BV80"/>
          <cell r="BW80"/>
          <cell r="BX80"/>
          <cell r="BY80"/>
          <cell r="BZ80"/>
          <cell r="CA80"/>
          <cell r="CB80"/>
          <cell r="CC80"/>
          <cell r="CD80" t="str">
            <v>Yes</v>
          </cell>
          <cell r="CE80" t="str">
            <v>Yes</v>
          </cell>
          <cell r="CF80" t="str">
            <v>Yes</v>
          </cell>
          <cell r="CG80" t="str">
            <v>Yes</v>
          </cell>
          <cell r="CH80" t="str">
            <v>Yes</v>
          </cell>
          <cell r="CI80" t="str">
            <v/>
          </cell>
          <cell r="CJ80" t="str">
            <v/>
          </cell>
          <cell r="CK80" t="str">
            <v/>
          </cell>
          <cell r="CL80" t="str">
            <v/>
          </cell>
          <cell r="CM80" t="str">
            <v/>
          </cell>
          <cell r="CN80">
            <v>9.5</v>
          </cell>
          <cell r="CO80">
            <v>9.5</v>
          </cell>
          <cell r="CP80">
            <v>9.5</v>
          </cell>
          <cell r="CQ80">
            <v>9.5</v>
          </cell>
          <cell r="CR80">
            <v>9.5</v>
          </cell>
          <cell r="CS80">
            <v>2</v>
          </cell>
          <cell r="CT80">
            <v>2</v>
          </cell>
          <cell r="CU80">
            <v>1.5</v>
          </cell>
          <cell r="CV80">
            <v>1.5</v>
          </cell>
          <cell r="CW80">
            <v>1.5</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v>-0.191</v>
          </cell>
          <cell r="DN80" t="str">
            <v/>
          </cell>
          <cell r="DO80" t="str">
            <v/>
          </cell>
          <cell r="DP80" t="str">
            <v/>
          </cell>
          <cell r="DQ80">
            <v>0</v>
          </cell>
          <cell r="DR80" t="str">
            <v/>
          </cell>
          <cell r="DS80" t="str">
            <v/>
          </cell>
          <cell r="DT80" t="str">
            <v/>
          </cell>
          <cell r="DU80" t="str">
            <v/>
          </cell>
          <cell r="DV80">
            <v>1</v>
          </cell>
          <cell r="DW80" t="str">
            <v/>
          </cell>
        </row>
        <row r="81">
          <cell r="U81" t="str">
            <v>PR19BRL_PC02</v>
          </cell>
          <cell r="V81" t="str">
            <v>Safe and Reliable Supply of  Water</v>
          </cell>
          <cell r="W81" t="str">
            <v>PR14 revision</v>
          </cell>
          <cell r="X81" t="str">
            <v>PC02</v>
          </cell>
          <cell r="Y81" t="str">
            <v>Water supply interruptions</v>
          </cell>
          <cell r="Z81" t="str">
            <v>Common definition for supply interruptions as published on the Ofwat website</v>
          </cell>
          <cell r="AA81" t="str">
            <v/>
          </cell>
          <cell r="AB81">
            <v>1</v>
          </cell>
          <cell r="AC81" t="str">
            <v/>
          </cell>
          <cell r="AD81" t="str">
            <v/>
          </cell>
          <cell r="AE81" t="str">
            <v/>
          </cell>
          <cell r="AF81" t="str">
            <v/>
          </cell>
          <cell r="AG81" t="str">
            <v/>
          </cell>
          <cell r="AH81" t="str">
            <v/>
          </cell>
          <cell r="AI81">
            <v>1</v>
          </cell>
          <cell r="AJ81" t="str">
            <v>Out &amp; under</v>
          </cell>
          <cell r="AK81" t="str">
            <v xml:space="preserve">Revenue </v>
          </cell>
          <cell r="AL81" t="str">
            <v>In-period</v>
          </cell>
          <cell r="AM81" t="str">
            <v>Supply interruptions</v>
          </cell>
          <cell r="AN81" t="str">
            <v>hh:mm:ss</v>
          </cell>
          <cell r="AO81" t="str">
            <v>Hours:minutes:seconds per property per year</v>
          </cell>
          <cell r="AP81">
            <v>0</v>
          </cell>
          <cell r="AQ81" t="str">
            <v>Down</v>
          </cell>
          <cell r="AR81" t="str">
            <v>Water supply interruptions</v>
          </cell>
          <cell r="AS81"/>
          <cell r="AT81"/>
          <cell r="AU81"/>
          <cell r="AV81"/>
          <cell r="AW81"/>
          <cell r="AX81"/>
          <cell r="AY81"/>
          <cell r="AZ81"/>
          <cell r="BA81"/>
          <cell r="BB81"/>
          <cell r="BC81"/>
          <cell r="BD81"/>
          <cell r="BE81"/>
          <cell r="BF81"/>
          <cell r="BG81"/>
          <cell r="BH81"/>
          <cell r="BI81">
            <v>4.5138888888888893E-3</v>
          </cell>
          <cell r="BJ81">
            <v>4.2592592592592595E-3</v>
          </cell>
          <cell r="BK81">
            <v>3.9930555555555561E-3</v>
          </cell>
          <cell r="BL81">
            <v>3.7384259259259263E-3</v>
          </cell>
          <cell r="BM81">
            <v>3.472222222222222E-3</v>
          </cell>
          <cell r="BN81"/>
          <cell r="BO81"/>
          <cell r="BP81"/>
          <cell r="BQ81"/>
          <cell r="BR81"/>
          <cell r="BS81"/>
          <cell r="BT81"/>
          <cell r="BU81"/>
          <cell r="BV81"/>
          <cell r="BW81"/>
          <cell r="BX81"/>
          <cell r="BY81"/>
          <cell r="BZ81"/>
          <cell r="CA81"/>
          <cell r="CB81"/>
          <cell r="CC81"/>
          <cell r="CD81" t="str">
            <v>Yes</v>
          </cell>
          <cell r="CE81" t="str">
            <v>Yes</v>
          </cell>
          <cell r="CF81" t="str">
            <v>Yes</v>
          </cell>
          <cell r="CG81" t="str">
            <v>Yes</v>
          </cell>
          <cell r="CH81" t="str">
            <v>Yes</v>
          </cell>
          <cell r="CI81" t="str">
            <v/>
          </cell>
          <cell r="CJ81" t="str">
            <v/>
          </cell>
          <cell r="CK81" t="str">
            <v/>
          </cell>
          <cell r="CL81" t="str">
            <v/>
          </cell>
          <cell r="CM81" t="str">
            <v/>
          </cell>
          <cell r="CN81">
            <v>1.5798611111111114E-2</v>
          </cell>
          <cell r="CO81">
            <v>1.5798611111111114E-2</v>
          </cell>
          <cell r="CP81">
            <v>1.5798611111111114E-2</v>
          </cell>
          <cell r="CQ81">
            <v>1.5798611111111114E-2</v>
          </cell>
          <cell r="CR81">
            <v>1.5798611111111114E-2</v>
          </cell>
          <cell r="CS81"/>
          <cell r="CT81"/>
          <cell r="CU81"/>
          <cell r="CV81"/>
          <cell r="CW81"/>
          <cell r="CX81"/>
          <cell r="CY81"/>
          <cell r="CZ81"/>
          <cell r="DA81"/>
          <cell r="DB81"/>
          <cell r="DC81">
            <v>1.8171296296296297E-3</v>
          </cell>
          <cell r="DD81">
            <v>1.6203703703703703E-3</v>
          </cell>
          <cell r="DE81">
            <v>1.0416666666666667E-3</v>
          </cell>
          <cell r="DF81">
            <v>1.0416666666666667E-3</v>
          </cell>
          <cell r="DG81">
            <v>1.0416666666666667E-3</v>
          </cell>
          <cell r="DH81" t="str">
            <v/>
          </cell>
          <cell r="DI81" t="str">
            <v/>
          </cell>
          <cell r="DJ81" t="str">
            <v/>
          </cell>
          <cell r="DK81" t="str">
            <v/>
          </cell>
          <cell r="DL81" t="str">
            <v/>
          </cell>
          <cell r="DM81">
            <v>-9.5000000000000001E-2</v>
          </cell>
          <cell r="DN81" t="str">
            <v/>
          </cell>
          <cell r="DO81" t="str">
            <v/>
          </cell>
          <cell r="DP81" t="str">
            <v/>
          </cell>
          <cell r="DQ81">
            <v>9.5000000000000001E-2</v>
          </cell>
          <cell r="DR81" t="str">
            <v/>
          </cell>
          <cell r="DS81" t="str">
            <v/>
          </cell>
          <cell r="DT81" t="str">
            <v/>
          </cell>
          <cell r="DU81" t="str">
            <v/>
          </cell>
          <cell r="DV81">
            <v>1</v>
          </cell>
          <cell r="DW81" t="str">
            <v/>
          </cell>
        </row>
        <row r="82">
          <cell r="U82" t="str">
            <v>PR19BRL_PC03</v>
          </cell>
          <cell r="V82" t="str">
            <v>Safe and Reliable Supply of  Water</v>
          </cell>
          <cell r="W82" t="str">
            <v>PR14 revision</v>
          </cell>
          <cell r="X82" t="str">
            <v>PC03</v>
          </cell>
          <cell r="Y82" t="str">
            <v>Mains repairs</v>
          </cell>
          <cell r="Z82" t="str">
            <v>Common definition for mains bursts as published on the Ofwat website</v>
          </cell>
          <cell r="AA82" t="str">
            <v/>
          </cell>
          <cell r="AB82">
            <v>1</v>
          </cell>
          <cell r="AC82" t="str">
            <v/>
          </cell>
          <cell r="AD82" t="str">
            <v/>
          </cell>
          <cell r="AE82" t="str">
            <v/>
          </cell>
          <cell r="AF82" t="str">
            <v/>
          </cell>
          <cell r="AG82" t="str">
            <v/>
          </cell>
          <cell r="AH82" t="str">
            <v/>
          </cell>
          <cell r="AI82">
            <v>1</v>
          </cell>
          <cell r="AJ82" t="str">
            <v>Under</v>
          </cell>
          <cell r="AK82" t="str">
            <v xml:space="preserve">Revenue </v>
          </cell>
          <cell r="AL82" t="str">
            <v>In-period</v>
          </cell>
          <cell r="AM82" t="str">
            <v>Water mains bursts</v>
          </cell>
          <cell r="AN82" t="str">
            <v>number</v>
          </cell>
          <cell r="AO82" t="str">
            <v>Number of repairs per 1000 km of mains</v>
          </cell>
          <cell r="AP82">
            <v>1</v>
          </cell>
          <cell r="AQ82" t="str">
            <v>Down</v>
          </cell>
          <cell r="AR82" t="str">
            <v>Mains repairs</v>
          </cell>
          <cell r="AS82"/>
          <cell r="AT82"/>
          <cell r="AU82"/>
          <cell r="AV82"/>
          <cell r="AW82"/>
          <cell r="AX82"/>
          <cell r="AY82"/>
          <cell r="AZ82"/>
          <cell r="BA82"/>
          <cell r="BB82"/>
          <cell r="BC82"/>
          <cell r="BD82"/>
          <cell r="BE82"/>
          <cell r="BF82"/>
          <cell r="BG82"/>
          <cell r="BH82"/>
          <cell r="BI82">
            <v>138.4</v>
          </cell>
          <cell r="BJ82">
            <v>136.5</v>
          </cell>
          <cell r="BK82">
            <v>134.6</v>
          </cell>
          <cell r="BL82">
            <v>132.69999999999999</v>
          </cell>
          <cell r="BM82">
            <v>130.69999999999999</v>
          </cell>
          <cell r="BN82"/>
          <cell r="BO82"/>
          <cell r="BP82"/>
          <cell r="BQ82"/>
          <cell r="BR82"/>
          <cell r="BS82"/>
          <cell r="BT82"/>
          <cell r="BU82"/>
          <cell r="BV82"/>
          <cell r="BW82"/>
          <cell r="BX82"/>
          <cell r="BY82"/>
          <cell r="BZ82"/>
          <cell r="CA82"/>
          <cell r="CB82"/>
          <cell r="CC82"/>
          <cell r="CD82" t="str">
            <v>Yes</v>
          </cell>
          <cell r="CE82" t="str">
            <v>Yes</v>
          </cell>
          <cell r="CF82" t="str">
            <v>Yes</v>
          </cell>
          <cell r="CG82" t="str">
            <v>Yes</v>
          </cell>
          <cell r="CH82" t="str">
            <v>Yes</v>
          </cell>
          <cell r="CI82" t="str">
            <v/>
          </cell>
          <cell r="CJ82" t="str">
            <v/>
          </cell>
          <cell r="CK82" t="str">
            <v/>
          </cell>
          <cell r="CL82" t="str">
            <v/>
          </cell>
          <cell r="CM82" t="str">
            <v/>
          </cell>
          <cell r="CN82">
            <v>193.8</v>
          </cell>
          <cell r="CO82">
            <v>193.8</v>
          </cell>
          <cell r="CP82">
            <v>193.8</v>
          </cell>
          <cell r="CQ82">
            <v>193.8</v>
          </cell>
          <cell r="CR82">
            <v>193.8</v>
          </cell>
          <cell r="CS82">
            <v>148.4</v>
          </cell>
          <cell r="CT82">
            <v>146.5</v>
          </cell>
          <cell r="CU82">
            <v>144.6</v>
          </cell>
          <cell r="CV82">
            <v>142.69999999999999</v>
          </cell>
          <cell r="CW82">
            <v>140.69999999999999</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v>-0.04</v>
          </cell>
          <cell r="DN82" t="str">
            <v/>
          </cell>
          <cell r="DO82" t="str">
            <v/>
          </cell>
          <cell r="DP82" t="str">
            <v/>
          </cell>
          <cell r="DQ82" t="str">
            <v/>
          </cell>
          <cell r="DR82" t="str">
            <v/>
          </cell>
          <cell r="DS82" t="str">
            <v/>
          </cell>
          <cell r="DT82" t="str">
            <v/>
          </cell>
          <cell r="DU82" t="str">
            <v/>
          </cell>
          <cell r="DV82">
            <v>1</v>
          </cell>
          <cell r="DW82" t="str">
            <v/>
          </cell>
        </row>
        <row r="83">
          <cell r="U83" t="str">
            <v>PR19BRL_PC04</v>
          </cell>
          <cell r="V83" t="str">
            <v>Safe and Reliable Supply of  Water</v>
          </cell>
          <cell r="W83" t="str">
            <v>PR19 new</v>
          </cell>
          <cell r="X83" t="str">
            <v>PC04</v>
          </cell>
          <cell r="Y83" t="str">
            <v>Unplanned outage</v>
          </cell>
          <cell r="Z83" t="str">
            <v>Common definition for unplanned outage  in a drought as published on the Ofwat website</v>
          </cell>
          <cell r="AA83" t="str">
            <v/>
          </cell>
          <cell r="AB83">
            <v>1</v>
          </cell>
          <cell r="AC83" t="str">
            <v/>
          </cell>
          <cell r="AD83" t="str">
            <v/>
          </cell>
          <cell r="AE83" t="str">
            <v/>
          </cell>
          <cell r="AF83" t="str">
            <v/>
          </cell>
          <cell r="AG83" t="str">
            <v/>
          </cell>
          <cell r="AH83" t="str">
            <v/>
          </cell>
          <cell r="AI83">
            <v>1</v>
          </cell>
          <cell r="AJ83" t="str">
            <v>Under</v>
          </cell>
          <cell r="AK83" t="str">
            <v xml:space="preserve">Revenue </v>
          </cell>
          <cell r="AL83" t="str">
            <v>In-period</v>
          </cell>
          <cell r="AM83" t="str">
            <v>Water outage</v>
          </cell>
          <cell r="AN83" t="str">
            <v>%</v>
          </cell>
          <cell r="AO83" t="str">
            <v>Percentage of peak week production capacity</v>
          </cell>
          <cell r="AP83">
            <v>2</v>
          </cell>
          <cell r="AQ83" t="str">
            <v>Down</v>
          </cell>
          <cell r="AR83" t="str">
            <v>Unplanned outage</v>
          </cell>
          <cell r="AS83"/>
          <cell r="AT83"/>
          <cell r="AU83"/>
          <cell r="AV83"/>
          <cell r="AW83"/>
          <cell r="AX83"/>
          <cell r="AY83"/>
          <cell r="AZ83"/>
          <cell r="BA83"/>
          <cell r="BB83"/>
          <cell r="BC83"/>
          <cell r="BD83"/>
          <cell r="BE83"/>
          <cell r="BF83"/>
          <cell r="BG83"/>
          <cell r="BH83"/>
          <cell r="BI83">
            <v>2.34</v>
          </cell>
          <cell r="BJ83">
            <v>2.34</v>
          </cell>
          <cell r="BK83">
            <v>2.34</v>
          </cell>
          <cell r="BL83">
            <v>2.34</v>
          </cell>
          <cell r="BM83">
            <v>2.34</v>
          </cell>
          <cell r="BN83"/>
          <cell r="BO83"/>
          <cell r="BP83"/>
          <cell r="BQ83"/>
          <cell r="BR83"/>
          <cell r="BS83"/>
          <cell r="BT83"/>
          <cell r="BU83"/>
          <cell r="BV83"/>
          <cell r="BW83"/>
          <cell r="BX83"/>
          <cell r="BY83"/>
          <cell r="BZ83"/>
          <cell r="CA83"/>
          <cell r="CB83"/>
          <cell r="CC83"/>
          <cell r="CD83" t="str">
            <v>Yes</v>
          </cell>
          <cell r="CE83" t="str">
            <v>Yes</v>
          </cell>
          <cell r="CF83" t="str">
            <v>Yes</v>
          </cell>
          <cell r="CG83" t="str">
            <v>Yes</v>
          </cell>
          <cell r="CH83" t="str">
            <v>Yes</v>
          </cell>
          <cell r="CI83" t="str">
            <v/>
          </cell>
          <cell r="CJ83" t="str">
            <v/>
          </cell>
          <cell r="CK83" t="str">
            <v/>
          </cell>
          <cell r="CL83" t="str">
            <v/>
          </cell>
          <cell r="CM83" t="str">
            <v/>
          </cell>
          <cell r="CN83">
            <v>4.68</v>
          </cell>
          <cell r="CO83">
            <v>4.68</v>
          </cell>
          <cell r="CP83">
            <v>4.68</v>
          </cell>
          <cell r="CQ83">
            <v>4.68</v>
          </cell>
          <cell r="CR83">
            <v>4.68</v>
          </cell>
          <cell r="CS83">
            <v>2.81</v>
          </cell>
          <cell r="CT83">
            <v>2.81</v>
          </cell>
          <cell r="CU83">
            <v>2.81</v>
          </cell>
          <cell r="CV83">
            <v>2.81</v>
          </cell>
          <cell r="CW83">
            <v>2.81</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v>-0.38100000000000001</v>
          </cell>
          <cell r="DN83" t="str">
            <v/>
          </cell>
          <cell r="DO83" t="str">
            <v/>
          </cell>
          <cell r="DP83" t="str">
            <v/>
          </cell>
          <cell r="DQ83" t="str">
            <v/>
          </cell>
          <cell r="DR83" t="str">
            <v/>
          </cell>
          <cell r="DS83" t="str">
            <v/>
          </cell>
          <cell r="DT83" t="str">
            <v/>
          </cell>
          <cell r="DU83" t="str">
            <v/>
          </cell>
          <cell r="DV83">
            <v>1</v>
          </cell>
          <cell r="DW83" t="str">
            <v/>
          </cell>
        </row>
        <row r="84">
          <cell r="U84" t="str">
            <v>PR19BRL_PC05</v>
          </cell>
          <cell r="V84" t="str">
            <v>Safe and Reliable Supply of  Water</v>
          </cell>
          <cell r="W84" t="str">
            <v>PR19 new</v>
          </cell>
          <cell r="X84" t="str">
            <v>PC05</v>
          </cell>
          <cell r="Y84" t="str">
            <v>Risk of severe restrictions in a drought</v>
          </cell>
          <cell r="Z84" t="str">
            <v>Common definition for risk of severe restrictions in a drought as published on the Ofwat website</v>
          </cell>
          <cell r="AA84">
            <v>1</v>
          </cell>
          <cell r="AB84" t="str">
            <v/>
          </cell>
          <cell r="AC84" t="str">
            <v/>
          </cell>
          <cell r="AD84" t="str">
            <v/>
          </cell>
          <cell r="AE84" t="str">
            <v/>
          </cell>
          <cell r="AF84" t="str">
            <v/>
          </cell>
          <cell r="AG84" t="str">
            <v/>
          </cell>
          <cell r="AH84" t="str">
            <v/>
          </cell>
          <cell r="AI84">
            <v>1</v>
          </cell>
          <cell r="AJ84" t="str">
            <v>NFI</v>
          </cell>
          <cell r="AK84" t="str">
            <v/>
          </cell>
          <cell r="AL84" t="str">
            <v/>
          </cell>
          <cell r="AM84" t="str">
            <v>Resilience</v>
          </cell>
          <cell r="AN84" t="str">
            <v>%</v>
          </cell>
          <cell r="AO84" t="str">
            <v>Percentage of population at risk</v>
          </cell>
          <cell r="AP84">
            <v>1</v>
          </cell>
          <cell r="AQ84" t="str">
            <v>Down</v>
          </cell>
          <cell r="AR84" t="str">
            <v>Risk of severe restrictions in a drought</v>
          </cell>
          <cell r="AS84"/>
          <cell r="AT84"/>
          <cell r="AU84"/>
          <cell r="AV84"/>
          <cell r="AW84"/>
          <cell r="AX84"/>
          <cell r="AY84"/>
          <cell r="AZ84"/>
          <cell r="BA84"/>
          <cell r="BB84"/>
          <cell r="BC84"/>
          <cell r="BD84"/>
          <cell r="BE84"/>
          <cell r="BF84"/>
          <cell r="BG84"/>
          <cell r="BH84"/>
          <cell r="BI84">
            <v>38</v>
          </cell>
          <cell r="BJ84">
            <v>29.8</v>
          </cell>
          <cell r="BK84">
            <v>29.8</v>
          </cell>
          <cell r="BL84">
            <v>29.8</v>
          </cell>
          <cell r="BM84">
            <v>25.6</v>
          </cell>
          <cell r="BN84"/>
          <cell r="BO84"/>
          <cell r="BP84"/>
          <cell r="BQ84"/>
          <cell r="BR84"/>
          <cell r="BS84"/>
          <cell r="BT84"/>
          <cell r="BU84"/>
          <cell r="BV84"/>
          <cell r="BW84"/>
          <cell r="BX84"/>
          <cell r="BY84"/>
          <cell r="BZ84"/>
          <cell r="CA84"/>
          <cell r="CB84"/>
          <cell r="CC84"/>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v>1</v>
          </cell>
          <cell r="DW84" t="str">
            <v/>
          </cell>
        </row>
        <row r="85">
          <cell r="U85" t="str">
            <v>PR19BRL_PC06</v>
          </cell>
          <cell r="V85" t="str">
            <v>Safe and Reliable Supply of  Water</v>
          </cell>
          <cell r="W85" t="str">
            <v>PR14 revision</v>
          </cell>
          <cell r="X85" t="str">
            <v>PC06</v>
          </cell>
          <cell r="Y85" t="str">
            <v>Customer contacts about water quality – appearance</v>
          </cell>
          <cell r="Z85" t="str">
            <v>The number of times Bristol Water was contacted by customers about the appearance of their tap water (per 1,000 people supplied) in the calendar year.</v>
          </cell>
          <cell r="AA85" t="str">
            <v/>
          </cell>
          <cell r="AB85">
            <v>1</v>
          </cell>
          <cell r="AC85" t="str">
            <v/>
          </cell>
          <cell r="AD85" t="str">
            <v/>
          </cell>
          <cell r="AE85" t="str">
            <v/>
          </cell>
          <cell r="AF85" t="str">
            <v/>
          </cell>
          <cell r="AG85" t="str">
            <v/>
          </cell>
          <cell r="AH85" t="str">
            <v/>
          </cell>
          <cell r="AI85">
            <v>1</v>
          </cell>
          <cell r="AJ85" t="str">
            <v>Out &amp; under</v>
          </cell>
          <cell r="AK85" t="str">
            <v xml:space="preserve">Revenue </v>
          </cell>
          <cell r="AL85" t="str">
            <v>In-period</v>
          </cell>
          <cell r="AM85" t="str">
            <v>Customer contacts - water quality</v>
          </cell>
          <cell r="AN85" t="str">
            <v>Number</v>
          </cell>
          <cell r="AO85" t="str">
            <v>No. of contacts per 1,000 population</v>
          </cell>
          <cell r="AP85">
            <v>2</v>
          </cell>
          <cell r="AQ85" t="str">
            <v>Down</v>
          </cell>
          <cell r="AR85"/>
          <cell r="AS85"/>
          <cell r="AT85"/>
          <cell r="AU85"/>
          <cell r="AV85"/>
          <cell r="AW85"/>
          <cell r="AX85"/>
          <cell r="AY85"/>
          <cell r="AZ85"/>
          <cell r="BA85"/>
          <cell r="BB85"/>
          <cell r="BC85"/>
          <cell r="BD85"/>
          <cell r="BE85"/>
          <cell r="BF85"/>
          <cell r="BG85"/>
          <cell r="BH85"/>
          <cell r="BI85" t="str">
            <v/>
          </cell>
          <cell r="BJ85" t="str">
            <v/>
          </cell>
          <cell r="BK85" t="str">
            <v/>
          </cell>
          <cell r="BL85" t="str">
            <v/>
          </cell>
          <cell r="BM85" t="str">
            <v/>
          </cell>
          <cell r="BN85"/>
          <cell r="BO85"/>
          <cell r="BP85"/>
          <cell r="BQ85"/>
          <cell r="BR85"/>
          <cell r="BS85"/>
          <cell r="BT85"/>
          <cell r="BU85"/>
          <cell r="BV85"/>
          <cell r="BW85"/>
          <cell r="BX85"/>
          <cell r="BY85"/>
          <cell r="BZ85"/>
          <cell r="CA85"/>
          <cell r="CB85"/>
          <cell r="CC85"/>
          <cell r="CD85" t="str">
            <v>Yes</v>
          </cell>
          <cell r="CE85" t="str">
            <v>Yes</v>
          </cell>
          <cell r="CF85" t="str">
            <v>Yes</v>
          </cell>
          <cell r="CG85" t="str">
            <v>Yes</v>
          </cell>
          <cell r="CH85" t="str">
            <v>Yes</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v>1</v>
          </cell>
          <cell r="DW85" t="str">
            <v/>
          </cell>
        </row>
        <row r="86">
          <cell r="U86" t="str">
            <v>PR19BRL_PC07</v>
          </cell>
          <cell r="V86" t="str">
            <v>Safe and Reliable Supply of  Water</v>
          </cell>
          <cell r="W86" t="str">
            <v>PR14 revision</v>
          </cell>
          <cell r="X86" t="str">
            <v>PC07</v>
          </cell>
          <cell r="Y86" t="str">
            <v>Customer contacts about water quality – taste and smell</v>
          </cell>
          <cell r="Z86" t="str">
            <v>The number of times Bristol Water was contacted by customers about their water’s taste/ smell (per 1,000 people supplied) in the calendar year.</v>
          </cell>
          <cell r="AA86" t="str">
            <v/>
          </cell>
          <cell r="AB86">
            <v>1</v>
          </cell>
          <cell r="AC86" t="str">
            <v/>
          </cell>
          <cell r="AD86" t="str">
            <v/>
          </cell>
          <cell r="AE86" t="str">
            <v/>
          </cell>
          <cell r="AF86" t="str">
            <v/>
          </cell>
          <cell r="AG86" t="str">
            <v/>
          </cell>
          <cell r="AH86" t="str">
            <v/>
          </cell>
          <cell r="AI86">
            <v>1</v>
          </cell>
          <cell r="AJ86" t="str">
            <v>Out &amp; under</v>
          </cell>
          <cell r="AK86" t="str">
            <v xml:space="preserve">Revenue </v>
          </cell>
          <cell r="AL86" t="str">
            <v>In-period</v>
          </cell>
          <cell r="AM86" t="str">
            <v>Customer contacts - water quality</v>
          </cell>
          <cell r="AN86" t="str">
            <v>Number</v>
          </cell>
          <cell r="AO86" t="str">
            <v>No. of contacts per 1,000 population</v>
          </cell>
          <cell r="AP86">
            <v>2</v>
          </cell>
          <cell r="AQ86" t="str">
            <v>Down</v>
          </cell>
          <cell r="AR86"/>
          <cell r="AS86"/>
          <cell r="AT86"/>
          <cell r="AU86"/>
          <cell r="AV86"/>
          <cell r="AW86"/>
          <cell r="AX86"/>
          <cell r="AY86"/>
          <cell r="AZ86"/>
          <cell r="BA86"/>
          <cell r="BB86"/>
          <cell r="BC86"/>
          <cell r="BD86"/>
          <cell r="BE86"/>
          <cell r="BF86"/>
          <cell r="BG86"/>
          <cell r="BH86"/>
          <cell r="BI86" t="str">
            <v/>
          </cell>
          <cell r="BJ86" t="str">
            <v/>
          </cell>
          <cell r="BK86" t="str">
            <v/>
          </cell>
          <cell r="BL86" t="str">
            <v/>
          </cell>
          <cell r="BM86" t="str">
            <v/>
          </cell>
          <cell r="BN86"/>
          <cell r="BO86"/>
          <cell r="BP86"/>
          <cell r="BQ86"/>
          <cell r="BR86"/>
          <cell r="BS86"/>
          <cell r="BT86"/>
          <cell r="BU86"/>
          <cell r="BV86"/>
          <cell r="BW86"/>
          <cell r="BX86"/>
          <cell r="BY86"/>
          <cell r="BZ86"/>
          <cell r="CA86"/>
          <cell r="CB86"/>
          <cell r="CC86"/>
          <cell r="CD86" t="str">
            <v>Yes</v>
          </cell>
          <cell r="CE86" t="str">
            <v>Yes</v>
          </cell>
          <cell r="CF86" t="str">
            <v>Yes</v>
          </cell>
          <cell r="CG86" t="str">
            <v>Yes</v>
          </cell>
          <cell r="CH86" t="str">
            <v>Yes</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v>1</v>
          </cell>
          <cell r="DW86" t="str">
            <v/>
          </cell>
        </row>
        <row r="87">
          <cell r="U87" t="str">
            <v>PR19BRL_PC08</v>
          </cell>
          <cell r="V87" t="str">
            <v>Safe and Reliable Supply of  Water</v>
          </cell>
          <cell r="W87" t="str">
            <v>PR14 revision</v>
          </cell>
          <cell r="X87" t="str">
            <v>PC08</v>
          </cell>
          <cell r="Y87" t="str">
            <v>Properties at risk of receiving low pressure</v>
          </cell>
          <cell r="Z87" t="str">
            <v>This measure is the same as the former DG2 serviceability indicator. The aim of this indicator is to identify the number of properties that have received, and are likely to continue to receive, pressure below the reference level when demand is not abnormal.</v>
          </cell>
          <cell r="AA87" t="str">
            <v/>
          </cell>
          <cell r="AB87">
            <v>1</v>
          </cell>
          <cell r="AC87" t="str">
            <v/>
          </cell>
          <cell r="AD87" t="str">
            <v/>
          </cell>
          <cell r="AE87" t="str">
            <v/>
          </cell>
          <cell r="AF87" t="str">
            <v/>
          </cell>
          <cell r="AG87" t="str">
            <v/>
          </cell>
          <cell r="AH87" t="str">
            <v/>
          </cell>
          <cell r="AI87">
            <v>1</v>
          </cell>
          <cell r="AJ87" t="str">
            <v>Out &amp; under</v>
          </cell>
          <cell r="AK87" t="str">
            <v xml:space="preserve">Revenue </v>
          </cell>
          <cell r="AL87" t="str">
            <v>In-period</v>
          </cell>
          <cell r="AM87" t="str">
            <v>Water pressure</v>
          </cell>
          <cell r="AN87" t="str">
            <v>number</v>
          </cell>
          <cell r="AO87" t="str">
            <v>No. of properties per 10,000 connections</v>
          </cell>
          <cell r="AP87">
            <v>0</v>
          </cell>
          <cell r="AQ87" t="str">
            <v>Down</v>
          </cell>
          <cell r="AR87"/>
          <cell r="AS87"/>
          <cell r="AT87"/>
          <cell r="AU87"/>
          <cell r="AV87"/>
          <cell r="AW87"/>
          <cell r="AX87"/>
          <cell r="AY87"/>
          <cell r="AZ87"/>
          <cell r="BA87"/>
          <cell r="BB87"/>
          <cell r="BC87"/>
          <cell r="BD87"/>
          <cell r="BE87"/>
          <cell r="BF87"/>
          <cell r="BG87"/>
          <cell r="BH87"/>
          <cell r="BI87" t="str">
            <v/>
          </cell>
          <cell r="BJ87" t="str">
            <v/>
          </cell>
          <cell r="BK87" t="str">
            <v/>
          </cell>
          <cell r="BL87" t="str">
            <v/>
          </cell>
          <cell r="BM87" t="str">
            <v/>
          </cell>
          <cell r="BN87"/>
          <cell r="BO87"/>
          <cell r="BP87"/>
          <cell r="BQ87"/>
          <cell r="BR87"/>
          <cell r="BS87"/>
          <cell r="BT87"/>
          <cell r="BU87"/>
          <cell r="BV87"/>
          <cell r="BW87"/>
          <cell r="BX87"/>
          <cell r="BY87"/>
          <cell r="BZ87"/>
          <cell r="CA87"/>
          <cell r="CB87"/>
          <cell r="CC87"/>
          <cell r="CD87" t="str">
            <v>Yes</v>
          </cell>
          <cell r="CE87" t="str">
            <v>Yes</v>
          </cell>
          <cell r="CF87" t="str">
            <v>Yes</v>
          </cell>
          <cell r="CG87" t="str">
            <v>Yes</v>
          </cell>
          <cell r="CH87" t="str">
            <v>Yes</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v>1</v>
          </cell>
          <cell r="DW87" t="str">
            <v/>
          </cell>
        </row>
        <row r="88">
          <cell r="U88" t="str">
            <v>PR19BRL_PC09</v>
          </cell>
          <cell r="V88" t="str">
            <v>Safe and Reliable Supply of  Water</v>
          </cell>
          <cell r="W88" t="str">
            <v>PR14 revision</v>
          </cell>
          <cell r="X88" t="str">
            <v>PC09</v>
          </cell>
          <cell r="Y88" t="str">
            <v>Turbidity performance at treatment works</v>
          </cell>
          <cell r="Z88" t="str">
            <v>The number of operational potable water treatment works whose turbidity 95th percentile equals or exceeds a 0.5 NTU (Nephelometric Turbidity Units) threshold.</v>
          </cell>
          <cell r="AA88" t="str">
            <v/>
          </cell>
          <cell r="AB88">
            <v>1</v>
          </cell>
          <cell r="AC88" t="str">
            <v/>
          </cell>
          <cell r="AD88" t="str">
            <v/>
          </cell>
          <cell r="AE88" t="str">
            <v/>
          </cell>
          <cell r="AF88" t="str">
            <v/>
          </cell>
          <cell r="AG88" t="str">
            <v/>
          </cell>
          <cell r="AH88" t="str">
            <v/>
          </cell>
          <cell r="AI88">
            <v>1</v>
          </cell>
          <cell r="AJ88" t="str">
            <v>Under</v>
          </cell>
          <cell r="AK88" t="str">
            <v xml:space="preserve">Revenue </v>
          </cell>
          <cell r="AL88" t="str">
            <v>In-period</v>
          </cell>
          <cell r="AM88" t="str">
            <v>WTW turbidity</v>
          </cell>
          <cell r="AN88" t="str">
            <v>nr</v>
          </cell>
          <cell r="AO88" t="str">
            <v>No. of failures</v>
          </cell>
          <cell r="AP88">
            <v>0</v>
          </cell>
          <cell r="AQ88" t="str">
            <v>Down</v>
          </cell>
          <cell r="AR88" t="str">
            <v/>
          </cell>
          <cell r="AS88"/>
          <cell r="AT88"/>
          <cell r="AU88"/>
          <cell r="AV88"/>
          <cell r="AW88"/>
          <cell r="AX88"/>
          <cell r="AY88"/>
          <cell r="AZ88"/>
          <cell r="BA88"/>
          <cell r="BB88"/>
          <cell r="BC88"/>
          <cell r="BD88"/>
          <cell r="BE88"/>
          <cell r="BF88"/>
          <cell r="BG88"/>
          <cell r="BH88"/>
          <cell r="BI88" t="str">
            <v/>
          </cell>
          <cell r="BJ88" t="str">
            <v/>
          </cell>
          <cell r="BK88" t="str">
            <v/>
          </cell>
          <cell r="BL88" t="str">
            <v/>
          </cell>
          <cell r="BM88" t="str">
            <v/>
          </cell>
          <cell r="BN88"/>
          <cell r="BO88"/>
          <cell r="BP88"/>
          <cell r="BQ88"/>
          <cell r="BR88"/>
          <cell r="BS88"/>
          <cell r="BT88"/>
          <cell r="BU88"/>
          <cell r="BV88"/>
          <cell r="BW88"/>
          <cell r="BX88"/>
          <cell r="BY88"/>
          <cell r="BZ88"/>
          <cell r="CA88"/>
          <cell r="CB88"/>
          <cell r="CC88"/>
          <cell r="CD88" t="str">
            <v>Yes</v>
          </cell>
          <cell r="CE88" t="str">
            <v>Yes</v>
          </cell>
          <cell r="CF88" t="str">
            <v>Yes</v>
          </cell>
          <cell r="CG88" t="str">
            <v>Yes</v>
          </cell>
          <cell r="CH88" t="str">
            <v>Yes</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v>1</v>
          </cell>
          <cell r="DW88" t="str">
            <v/>
          </cell>
        </row>
        <row r="89">
          <cell r="U89" t="str">
            <v>PR19BRL_PC10</v>
          </cell>
          <cell r="V89" t="str">
            <v>Safe and Reliable Supply of  Water</v>
          </cell>
          <cell r="W89" t="str">
            <v>PR14 revision</v>
          </cell>
          <cell r="X89" t="str">
            <v>PC10</v>
          </cell>
          <cell r="Y89" t="str">
            <v>Unplanned maintenance – non-infrastructure</v>
          </cell>
          <cell r="Z89" t="str">
            <v>The total unplanned non-infrastructure maintenance jobs, required as a result of equipment failure or reduced asset performance.</v>
          </cell>
          <cell r="AA89" t="str">
            <v/>
          </cell>
          <cell r="AB89">
            <v>1</v>
          </cell>
          <cell r="AC89" t="str">
            <v/>
          </cell>
          <cell r="AD89" t="str">
            <v/>
          </cell>
          <cell r="AE89" t="str">
            <v/>
          </cell>
          <cell r="AF89" t="str">
            <v/>
          </cell>
          <cell r="AG89" t="str">
            <v/>
          </cell>
          <cell r="AH89" t="str">
            <v/>
          </cell>
          <cell r="AI89">
            <v>1</v>
          </cell>
          <cell r="AJ89" t="str">
            <v>Under</v>
          </cell>
          <cell r="AK89" t="str">
            <v xml:space="preserve">Revenue </v>
          </cell>
          <cell r="AL89" t="str">
            <v>In-period</v>
          </cell>
          <cell r="AM89" t="str">
            <v>Repair and maintenance</v>
          </cell>
          <cell r="AN89" t="str">
            <v>nr</v>
          </cell>
          <cell r="AO89" t="str">
            <v>No. of jobs</v>
          </cell>
          <cell r="AP89">
            <v>0</v>
          </cell>
          <cell r="AQ89" t="str">
            <v>Down</v>
          </cell>
          <cell r="AR89" t="str">
            <v/>
          </cell>
          <cell r="AS89"/>
          <cell r="AT89"/>
          <cell r="AU89"/>
          <cell r="AV89"/>
          <cell r="AW89"/>
          <cell r="AX89"/>
          <cell r="AY89"/>
          <cell r="AZ89"/>
          <cell r="BA89"/>
          <cell r="BB89"/>
          <cell r="BC89"/>
          <cell r="BD89"/>
          <cell r="BE89"/>
          <cell r="BF89"/>
          <cell r="BG89"/>
          <cell r="BH89"/>
          <cell r="BI89" t="str">
            <v/>
          </cell>
          <cell r="BJ89" t="str">
            <v/>
          </cell>
          <cell r="BK89" t="str">
            <v/>
          </cell>
          <cell r="BL89" t="str">
            <v/>
          </cell>
          <cell r="BM89" t="str">
            <v/>
          </cell>
          <cell r="BN89"/>
          <cell r="BO89"/>
          <cell r="BP89"/>
          <cell r="BQ89"/>
          <cell r="BR89"/>
          <cell r="BS89"/>
          <cell r="BT89"/>
          <cell r="BU89"/>
          <cell r="BV89"/>
          <cell r="BW89"/>
          <cell r="BX89"/>
          <cell r="BY89"/>
          <cell r="BZ89"/>
          <cell r="CA89"/>
          <cell r="CB89"/>
          <cell r="CC89"/>
          <cell r="CD89" t="str">
            <v>Yes</v>
          </cell>
          <cell r="CE89" t="str">
            <v>Yes</v>
          </cell>
          <cell r="CF89" t="str">
            <v>Yes</v>
          </cell>
          <cell r="CG89" t="str">
            <v>Yes</v>
          </cell>
          <cell r="CH89" t="str">
            <v>Yes</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v>1</v>
          </cell>
          <cell r="DW89" t="str">
            <v/>
          </cell>
        </row>
        <row r="90">
          <cell r="U90" t="str">
            <v>PR19BRL_PC11</v>
          </cell>
          <cell r="V90" t="str">
            <v>Safe and Reliable Supply of  Water</v>
          </cell>
          <cell r="W90" t="str">
            <v>PR19 new</v>
          </cell>
          <cell r="X90" t="str">
            <v>PC11</v>
          </cell>
          <cell r="Y90" t="str">
            <v>Population at Risk from Asset Failure</v>
          </cell>
          <cell r="Z90" t="str">
            <v xml:space="preserve">The total number of customers in areas of population greater than 10,000 people who are at risk of interruption to their water supply in the event of a critical asset failure that supplies them. </v>
          </cell>
          <cell r="AA90" t="str">
            <v/>
          </cell>
          <cell r="AB90">
            <v>1</v>
          </cell>
          <cell r="AC90" t="str">
            <v/>
          </cell>
          <cell r="AD90" t="str">
            <v/>
          </cell>
          <cell r="AE90" t="str">
            <v/>
          </cell>
          <cell r="AF90" t="str">
            <v/>
          </cell>
          <cell r="AG90" t="str">
            <v/>
          </cell>
          <cell r="AH90" t="str">
            <v/>
          </cell>
          <cell r="AI90">
            <v>1</v>
          </cell>
          <cell r="AJ90" t="str">
            <v>NFI</v>
          </cell>
          <cell r="AK90" t="str">
            <v/>
          </cell>
          <cell r="AL90" t="str">
            <v/>
          </cell>
          <cell r="AM90" t="str">
            <v>Resilience</v>
          </cell>
          <cell r="AN90"/>
          <cell r="AO90"/>
          <cell r="AP90">
            <v>0</v>
          </cell>
          <cell r="AQ90" t="str">
            <v>Down</v>
          </cell>
          <cell r="AR90" t="str">
            <v/>
          </cell>
          <cell r="AS90"/>
          <cell r="AT90"/>
          <cell r="AU90"/>
          <cell r="AV90"/>
          <cell r="AW90"/>
          <cell r="AX90"/>
          <cell r="AY90"/>
          <cell r="AZ90"/>
          <cell r="BA90"/>
          <cell r="BB90"/>
          <cell r="BC90"/>
          <cell r="BD90"/>
          <cell r="BE90"/>
          <cell r="BF90"/>
          <cell r="BG90"/>
          <cell r="BH90"/>
          <cell r="BI90" t="str">
            <v/>
          </cell>
          <cell r="BJ90" t="str">
            <v/>
          </cell>
          <cell r="BK90" t="str">
            <v/>
          </cell>
          <cell r="BL90" t="str">
            <v/>
          </cell>
          <cell r="BM90" t="str">
            <v/>
          </cell>
          <cell r="BN90"/>
          <cell r="BO90"/>
          <cell r="BP90"/>
          <cell r="BQ90"/>
          <cell r="BR90"/>
          <cell r="BS90"/>
          <cell r="BT90"/>
          <cell r="BU90"/>
          <cell r="BV90"/>
          <cell r="BW90"/>
          <cell r="BX90"/>
          <cell r="BY90"/>
          <cell r="BZ90"/>
          <cell r="CA90"/>
          <cell r="CB90"/>
          <cell r="CC90"/>
          <cell r="CD90" t="e">
            <v>#REF!</v>
          </cell>
          <cell r="CE90" t="e">
            <v>#REF!</v>
          </cell>
          <cell r="CF90" t="e">
            <v>#REF!</v>
          </cell>
          <cell r="CG90" t="e">
            <v>#REF!</v>
          </cell>
          <cell r="CH90" t="e">
            <v>#REF!</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cell r="DV90"/>
          <cell r="DW90"/>
        </row>
        <row r="91">
          <cell r="U91" t="str">
            <v>PR19BRL_PC12</v>
          </cell>
          <cell r="V91" t="str">
            <v>Excellent Customer Experiences</v>
          </cell>
          <cell r="W91" t="str">
            <v>PR19 new</v>
          </cell>
          <cell r="X91" t="str">
            <v>PC12</v>
          </cell>
          <cell r="Y91" t="str">
            <v>C-MeX: Customer measure of experience</v>
          </cell>
          <cell r="Z91" t="str">
            <v>Common definition for C-MeX as published on the Ofwat website</v>
          </cell>
          <cell r="AA91" t="str">
            <v/>
          </cell>
          <cell r="AB91" t="str">
            <v/>
          </cell>
          <cell r="AC91" t="str">
            <v/>
          </cell>
          <cell r="AD91" t="str">
            <v/>
          </cell>
          <cell r="AE91">
            <v>1</v>
          </cell>
          <cell r="AF91" t="str">
            <v/>
          </cell>
          <cell r="AG91" t="str">
            <v/>
          </cell>
          <cell r="AH91" t="str">
            <v/>
          </cell>
          <cell r="AI91">
            <v>1</v>
          </cell>
          <cell r="AJ91" t="str">
            <v>Out &amp; under</v>
          </cell>
          <cell r="AK91" t="str">
            <v xml:space="preserve">Revenue </v>
          </cell>
          <cell r="AL91" t="str">
            <v>In-period</v>
          </cell>
          <cell r="AM91" t="str">
            <v>Customer measure of experience (C-MeX)</v>
          </cell>
          <cell r="AN91" t="str">
            <v>score</v>
          </cell>
          <cell r="AO91" t="str">
            <v>C-MeX score</v>
          </cell>
          <cell r="AP91">
            <v>2</v>
          </cell>
          <cell r="AQ91" t="str">
            <v>Up</v>
          </cell>
          <cell r="AR91" t="str">
            <v>C-MeX: Customer measure of experience</v>
          </cell>
          <cell r="AS91"/>
          <cell r="AT91"/>
          <cell r="AU91"/>
          <cell r="AV91"/>
          <cell r="AW91"/>
          <cell r="AX91"/>
          <cell r="AY91"/>
          <cell r="AZ91"/>
          <cell r="BA91"/>
          <cell r="BB91"/>
          <cell r="BC91"/>
          <cell r="BD91"/>
          <cell r="BE91"/>
          <cell r="BF91"/>
          <cell r="BG91"/>
          <cell r="BH91"/>
          <cell r="BI91" t="str">
            <v/>
          </cell>
          <cell r="BJ91" t="str">
            <v/>
          </cell>
          <cell r="BK91" t="str">
            <v/>
          </cell>
          <cell r="BL91" t="str">
            <v/>
          </cell>
          <cell r="BM91" t="str">
            <v/>
          </cell>
          <cell r="BN91"/>
          <cell r="BO91"/>
          <cell r="BP91"/>
          <cell r="BQ91"/>
          <cell r="BR91"/>
          <cell r="BS91"/>
          <cell r="BT91"/>
          <cell r="BU91"/>
          <cell r="BV91"/>
          <cell r="BW91"/>
          <cell r="BX91"/>
          <cell r="BY91"/>
          <cell r="BZ91"/>
          <cell r="CA91"/>
          <cell r="CB91"/>
          <cell r="CC91"/>
          <cell r="CD91" t="str">
            <v>Yes</v>
          </cell>
          <cell r="CE91" t="str">
            <v>Yes</v>
          </cell>
          <cell r="CF91" t="str">
            <v>Yes</v>
          </cell>
          <cell r="CG91" t="str">
            <v>Yes</v>
          </cell>
          <cell r="CH91" t="str">
            <v>Yes</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v>1</v>
          </cell>
          <cell r="DW91" t="str">
            <v/>
          </cell>
        </row>
        <row r="92">
          <cell r="U92" t="str">
            <v>PR19BRL_PC13</v>
          </cell>
          <cell r="V92" t="str">
            <v>Excellent Customer Experiences</v>
          </cell>
          <cell r="W92" t="str">
            <v>PR19 new</v>
          </cell>
          <cell r="X92" t="str">
            <v>PC13</v>
          </cell>
          <cell r="Y92" t="str">
            <v>D-MeX: Developer services measure of experience</v>
          </cell>
          <cell r="Z92" t="str">
            <v>Common definition for D-MeX as published on the Ofwat website</v>
          </cell>
          <cell r="AA92" t="str">
            <v/>
          </cell>
          <cell r="AB92">
            <v>1</v>
          </cell>
          <cell r="AC92" t="str">
            <v/>
          </cell>
          <cell r="AD92" t="str">
            <v/>
          </cell>
          <cell r="AE92" t="str">
            <v/>
          </cell>
          <cell r="AF92" t="str">
            <v/>
          </cell>
          <cell r="AG92" t="str">
            <v/>
          </cell>
          <cell r="AH92" t="str">
            <v/>
          </cell>
          <cell r="AI92">
            <v>1</v>
          </cell>
          <cell r="AJ92" t="str">
            <v>Out &amp; under</v>
          </cell>
          <cell r="AK92" t="str">
            <v xml:space="preserve">Revenue </v>
          </cell>
          <cell r="AL92" t="str">
            <v>In-period</v>
          </cell>
          <cell r="AM92" t="str">
            <v>Developer services measure of experience (D-MeX)</v>
          </cell>
          <cell r="AN92" t="str">
            <v>score</v>
          </cell>
          <cell r="AO92" t="str">
            <v>D-MeX score</v>
          </cell>
          <cell r="AP92">
            <v>2</v>
          </cell>
          <cell r="AQ92" t="str">
            <v>Up</v>
          </cell>
          <cell r="AR92" t="str">
            <v>D-MeX: Developer services measure of experience</v>
          </cell>
          <cell r="AS92"/>
          <cell r="AT92"/>
          <cell r="AU92"/>
          <cell r="AV92"/>
          <cell r="AW92"/>
          <cell r="AX92"/>
          <cell r="AY92"/>
          <cell r="AZ92"/>
          <cell r="BA92"/>
          <cell r="BB92"/>
          <cell r="BC92"/>
          <cell r="BD92"/>
          <cell r="BE92"/>
          <cell r="BF92"/>
          <cell r="BG92"/>
          <cell r="BH92"/>
          <cell r="BI92" t="str">
            <v/>
          </cell>
          <cell r="BJ92" t="str">
            <v/>
          </cell>
          <cell r="BK92" t="str">
            <v/>
          </cell>
          <cell r="BL92" t="str">
            <v/>
          </cell>
          <cell r="BM92" t="str">
            <v/>
          </cell>
          <cell r="BN92"/>
          <cell r="BO92"/>
          <cell r="BP92"/>
          <cell r="BQ92"/>
          <cell r="BR92"/>
          <cell r="BS92"/>
          <cell r="BT92"/>
          <cell r="BU92"/>
          <cell r="BV92"/>
          <cell r="BW92"/>
          <cell r="BX92"/>
          <cell r="BY92"/>
          <cell r="BZ92"/>
          <cell r="CA92"/>
          <cell r="CB92"/>
          <cell r="CC92"/>
          <cell r="CD92" t="str">
            <v>Yes</v>
          </cell>
          <cell r="CE92" t="str">
            <v>Yes</v>
          </cell>
          <cell r="CF92" t="str">
            <v>Yes</v>
          </cell>
          <cell r="CG92" t="str">
            <v>Yes</v>
          </cell>
          <cell r="CH92" t="str">
            <v>Yes</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v>1</v>
          </cell>
          <cell r="DW92" t="str">
            <v/>
          </cell>
        </row>
        <row r="93">
          <cell r="U93" t="str">
            <v>PR19BRL_PC14</v>
          </cell>
          <cell r="V93" t="str">
            <v>Excellent Customer Experiences</v>
          </cell>
          <cell r="W93" t="str">
            <v>PR14 continuation</v>
          </cell>
          <cell r="X93" t="str">
            <v>PC14</v>
          </cell>
          <cell r="Y93" t="str">
            <v>Helping customers who are struggling to pay</v>
          </cell>
          <cell r="Z93" t="str">
            <v>The percentage of customers within our supply area for whom their water bill represents more than 2% of their disposable income, defined as gross income less income tax.</v>
          </cell>
          <cell r="AA93" t="str">
            <v/>
          </cell>
          <cell r="AB93" t="str">
            <v/>
          </cell>
          <cell r="AC93" t="str">
            <v/>
          </cell>
          <cell r="AD93" t="str">
            <v/>
          </cell>
          <cell r="AE93">
            <v>1</v>
          </cell>
          <cell r="AF93" t="str">
            <v/>
          </cell>
          <cell r="AG93" t="str">
            <v/>
          </cell>
          <cell r="AH93" t="str">
            <v/>
          </cell>
          <cell r="AI93">
            <v>1</v>
          </cell>
          <cell r="AJ93" t="str">
            <v>NFI</v>
          </cell>
          <cell r="AK93" t="str">
            <v/>
          </cell>
          <cell r="AL93" t="str">
            <v/>
          </cell>
          <cell r="AM93" t="str">
            <v>Billing, debt, vfm, affordability, vulnerability</v>
          </cell>
          <cell r="AN93" t="str">
            <v>%</v>
          </cell>
          <cell r="AO93" t="str">
            <v>% households in water poverty</v>
          </cell>
          <cell r="AP93">
            <v>0</v>
          </cell>
          <cell r="AQ93" t="str">
            <v>Down</v>
          </cell>
          <cell r="AR93" t="str">
            <v/>
          </cell>
          <cell r="AS93"/>
          <cell r="AT93"/>
          <cell r="AU93"/>
          <cell r="AV93"/>
          <cell r="AW93"/>
          <cell r="AX93"/>
          <cell r="AY93"/>
          <cell r="AZ93"/>
          <cell r="BA93"/>
          <cell r="BB93"/>
          <cell r="BC93"/>
          <cell r="BD93"/>
          <cell r="BE93"/>
          <cell r="BF93"/>
          <cell r="BG93"/>
          <cell r="BH93"/>
          <cell r="BI93" t="str">
            <v/>
          </cell>
          <cell r="BJ93" t="str">
            <v/>
          </cell>
          <cell r="BK93" t="str">
            <v/>
          </cell>
          <cell r="BL93" t="str">
            <v/>
          </cell>
          <cell r="BM93" t="str">
            <v/>
          </cell>
          <cell r="BN93"/>
          <cell r="BO93"/>
          <cell r="BP93"/>
          <cell r="BQ93"/>
          <cell r="BR93"/>
          <cell r="BS93"/>
          <cell r="BT93"/>
          <cell r="BU93"/>
          <cell r="BV93"/>
          <cell r="BW93"/>
          <cell r="BX93"/>
          <cell r="BY93"/>
          <cell r="BZ93"/>
          <cell r="CA93"/>
          <cell r="CB93"/>
          <cell r="CC93"/>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v>1</v>
          </cell>
          <cell r="DW93" t="str">
            <v/>
          </cell>
        </row>
        <row r="94">
          <cell r="U94" t="str">
            <v>PR19BRL_PC15</v>
          </cell>
          <cell r="V94" t="str">
            <v>Excellent Customer Experiences</v>
          </cell>
          <cell r="W94" t="str">
            <v>PR14 continuation</v>
          </cell>
          <cell r="X94" t="str">
            <v>PC15</v>
          </cell>
          <cell r="Y94" t="str">
            <v>Value for money</v>
          </cell>
          <cell r="Z94" t="str">
            <v>The percentage of customers within our supply area who consider that we provide good value-for-money.</v>
          </cell>
          <cell r="AA94" t="str">
            <v/>
          </cell>
          <cell r="AB94" t="str">
            <v/>
          </cell>
          <cell r="AC94" t="str">
            <v/>
          </cell>
          <cell r="AD94" t="str">
            <v/>
          </cell>
          <cell r="AE94">
            <v>1</v>
          </cell>
          <cell r="AF94" t="str">
            <v/>
          </cell>
          <cell r="AG94" t="str">
            <v/>
          </cell>
          <cell r="AH94" t="str">
            <v/>
          </cell>
          <cell r="AI94">
            <v>1</v>
          </cell>
          <cell r="AJ94" t="str">
            <v>NFI</v>
          </cell>
          <cell r="AK94" t="str">
            <v/>
          </cell>
          <cell r="AL94" t="str">
            <v/>
          </cell>
          <cell r="AM94" t="str">
            <v>Billing, debt, vfm, affordability, vulnerability</v>
          </cell>
          <cell r="AN94" t="str">
            <v>%</v>
          </cell>
          <cell r="AO94" t="str">
            <v>% respondents to survey</v>
          </cell>
          <cell r="AP94">
            <v>0</v>
          </cell>
          <cell r="AQ94" t="str">
            <v>Up</v>
          </cell>
          <cell r="AR94" t="str">
            <v/>
          </cell>
          <cell r="AS94"/>
          <cell r="AT94"/>
          <cell r="AU94"/>
          <cell r="AV94"/>
          <cell r="AW94"/>
          <cell r="AX94"/>
          <cell r="AY94"/>
          <cell r="AZ94"/>
          <cell r="BA94"/>
          <cell r="BB94"/>
          <cell r="BC94"/>
          <cell r="BD94"/>
          <cell r="BE94"/>
          <cell r="BF94"/>
          <cell r="BG94"/>
          <cell r="BH94"/>
          <cell r="BI94" t="str">
            <v/>
          </cell>
          <cell r="BJ94" t="str">
            <v/>
          </cell>
          <cell r="BK94" t="str">
            <v/>
          </cell>
          <cell r="BL94" t="str">
            <v/>
          </cell>
          <cell r="BM94" t="str">
            <v/>
          </cell>
          <cell r="BN94"/>
          <cell r="BO94"/>
          <cell r="BP94"/>
          <cell r="BQ94"/>
          <cell r="BR94"/>
          <cell r="BS94"/>
          <cell r="BT94"/>
          <cell r="BU94"/>
          <cell r="BV94"/>
          <cell r="BW94"/>
          <cell r="BX94"/>
          <cell r="BY94"/>
          <cell r="BZ94"/>
          <cell r="CA94"/>
          <cell r="CB94"/>
          <cell r="CC94"/>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v>1</v>
          </cell>
          <cell r="DW94" t="str">
            <v/>
          </cell>
        </row>
        <row r="95">
          <cell r="U95" t="str">
            <v>PR19BRL_PC16</v>
          </cell>
          <cell r="V95" t="str">
            <v>Excellent Customer Experiences</v>
          </cell>
          <cell r="W95" t="str">
            <v>PR19 new</v>
          </cell>
          <cell r="X95" t="str">
            <v>PC16</v>
          </cell>
          <cell r="Y95" t="str">
            <v>Percentage of satisfied vulnerable customers</v>
          </cell>
          <cell r="Z95" t="str">
            <v>The percentage of customers within our supply area receiving vulnerability assistance who are satisfied with the assistance given.</v>
          </cell>
          <cell r="AA95" t="str">
            <v/>
          </cell>
          <cell r="AB95" t="str">
            <v/>
          </cell>
          <cell r="AC95" t="str">
            <v/>
          </cell>
          <cell r="AD95" t="str">
            <v/>
          </cell>
          <cell r="AE95">
            <v>1</v>
          </cell>
          <cell r="AF95" t="str">
            <v/>
          </cell>
          <cell r="AG95" t="str">
            <v/>
          </cell>
          <cell r="AH95" t="str">
            <v/>
          </cell>
          <cell r="AI95">
            <v>1</v>
          </cell>
          <cell r="AJ95" t="str">
            <v>NFI</v>
          </cell>
          <cell r="AK95" t="str">
            <v/>
          </cell>
          <cell r="AL95" t="str">
            <v/>
          </cell>
          <cell r="AM95" t="str">
            <v>Billing, debt, vfm, affordability, vulnerability</v>
          </cell>
          <cell r="AN95" t="str">
            <v>%</v>
          </cell>
          <cell r="AO95" t="str">
            <v>% customer satisfaction</v>
          </cell>
          <cell r="AP95">
            <v>0</v>
          </cell>
          <cell r="AQ95" t="str">
            <v>Up</v>
          </cell>
          <cell r="AR95" t="str">
            <v/>
          </cell>
          <cell r="AS95"/>
          <cell r="AT95"/>
          <cell r="AU95"/>
          <cell r="AV95"/>
          <cell r="AW95"/>
          <cell r="AX95"/>
          <cell r="AY95"/>
          <cell r="AZ95"/>
          <cell r="BA95"/>
          <cell r="BB95"/>
          <cell r="BC95"/>
          <cell r="BD95"/>
          <cell r="BE95"/>
          <cell r="BF95"/>
          <cell r="BG95"/>
          <cell r="BH95"/>
          <cell r="BI95" t="str">
            <v/>
          </cell>
          <cell r="BJ95" t="str">
            <v/>
          </cell>
          <cell r="BK95" t="str">
            <v/>
          </cell>
          <cell r="BL95" t="str">
            <v/>
          </cell>
          <cell r="BM95" t="str">
            <v/>
          </cell>
          <cell r="BN95"/>
          <cell r="BO95"/>
          <cell r="BP95"/>
          <cell r="BQ95"/>
          <cell r="BR95"/>
          <cell r="BS95"/>
          <cell r="BT95"/>
          <cell r="BU95"/>
          <cell r="BV95"/>
          <cell r="BW95"/>
          <cell r="BX95"/>
          <cell r="BY95"/>
          <cell r="BZ95"/>
          <cell r="CA95"/>
          <cell r="CB95"/>
          <cell r="CC95"/>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v>1</v>
          </cell>
          <cell r="DW95" t="str">
            <v/>
          </cell>
        </row>
        <row r="96">
          <cell r="U96" t="str">
            <v>PR19BRL_PC17</v>
          </cell>
          <cell r="V96" t="str">
            <v>Excellent Customer Experiences</v>
          </cell>
          <cell r="W96" t="str">
            <v>PR19 new</v>
          </cell>
          <cell r="X96" t="str">
            <v>PC17</v>
          </cell>
          <cell r="Y96" t="str">
            <v>Void properties</v>
          </cell>
          <cell r="Z96" t="str">
            <v xml:space="preserve">Average total number of household properties, within the supply area, which are connected to our water supply but do not receive a charge, as there are no occupants, as a percentage of the total number of connected households. </v>
          </cell>
          <cell r="AA96" t="str">
            <v/>
          </cell>
          <cell r="AB96" t="str">
            <v/>
          </cell>
          <cell r="AC96" t="str">
            <v/>
          </cell>
          <cell r="AD96" t="str">
            <v/>
          </cell>
          <cell r="AE96">
            <v>1</v>
          </cell>
          <cell r="AF96" t="str">
            <v/>
          </cell>
          <cell r="AG96" t="str">
            <v/>
          </cell>
          <cell r="AH96" t="str">
            <v/>
          </cell>
          <cell r="AI96">
            <v>1</v>
          </cell>
          <cell r="AJ96" t="str">
            <v>Out &amp; under</v>
          </cell>
          <cell r="AK96" t="str">
            <v xml:space="preserve">Revenue </v>
          </cell>
          <cell r="AL96" t="str">
            <v>In-period</v>
          </cell>
          <cell r="AM96" t="str">
            <v>Billing, debt, vfm, affordability, vulnerability</v>
          </cell>
          <cell r="AN96" t="str">
            <v>%</v>
          </cell>
          <cell r="AO96" t="str">
            <v>% connected properties</v>
          </cell>
          <cell r="AP96">
            <v>2</v>
          </cell>
          <cell r="AQ96" t="str">
            <v>Down</v>
          </cell>
          <cell r="AR96" t="str">
            <v/>
          </cell>
          <cell r="AS96"/>
          <cell r="AT96"/>
          <cell r="AU96"/>
          <cell r="AV96"/>
          <cell r="AW96"/>
          <cell r="AX96"/>
          <cell r="AY96"/>
          <cell r="AZ96"/>
          <cell r="BA96"/>
          <cell r="BB96"/>
          <cell r="BC96"/>
          <cell r="BD96"/>
          <cell r="BE96"/>
          <cell r="BF96"/>
          <cell r="BG96"/>
          <cell r="BH96"/>
          <cell r="BI96" t="str">
            <v/>
          </cell>
          <cell r="BJ96" t="str">
            <v/>
          </cell>
          <cell r="BK96" t="str">
            <v/>
          </cell>
          <cell r="BL96" t="str">
            <v/>
          </cell>
          <cell r="BM96" t="str">
            <v/>
          </cell>
          <cell r="BN96"/>
          <cell r="BO96"/>
          <cell r="BP96"/>
          <cell r="BQ96"/>
          <cell r="BR96"/>
          <cell r="BS96"/>
          <cell r="BT96"/>
          <cell r="BU96"/>
          <cell r="BV96"/>
          <cell r="BW96"/>
          <cell r="BX96"/>
          <cell r="BY96"/>
          <cell r="BZ96"/>
          <cell r="CA96"/>
          <cell r="CB96"/>
          <cell r="CC96"/>
          <cell r="CD96" t="str">
            <v>Yes</v>
          </cell>
          <cell r="CE96" t="str">
            <v>Yes</v>
          </cell>
          <cell r="CF96" t="str">
            <v>Yes</v>
          </cell>
          <cell r="CG96" t="str">
            <v>Yes</v>
          </cell>
          <cell r="CH96" t="str">
            <v>Yes</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v>1</v>
          </cell>
          <cell r="DW96" t="str">
            <v/>
          </cell>
        </row>
        <row r="97">
          <cell r="U97" t="str">
            <v>PR19BRL_PC18</v>
          </cell>
          <cell r="V97" t="str">
            <v>Local Community and Environmental Resilience</v>
          </cell>
          <cell r="W97" t="str">
            <v>PR14 continuation</v>
          </cell>
          <cell r="X97" t="str">
            <v>PC18</v>
          </cell>
          <cell r="Y97" t="str">
            <v>Leakage</v>
          </cell>
          <cell r="Z97" t="str">
            <v>Common definition for leakage as published on the Ofwat website</v>
          </cell>
          <cell r="AA97" t="str">
            <v/>
          </cell>
          <cell r="AB97">
            <v>1</v>
          </cell>
          <cell r="AC97" t="str">
            <v/>
          </cell>
          <cell r="AD97" t="str">
            <v/>
          </cell>
          <cell r="AE97" t="str">
            <v/>
          </cell>
          <cell r="AF97" t="str">
            <v/>
          </cell>
          <cell r="AG97" t="str">
            <v/>
          </cell>
          <cell r="AH97" t="str">
            <v/>
          </cell>
          <cell r="AI97">
            <v>1</v>
          </cell>
          <cell r="AJ97" t="str">
            <v>Out &amp; under</v>
          </cell>
          <cell r="AK97" t="str">
            <v xml:space="preserve">Revenue </v>
          </cell>
          <cell r="AL97" t="str">
            <v>In-period</v>
          </cell>
          <cell r="AM97" t="str">
            <v>Leakage</v>
          </cell>
          <cell r="AN97" t="str">
            <v>%</v>
          </cell>
          <cell r="AO97" t="str">
            <v>Percentage reduction from baseline (2019-20) using 3 year average</v>
          </cell>
          <cell r="AP97">
            <v>1</v>
          </cell>
          <cell r="AQ97" t="str">
            <v>Up</v>
          </cell>
          <cell r="AR97" t="str">
            <v>Leakage</v>
          </cell>
          <cell r="AS97"/>
          <cell r="AT97"/>
          <cell r="AU97"/>
          <cell r="AV97"/>
          <cell r="AW97"/>
          <cell r="AX97"/>
          <cell r="AY97"/>
          <cell r="AZ97"/>
          <cell r="BA97"/>
          <cell r="BB97"/>
          <cell r="BC97"/>
          <cell r="BD97"/>
          <cell r="BE97"/>
          <cell r="BF97"/>
          <cell r="BG97"/>
          <cell r="BH97"/>
          <cell r="BI97">
            <v>6.1</v>
          </cell>
          <cell r="BJ97">
            <v>11.4</v>
          </cell>
          <cell r="BK97">
            <v>15.8</v>
          </cell>
          <cell r="BL97">
            <v>19</v>
          </cell>
          <cell r="BM97">
            <v>21.2</v>
          </cell>
          <cell r="BN97"/>
          <cell r="BO97"/>
          <cell r="BP97"/>
          <cell r="BQ97"/>
          <cell r="BR97"/>
          <cell r="BS97"/>
          <cell r="BT97"/>
          <cell r="BU97"/>
          <cell r="BV97"/>
          <cell r="BW97"/>
          <cell r="BX97"/>
          <cell r="BY97"/>
          <cell r="BZ97"/>
          <cell r="CA97"/>
          <cell r="CB97"/>
          <cell r="CC97"/>
          <cell r="CD97" t="str">
            <v>Yes</v>
          </cell>
          <cell r="CE97" t="str">
            <v>Yes</v>
          </cell>
          <cell r="CF97" t="str">
            <v>Yes</v>
          </cell>
          <cell r="CG97" t="str">
            <v>Yes</v>
          </cell>
          <cell r="CH97" t="str">
            <v>Yes</v>
          </cell>
          <cell r="CI97">
            <v>-5</v>
          </cell>
          <cell r="CJ97">
            <v>-5</v>
          </cell>
          <cell r="CK97">
            <v>-5</v>
          </cell>
          <cell r="CL97">
            <v>-5</v>
          </cell>
          <cell r="CM97">
            <v>-5</v>
          </cell>
          <cell r="CN97">
            <v>0</v>
          </cell>
          <cell r="CO97">
            <v>0</v>
          </cell>
          <cell r="CP97">
            <v>0</v>
          </cell>
          <cell r="CQ97">
            <v>0</v>
          </cell>
          <cell r="CR97">
            <v>0</v>
          </cell>
          <cell r="CS97" t="str">
            <v/>
          </cell>
          <cell r="CT97" t="str">
            <v/>
          </cell>
          <cell r="CU97" t="str">
            <v/>
          </cell>
          <cell r="CV97" t="str">
            <v/>
          </cell>
          <cell r="CW97" t="str">
            <v/>
          </cell>
          <cell r="CX97" t="str">
            <v/>
          </cell>
          <cell r="CY97" t="str">
            <v/>
          </cell>
          <cell r="CZ97" t="str">
            <v/>
          </cell>
          <cell r="DA97" t="str">
            <v/>
          </cell>
          <cell r="DB97" t="str">
            <v/>
          </cell>
          <cell r="DC97">
            <v>14.8</v>
          </cell>
          <cell r="DD97">
            <v>18.5</v>
          </cell>
          <cell r="DE97">
            <v>22.1</v>
          </cell>
          <cell r="DF97">
            <v>25.8</v>
          </cell>
          <cell r="DG97">
            <v>29.4</v>
          </cell>
          <cell r="DH97" t="str">
            <v/>
          </cell>
          <cell r="DI97" t="str">
            <v/>
          </cell>
          <cell r="DJ97" t="str">
            <v/>
          </cell>
          <cell r="DK97" t="str">
            <v/>
          </cell>
          <cell r="DL97" t="str">
            <v/>
          </cell>
          <cell r="DM97">
            <v>-0.191</v>
          </cell>
          <cell r="DN97">
            <v>-0.26200000000000001</v>
          </cell>
          <cell r="DO97" t="str">
            <v/>
          </cell>
          <cell r="DP97" t="str">
            <v/>
          </cell>
          <cell r="DQ97">
            <v>0.16400000000000001</v>
          </cell>
          <cell r="DR97" t="str">
            <v/>
          </cell>
          <cell r="DS97" t="str">
            <v/>
          </cell>
          <cell r="DT97" t="str">
            <v/>
          </cell>
          <cell r="DU97" t="str">
            <v/>
          </cell>
          <cell r="DV97">
            <v>1</v>
          </cell>
          <cell r="DW97" t="str">
            <v/>
          </cell>
        </row>
        <row r="98">
          <cell r="U98" t="str">
            <v>PR19BRL_PC19</v>
          </cell>
          <cell r="V98" t="str">
            <v>Local Community and Environmental Resilience</v>
          </cell>
          <cell r="W98" t="str">
            <v>PR14 continuation</v>
          </cell>
          <cell r="X98" t="str">
            <v>PC19</v>
          </cell>
          <cell r="Y98" t="str">
            <v>Per capita consumption</v>
          </cell>
          <cell r="Z98" t="str">
            <v>Common definition for per capita consumption as published on the Ofwat website</v>
          </cell>
          <cell r="AA98" t="str">
            <v/>
          </cell>
          <cell r="AB98">
            <v>0.5</v>
          </cell>
          <cell r="AC98" t="str">
            <v/>
          </cell>
          <cell r="AD98" t="str">
            <v/>
          </cell>
          <cell r="AE98">
            <v>0.5</v>
          </cell>
          <cell r="AF98" t="str">
            <v/>
          </cell>
          <cell r="AG98" t="str">
            <v/>
          </cell>
          <cell r="AH98" t="str">
            <v/>
          </cell>
          <cell r="AI98">
            <v>1</v>
          </cell>
          <cell r="AJ98" t="str">
            <v>Out &amp; under</v>
          </cell>
          <cell r="AK98" t="str">
            <v xml:space="preserve">Revenue </v>
          </cell>
          <cell r="AL98" t="str">
            <v>End of period</v>
          </cell>
          <cell r="AM98" t="str">
            <v>Water consumption</v>
          </cell>
          <cell r="AN98" t="str">
            <v xml:space="preserve">% </v>
          </cell>
          <cell r="AO98" t="str">
            <v>Percentage reduction from baseline (2019-20) using 3 year average</v>
          </cell>
          <cell r="AP98">
            <v>1</v>
          </cell>
          <cell r="AQ98" t="str">
            <v>Up</v>
          </cell>
          <cell r="AR98" t="str">
            <v>Per capita consumption</v>
          </cell>
          <cell r="AS98"/>
          <cell r="AT98"/>
          <cell r="AU98"/>
          <cell r="AV98"/>
          <cell r="AW98"/>
          <cell r="AX98"/>
          <cell r="AY98"/>
          <cell r="AZ98"/>
          <cell r="BA98"/>
          <cell r="BB98"/>
          <cell r="BC98"/>
          <cell r="BD98"/>
          <cell r="BE98"/>
          <cell r="BF98"/>
          <cell r="BG98"/>
          <cell r="BH98"/>
          <cell r="BI98">
            <v>1.3</v>
          </cell>
          <cell r="BJ98">
            <v>2.6</v>
          </cell>
          <cell r="BK98">
            <v>3.9</v>
          </cell>
          <cell r="BL98">
            <v>5.0999999999999996</v>
          </cell>
          <cell r="BM98">
            <v>6.3</v>
          </cell>
          <cell r="BN98"/>
          <cell r="BO98"/>
          <cell r="BP98"/>
          <cell r="BQ98"/>
          <cell r="BR98"/>
          <cell r="BS98"/>
          <cell r="BT98"/>
          <cell r="BU98"/>
          <cell r="BV98"/>
          <cell r="BW98"/>
          <cell r="BX98"/>
          <cell r="BY98"/>
          <cell r="BZ98"/>
          <cell r="CA98"/>
          <cell r="CB98"/>
          <cell r="CC98"/>
          <cell r="CD98" t="str">
            <v>Yes</v>
          </cell>
          <cell r="CE98" t="str">
            <v>Yes</v>
          </cell>
          <cell r="CF98" t="str">
            <v>Yes</v>
          </cell>
          <cell r="CG98" t="str">
            <v>Yes</v>
          </cell>
          <cell r="CH98" t="str">
            <v>Yes</v>
          </cell>
          <cell r="CI98" t="str">
            <v/>
          </cell>
          <cell r="CJ98" t="str">
            <v/>
          </cell>
          <cell r="CK98" t="str">
            <v/>
          </cell>
          <cell r="CL98" t="str">
            <v/>
          </cell>
          <cell r="CM98" t="str">
            <v/>
          </cell>
          <cell r="CN98">
            <v>-8.6</v>
          </cell>
          <cell r="CO98">
            <v>-8.6</v>
          </cell>
          <cell r="CP98">
            <v>-8.6</v>
          </cell>
          <cell r="CQ98">
            <v>-8.6</v>
          </cell>
          <cell r="CR98">
            <v>-8.6</v>
          </cell>
          <cell r="CS98" t="str">
            <v/>
          </cell>
          <cell r="CT98" t="str">
            <v/>
          </cell>
          <cell r="CU98" t="str">
            <v/>
          </cell>
          <cell r="CV98" t="str">
            <v/>
          </cell>
          <cell r="CW98" t="str">
            <v/>
          </cell>
          <cell r="CX98" t="str">
            <v/>
          </cell>
          <cell r="CY98" t="str">
            <v/>
          </cell>
          <cell r="CZ98" t="str">
            <v/>
          </cell>
          <cell r="DA98" t="str">
            <v/>
          </cell>
          <cell r="DB98" t="str">
            <v/>
          </cell>
          <cell r="DC98">
            <v>9.6999999999999993</v>
          </cell>
          <cell r="DD98">
            <v>10.1</v>
          </cell>
          <cell r="DE98">
            <v>10.4</v>
          </cell>
          <cell r="DF98">
            <v>10.7</v>
          </cell>
          <cell r="DG98">
            <v>11</v>
          </cell>
          <cell r="DH98" t="str">
            <v/>
          </cell>
          <cell r="DI98" t="str">
            <v/>
          </cell>
          <cell r="DJ98" t="str">
            <v/>
          </cell>
          <cell r="DK98" t="str">
            <v/>
          </cell>
          <cell r="DL98" t="str">
            <v/>
          </cell>
          <cell r="DM98">
            <v>-0.03</v>
          </cell>
          <cell r="DN98" t="str">
            <v/>
          </cell>
          <cell r="DO98" t="str">
            <v/>
          </cell>
          <cell r="DP98" t="str">
            <v/>
          </cell>
          <cell r="DQ98">
            <v>2.5000000000000001E-2</v>
          </cell>
          <cell r="DR98" t="str">
            <v/>
          </cell>
          <cell r="DS98" t="str">
            <v/>
          </cell>
          <cell r="DT98" t="str">
            <v/>
          </cell>
          <cell r="DU98" t="str">
            <v/>
          </cell>
          <cell r="DV98">
            <v>1</v>
          </cell>
          <cell r="DW98" t="str">
            <v/>
          </cell>
        </row>
        <row r="99">
          <cell r="U99" t="str">
            <v>PR19BRL_PC20</v>
          </cell>
          <cell r="V99" t="str">
            <v>Local Community and Environmental Resilience</v>
          </cell>
          <cell r="W99" t="str">
            <v>PR14 continuation</v>
          </cell>
          <cell r="X99" t="str">
            <v>PC20</v>
          </cell>
          <cell r="Y99" t="str">
            <v>Meter penetration</v>
          </cell>
          <cell r="Z99" t="str">
            <v>The proportion of total billed household properties that are charged for water on a measured basis.</v>
          </cell>
          <cell r="AA99" t="str">
            <v/>
          </cell>
          <cell r="AB99">
            <v>1</v>
          </cell>
          <cell r="AC99" t="str">
            <v/>
          </cell>
          <cell r="AD99" t="str">
            <v/>
          </cell>
          <cell r="AE99" t="str">
            <v/>
          </cell>
          <cell r="AF99" t="str">
            <v/>
          </cell>
          <cell r="AG99" t="str">
            <v/>
          </cell>
          <cell r="AH99" t="str">
            <v/>
          </cell>
          <cell r="AI99">
            <v>1</v>
          </cell>
          <cell r="AJ99" t="str">
            <v>Out &amp; under</v>
          </cell>
          <cell r="AK99" t="str">
            <v xml:space="preserve">Revenue </v>
          </cell>
          <cell r="AL99" t="str">
            <v>In-period</v>
          </cell>
          <cell r="AM99" t="str">
            <v>Metering</v>
          </cell>
          <cell r="AN99" t="str">
            <v>%</v>
          </cell>
          <cell r="AO99" t="str">
            <v xml:space="preserve">% metered supplies </v>
          </cell>
          <cell r="AP99">
            <v>2</v>
          </cell>
          <cell r="AQ99" t="str">
            <v>Up</v>
          </cell>
          <cell r="AR99" t="str">
            <v/>
          </cell>
          <cell r="AS99"/>
          <cell r="AT99"/>
          <cell r="AU99"/>
          <cell r="AV99"/>
          <cell r="AW99"/>
          <cell r="AX99"/>
          <cell r="AY99"/>
          <cell r="AZ99"/>
          <cell r="BA99"/>
          <cell r="BB99"/>
          <cell r="BC99"/>
          <cell r="BD99"/>
          <cell r="BE99"/>
          <cell r="BF99"/>
          <cell r="BG99"/>
          <cell r="BH99"/>
          <cell r="BI99" t="str">
            <v/>
          </cell>
          <cell r="BJ99" t="str">
            <v/>
          </cell>
          <cell r="BK99" t="str">
            <v/>
          </cell>
          <cell r="BL99" t="str">
            <v/>
          </cell>
          <cell r="BM99" t="str">
            <v/>
          </cell>
          <cell r="BN99"/>
          <cell r="BO99"/>
          <cell r="BP99"/>
          <cell r="BQ99"/>
          <cell r="BR99"/>
          <cell r="BS99"/>
          <cell r="BT99"/>
          <cell r="BU99"/>
          <cell r="BV99"/>
          <cell r="BW99"/>
          <cell r="BX99"/>
          <cell r="BY99"/>
          <cell r="BZ99"/>
          <cell r="CA99"/>
          <cell r="CB99"/>
          <cell r="CC99"/>
          <cell r="CD99" t="str">
            <v/>
          </cell>
          <cell r="CE99" t="str">
            <v/>
          </cell>
          <cell r="CF99" t="str">
            <v/>
          </cell>
          <cell r="CG99" t="str">
            <v/>
          </cell>
          <cell r="CH99" t="str">
            <v>Yes</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v>1</v>
          </cell>
          <cell r="DW99" t="str">
            <v/>
          </cell>
        </row>
        <row r="100">
          <cell r="U100" t="str">
            <v>PR19BRL_PC21</v>
          </cell>
          <cell r="V100" t="str">
            <v>Local Community and Environmental Resilience</v>
          </cell>
          <cell r="W100" t="str">
            <v>PR14 revision</v>
          </cell>
          <cell r="X100" t="str">
            <v>PC21</v>
          </cell>
          <cell r="Y100" t="str">
            <v>Raw Water Quality of Sources</v>
          </cell>
          <cell r="Z100"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AA100">
            <v>1</v>
          </cell>
          <cell r="AB100" t="str">
            <v/>
          </cell>
          <cell r="AC100" t="str">
            <v/>
          </cell>
          <cell r="AD100" t="str">
            <v/>
          </cell>
          <cell r="AE100" t="str">
            <v/>
          </cell>
          <cell r="AF100" t="str">
            <v/>
          </cell>
          <cell r="AG100" t="str">
            <v/>
          </cell>
          <cell r="AH100" t="str">
            <v/>
          </cell>
          <cell r="AI100">
            <v>1</v>
          </cell>
          <cell r="AJ100" t="str">
            <v>Out &amp; under</v>
          </cell>
          <cell r="AK100" t="str">
            <v xml:space="preserve">Revenue </v>
          </cell>
          <cell r="AL100" t="str">
            <v>In-period</v>
          </cell>
          <cell r="AM100" t="str">
            <v>Catchment management</v>
          </cell>
          <cell r="AN100" t="str">
            <v>nr</v>
          </cell>
          <cell r="AO100" t="str">
            <v>Kg of P loss reduction achieved by Bristol Water scheme</v>
          </cell>
          <cell r="AP100">
            <v>0</v>
          </cell>
          <cell r="AQ100" t="str">
            <v>Up</v>
          </cell>
          <cell r="AR100" t="str">
            <v/>
          </cell>
          <cell r="AS100"/>
          <cell r="AT100"/>
          <cell r="AU100"/>
          <cell r="AV100"/>
          <cell r="AW100"/>
          <cell r="AX100"/>
          <cell r="AY100"/>
          <cell r="AZ100"/>
          <cell r="BA100"/>
          <cell r="BB100"/>
          <cell r="BC100"/>
          <cell r="BD100"/>
          <cell r="BE100"/>
          <cell r="BF100"/>
          <cell r="BG100"/>
          <cell r="BH100"/>
          <cell r="BI100" t="str">
            <v/>
          </cell>
          <cell r="BJ100" t="str">
            <v/>
          </cell>
          <cell r="BK100" t="str">
            <v/>
          </cell>
          <cell r="BL100" t="str">
            <v/>
          </cell>
          <cell r="BM100" t="str">
            <v/>
          </cell>
          <cell r="BN100"/>
          <cell r="BO100"/>
          <cell r="BP100"/>
          <cell r="BQ100"/>
          <cell r="BR100"/>
          <cell r="BS100"/>
          <cell r="BT100"/>
          <cell r="BU100"/>
          <cell r="BV100"/>
          <cell r="BW100"/>
          <cell r="BX100"/>
          <cell r="BY100"/>
          <cell r="BZ100"/>
          <cell r="CA100"/>
          <cell r="CB100"/>
          <cell r="CC100"/>
          <cell r="CD100" t="str">
            <v>Yes</v>
          </cell>
          <cell r="CE100" t="str">
            <v>Yes</v>
          </cell>
          <cell r="CF100" t="str">
            <v>Yes</v>
          </cell>
          <cell r="CG100" t="str">
            <v>Yes</v>
          </cell>
          <cell r="CH100" t="str">
            <v>Yes</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v>1</v>
          </cell>
          <cell r="DW100" t="str">
            <v/>
          </cell>
        </row>
        <row r="101">
          <cell r="U101" t="str">
            <v>PR19BRL_PC22</v>
          </cell>
          <cell r="V101" t="str">
            <v>Local Community and Environmental Resilience</v>
          </cell>
          <cell r="W101" t="str">
            <v>PR14 continuation</v>
          </cell>
          <cell r="X101" t="str">
            <v>PC22</v>
          </cell>
          <cell r="Y101" t="str">
            <v>Biodiversity Index</v>
          </cell>
          <cell r="Z101"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AA101">
            <v>0.5</v>
          </cell>
          <cell r="AB101">
            <v>0.5</v>
          </cell>
          <cell r="AC101" t="str">
            <v/>
          </cell>
          <cell r="AD101" t="str">
            <v/>
          </cell>
          <cell r="AE101" t="str">
            <v/>
          </cell>
          <cell r="AF101" t="str">
            <v/>
          </cell>
          <cell r="AG101" t="str">
            <v/>
          </cell>
          <cell r="AH101" t="str">
            <v/>
          </cell>
          <cell r="AI101">
            <v>1</v>
          </cell>
          <cell r="AJ101" t="str">
            <v>Out &amp; under</v>
          </cell>
          <cell r="AK101" t="str">
            <v xml:space="preserve">Revenue </v>
          </cell>
          <cell r="AL101" t="str">
            <v>In-period</v>
          </cell>
          <cell r="AM101" t="str">
            <v>Biodiversity/SSSIs</v>
          </cell>
          <cell r="AN101" t="str">
            <v>score</v>
          </cell>
          <cell r="AO101" t="str">
            <v>Biodiversity index</v>
          </cell>
          <cell r="AP101">
            <v>0</v>
          </cell>
          <cell r="AQ101" t="str">
            <v>Up</v>
          </cell>
          <cell r="AR101" t="str">
            <v/>
          </cell>
          <cell r="AS101"/>
          <cell r="AT101"/>
          <cell r="AU101"/>
          <cell r="AV101"/>
          <cell r="AW101"/>
          <cell r="AX101"/>
          <cell r="AY101"/>
          <cell r="AZ101"/>
          <cell r="BA101"/>
          <cell r="BB101"/>
          <cell r="BC101"/>
          <cell r="BD101"/>
          <cell r="BE101"/>
          <cell r="BF101"/>
          <cell r="BG101"/>
          <cell r="BH101"/>
          <cell r="BI101" t="str">
            <v/>
          </cell>
          <cell r="BJ101" t="str">
            <v/>
          </cell>
          <cell r="BK101" t="str">
            <v/>
          </cell>
          <cell r="BL101" t="str">
            <v/>
          </cell>
          <cell r="BM101" t="str">
            <v/>
          </cell>
          <cell r="BN101"/>
          <cell r="BO101"/>
          <cell r="BP101"/>
          <cell r="BQ101"/>
          <cell r="BR101"/>
          <cell r="BS101"/>
          <cell r="BT101"/>
          <cell r="BU101"/>
          <cell r="BV101"/>
          <cell r="BW101"/>
          <cell r="BX101"/>
          <cell r="BY101"/>
          <cell r="BZ101"/>
          <cell r="CA101"/>
          <cell r="CB101"/>
          <cell r="CC101"/>
          <cell r="CD101" t="str">
            <v>Yes</v>
          </cell>
          <cell r="CE101" t="str">
            <v>Yes</v>
          </cell>
          <cell r="CF101" t="str">
            <v>Yes</v>
          </cell>
          <cell r="CG101" t="str">
            <v>Yes</v>
          </cell>
          <cell r="CH101" t="str">
            <v>Yes</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v>1</v>
          </cell>
          <cell r="DW101" t="str">
            <v/>
          </cell>
        </row>
        <row r="102">
          <cell r="U102" t="str">
            <v>PR19BRL_PC23</v>
          </cell>
          <cell r="V102" t="str">
            <v>Local Community and Environmental Resilience</v>
          </cell>
          <cell r="W102" t="str">
            <v>PR14 continuation</v>
          </cell>
          <cell r="X102" t="str">
            <v>PC23</v>
          </cell>
          <cell r="Y102" t="str">
            <v>Waste disposal compliance</v>
          </cell>
          <cell r="Z102" t="str">
            <v>The percentage compliance as per by the number of Bristol Water samples taken of discharged trade effluent from designated Company sample points that meet the consent requirements in the Environment Agency permits.</v>
          </cell>
          <cell r="AA102" t="str">
            <v/>
          </cell>
          <cell r="AB102">
            <v>1</v>
          </cell>
          <cell r="AC102" t="str">
            <v/>
          </cell>
          <cell r="AD102" t="str">
            <v/>
          </cell>
          <cell r="AE102" t="str">
            <v/>
          </cell>
          <cell r="AF102" t="str">
            <v/>
          </cell>
          <cell r="AG102" t="str">
            <v/>
          </cell>
          <cell r="AH102" t="str">
            <v/>
          </cell>
          <cell r="AI102">
            <v>1</v>
          </cell>
          <cell r="AJ102" t="str">
            <v>Under</v>
          </cell>
          <cell r="AK102" t="str">
            <v xml:space="preserve">Revenue </v>
          </cell>
          <cell r="AL102" t="str">
            <v>In-period</v>
          </cell>
          <cell r="AM102" t="str">
            <v>Waste disposal</v>
          </cell>
          <cell r="AN102" t="str">
            <v>%</v>
          </cell>
          <cell r="AO102" t="str">
            <v>% waste disposal compliance</v>
          </cell>
          <cell r="AP102">
            <v>1</v>
          </cell>
          <cell r="AQ102" t="str">
            <v>Up</v>
          </cell>
          <cell r="AR102" t="str">
            <v/>
          </cell>
          <cell r="AS102"/>
          <cell r="AT102"/>
          <cell r="AU102"/>
          <cell r="AV102"/>
          <cell r="AW102"/>
          <cell r="AX102"/>
          <cell r="AY102"/>
          <cell r="AZ102"/>
          <cell r="BA102"/>
          <cell r="BB102"/>
          <cell r="BC102"/>
          <cell r="BD102"/>
          <cell r="BE102"/>
          <cell r="BF102"/>
          <cell r="BG102"/>
          <cell r="BH102"/>
          <cell r="BI102" t="str">
            <v/>
          </cell>
          <cell r="BJ102" t="str">
            <v/>
          </cell>
          <cell r="BK102" t="str">
            <v/>
          </cell>
          <cell r="BL102" t="str">
            <v/>
          </cell>
          <cell r="BM102" t="str">
            <v/>
          </cell>
          <cell r="BN102"/>
          <cell r="BO102"/>
          <cell r="BP102"/>
          <cell r="BQ102"/>
          <cell r="BR102"/>
          <cell r="BS102"/>
          <cell r="BT102"/>
          <cell r="BU102"/>
          <cell r="BV102"/>
          <cell r="BW102"/>
          <cell r="BX102"/>
          <cell r="BY102"/>
          <cell r="BZ102"/>
          <cell r="CA102"/>
          <cell r="CB102"/>
          <cell r="CC102"/>
          <cell r="CD102" t="str">
            <v>Yes</v>
          </cell>
          <cell r="CE102" t="str">
            <v>Yes</v>
          </cell>
          <cell r="CF102" t="str">
            <v>Yes</v>
          </cell>
          <cell r="CG102" t="str">
            <v>Yes</v>
          </cell>
          <cell r="CH102" t="str">
            <v>Yes</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v>1</v>
          </cell>
          <cell r="DW102" t="str">
            <v/>
          </cell>
        </row>
        <row r="103">
          <cell r="U103" t="str">
            <v>PR19BRL_PC24</v>
          </cell>
          <cell r="V103" t="str">
            <v>Local Community and Environmental Resilience</v>
          </cell>
          <cell r="W103" t="str">
            <v>PR19 new</v>
          </cell>
          <cell r="X103" t="str">
            <v>PC24</v>
          </cell>
          <cell r="Y103" t="str">
            <v xml:space="preserve">Water Industry National Environment Programme Compliance </v>
          </cell>
          <cell r="Z103" t="str">
            <v xml:space="preserve">The metric will measure compliance with requirements of the Water Industry National Environment Programme (WINEP). The company commits to deliver each requirement under the WINEP. </v>
          </cell>
          <cell r="AA103">
            <v>1</v>
          </cell>
          <cell r="AB103" t="str">
            <v/>
          </cell>
          <cell r="AC103" t="str">
            <v/>
          </cell>
          <cell r="AD103" t="str">
            <v/>
          </cell>
          <cell r="AE103" t="str">
            <v/>
          </cell>
          <cell r="AF103" t="str">
            <v/>
          </cell>
          <cell r="AG103" t="str">
            <v/>
          </cell>
          <cell r="AH103" t="str">
            <v/>
          </cell>
          <cell r="AI103">
            <v>1</v>
          </cell>
          <cell r="AJ103" t="str">
            <v>Under</v>
          </cell>
          <cell r="AK103" t="str">
            <v xml:space="preserve">Revenue </v>
          </cell>
          <cell r="AL103" t="str">
            <v>In-period</v>
          </cell>
          <cell r="AM103" t="str">
            <v>Water resources/ abstraction</v>
          </cell>
          <cell r="AN103" t="str">
            <v>%</v>
          </cell>
          <cell r="AO103" t="str">
            <v>% compliance with WINEP</v>
          </cell>
          <cell r="AP103">
            <v>0</v>
          </cell>
          <cell r="AQ103" t="str">
            <v>Up</v>
          </cell>
          <cell r="AR103" t="str">
            <v/>
          </cell>
          <cell r="AS103"/>
          <cell r="AT103"/>
          <cell r="AU103"/>
          <cell r="AV103"/>
          <cell r="AW103"/>
          <cell r="AX103"/>
          <cell r="AY103"/>
          <cell r="AZ103"/>
          <cell r="BA103"/>
          <cell r="BB103"/>
          <cell r="BC103"/>
          <cell r="BD103"/>
          <cell r="BE103"/>
          <cell r="BF103"/>
          <cell r="BG103"/>
          <cell r="BH103"/>
          <cell r="BI103" t="str">
            <v/>
          </cell>
          <cell r="BJ103" t="str">
            <v/>
          </cell>
          <cell r="BK103" t="str">
            <v/>
          </cell>
          <cell r="BL103" t="str">
            <v/>
          </cell>
          <cell r="BM103" t="str">
            <v/>
          </cell>
          <cell r="BN103"/>
          <cell r="BO103"/>
          <cell r="BP103"/>
          <cell r="BQ103"/>
          <cell r="BR103"/>
          <cell r="BS103"/>
          <cell r="BT103"/>
          <cell r="BU103"/>
          <cell r="BV103"/>
          <cell r="BW103"/>
          <cell r="BX103"/>
          <cell r="BY103"/>
          <cell r="BZ103"/>
          <cell r="CA103"/>
          <cell r="CB103"/>
          <cell r="CC103"/>
          <cell r="CD103" t="str">
            <v>Yes</v>
          </cell>
          <cell r="CE103" t="str">
            <v>Yes</v>
          </cell>
          <cell r="CF103" t="str">
            <v>Yes</v>
          </cell>
          <cell r="CG103" t="str">
            <v>Yes</v>
          </cell>
          <cell r="CH103" t="str">
            <v>Yes</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v>1</v>
          </cell>
          <cell r="DW103" t="str">
            <v/>
          </cell>
        </row>
        <row r="104">
          <cell r="U104" t="str">
            <v>PR19BRL_PC25</v>
          </cell>
          <cell r="V104" t="str">
            <v>Local Community and Environmental Resilience</v>
          </cell>
          <cell r="W104" t="str">
            <v>PR14 continuation</v>
          </cell>
          <cell r="X104" t="str">
            <v>PC25</v>
          </cell>
          <cell r="Y104" t="str">
            <v>Local community satisfaction</v>
          </cell>
          <cell r="Z104" t="str">
            <v>The percentage of stakeholders within our supply area who are satisfied with the contribution we have made against our agreed commitments to the communities that we serve.</v>
          </cell>
          <cell r="AA104">
            <v>0.2</v>
          </cell>
          <cell r="AB104">
            <v>0.8</v>
          </cell>
          <cell r="AC104" t="str">
            <v/>
          </cell>
          <cell r="AD104" t="str">
            <v/>
          </cell>
          <cell r="AE104" t="str">
            <v/>
          </cell>
          <cell r="AF104" t="str">
            <v/>
          </cell>
          <cell r="AG104" t="str">
            <v/>
          </cell>
          <cell r="AH104" t="str">
            <v/>
          </cell>
          <cell r="AI104">
            <v>1</v>
          </cell>
          <cell r="AJ104" t="str">
            <v>Out &amp; under</v>
          </cell>
          <cell r="AK104" t="str">
            <v xml:space="preserve">Revenue </v>
          </cell>
          <cell r="AL104" t="str">
            <v>In-period</v>
          </cell>
          <cell r="AM104" t="str">
            <v>Community/partnerships</v>
          </cell>
          <cell r="AN104" t="str">
            <v>%</v>
          </cell>
          <cell r="AO104" t="str">
            <v>% stakeholder satisfaction</v>
          </cell>
          <cell r="AP104">
            <v>1</v>
          </cell>
          <cell r="AQ104" t="str">
            <v>Up</v>
          </cell>
          <cell r="AR104" t="str">
            <v/>
          </cell>
          <cell r="AS104"/>
          <cell r="AT104"/>
          <cell r="AU104"/>
          <cell r="AV104"/>
          <cell r="AW104"/>
          <cell r="AX104"/>
          <cell r="AY104"/>
          <cell r="AZ104"/>
          <cell r="BA104"/>
          <cell r="BB104"/>
          <cell r="BC104"/>
          <cell r="BD104"/>
          <cell r="BE104"/>
          <cell r="BF104"/>
          <cell r="BG104"/>
          <cell r="BH104"/>
          <cell r="BI104" t="str">
            <v/>
          </cell>
          <cell r="BJ104" t="str">
            <v/>
          </cell>
          <cell r="BK104" t="str">
            <v/>
          </cell>
          <cell r="BL104" t="str">
            <v/>
          </cell>
          <cell r="BM104" t="str">
            <v/>
          </cell>
          <cell r="BN104"/>
          <cell r="BO104"/>
          <cell r="BP104"/>
          <cell r="BQ104"/>
          <cell r="BR104"/>
          <cell r="BS104"/>
          <cell r="BT104"/>
          <cell r="BU104"/>
          <cell r="BV104"/>
          <cell r="BW104"/>
          <cell r="BX104"/>
          <cell r="BY104"/>
          <cell r="BZ104"/>
          <cell r="CA104"/>
          <cell r="CB104"/>
          <cell r="CC104"/>
          <cell r="CD104" t="str">
            <v>Yes</v>
          </cell>
          <cell r="CE104" t="str">
            <v>Yes</v>
          </cell>
          <cell r="CF104" t="str">
            <v>Yes</v>
          </cell>
          <cell r="CG104" t="str">
            <v>Yes</v>
          </cell>
          <cell r="CH104" t="str">
            <v>Yes</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No</v>
          </cell>
          <cell r="DV104">
            <v>1E-3</v>
          </cell>
          <cell r="DW104" t="str">
            <v>Per 1000 Ml</v>
          </cell>
        </row>
        <row r="105">
          <cell r="U105" t="str">
            <v>PR19BRL_PC26</v>
          </cell>
          <cell r="V105" t="str">
            <v>Local Community and Environmental Resilience</v>
          </cell>
          <cell r="W105" t="str">
            <v>PR19 new</v>
          </cell>
          <cell r="X105" t="str">
            <v>PC26</v>
          </cell>
          <cell r="Y105" t="str">
            <v>Abstraction Incentive Mechanism (AIM)</v>
          </cell>
          <cell r="Z105" t="str">
            <v>Reducing abstraction at Shipton Moyne system (an abstraction linked to environmentally-sensitive sites), at times where there is a risk of low river flows due to low local groundwater levels</v>
          </cell>
          <cell r="AA105">
            <v>1</v>
          </cell>
          <cell r="AB105" t="str">
            <v/>
          </cell>
          <cell r="AC105" t="str">
            <v/>
          </cell>
          <cell r="AD105" t="str">
            <v/>
          </cell>
          <cell r="AE105" t="str">
            <v/>
          </cell>
          <cell r="AF105" t="str">
            <v/>
          </cell>
          <cell r="AG105" t="str">
            <v/>
          </cell>
          <cell r="AH105" t="str">
            <v/>
          </cell>
          <cell r="AI105">
            <v>1</v>
          </cell>
          <cell r="AJ105" t="str">
            <v>Out &amp; under</v>
          </cell>
          <cell r="AK105" t="str">
            <v xml:space="preserve">Revenue </v>
          </cell>
          <cell r="AL105" t="str">
            <v>In-period</v>
          </cell>
          <cell r="AM105" t="str">
            <v>Water resources/ abstraction</v>
          </cell>
          <cell r="AN105" t="str">
            <v>nr</v>
          </cell>
          <cell r="AO105" t="str">
            <v>Megalitres (Ml)</v>
          </cell>
          <cell r="AP105">
            <v>1</v>
          </cell>
          <cell r="AQ105" t="str">
            <v>Down</v>
          </cell>
          <cell r="AR105" t="str">
            <v/>
          </cell>
          <cell r="AS105"/>
          <cell r="AT105"/>
          <cell r="AU105"/>
          <cell r="AV105"/>
          <cell r="AW105"/>
          <cell r="AX105"/>
          <cell r="AY105"/>
          <cell r="AZ105"/>
          <cell r="BA105"/>
          <cell r="BB105"/>
          <cell r="BC105"/>
          <cell r="BD105"/>
          <cell r="BE105"/>
          <cell r="BF105"/>
          <cell r="BG105"/>
          <cell r="BH105"/>
          <cell r="BI105" t="str">
            <v/>
          </cell>
          <cell r="BJ105" t="str">
            <v/>
          </cell>
          <cell r="BK105" t="str">
            <v/>
          </cell>
          <cell r="BL105" t="str">
            <v/>
          </cell>
          <cell r="BM105" t="str">
            <v/>
          </cell>
          <cell r="BN105"/>
          <cell r="BO105"/>
          <cell r="BP105"/>
          <cell r="BQ105"/>
          <cell r="BR105"/>
          <cell r="BS105"/>
          <cell r="BT105"/>
          <cell r="BU105"/>
          <cell r="BV105"/>
          <cell r="BW105"/>
          <cell r="BX105"/>
          <cell r="BY105"/>
          <cell r="BZ105"/>
          <cell r="CA105"/>
          <cell r="CB105"/>
          <cell r="CC105"/>
          <cell r="CD105" t="str">
            <v>Yes</v>
          </cell>
          <cell r="CE105" t="str">
            <v>Yes</v>
          </cell>
          <cell r="CF105" t="str">
            <v>Yes</v>
          </cell>
          <cell r="CG105" t="str">
            <v>Yes</v>
          </cell>
          <cell r="CH105" t="str">
            <v>Yes</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v>1</v>
          </cell>
          <cell r="DW105" t="str">
            <v/>
          </cell>
        </row>
        <row r="106">
          <cell r="U106" t="str">
            <v>PR19BRL_PC27</v>
          </cell>
          <cell r="V106" t="str">
            <v>Excellent Customer Experiences</v>
          </cell>
          <cell r="W106" t="str">
            <v>PR19 new</v>
          </cell>
          <cell r="X106" t="str">
            <v>PC27</v>
          </cell>
          <cell r="Y106" t="str">
            <v>Priority services for customers in vulnerable circumstances</v>
          </cell>
          <cell r="Z106" t="str">
            <v>The percentage of domestic households reflected on our Priority Services Register (PSR)</v>
          </cell>
          <cell r="AA106" t="str">
            <v/>
          </cell>
          <cell r="AB106" t="str">
            <v/>
          </cell>
          <cell r="AC106" t="str">
            <v/>
          </cell>
          <cell r="AD106" t="str">
            <v/>
          </cell>
          <cell r="AE106">
            <v>1</v>
          </cell>
          <cell r="AF106" t="str">
            <v/>
          </cell>
          <cell r="AG106" t="str">
            <v/>
          </cell>
          <cell r="AH106" t="str">
            <v/>
          </cell>
          <cell r="AI106">
            <v>1</v>
          </cell>
          <cell r="AJ106" t="str">
            <v>NFI</v>
          </cell>
          <cell r="AK106" t="str">
            <v/>
          </cell>
          <cell r="AL106" t="str">
            <v/>
          </cell>
          <cell r="AM106" t="str">
            <v>Billing, debt, vfm, affordability, vulnerability</v>
          </cell>
          <cell r="AN106" t="str">
            <v>%</v>
          </cell>
          <cell r="AO106" t="str">
            <v>Percentage of applicable households</v>
          </cell>
          <cell r="AP106">
            <v>1</v>
          </cell>
          <cell r="AQ106" t="str">
            <v>Up</v>
          </cell>
          <cell r="AR106" t="str">
            <v>Priority services for customers in vulnerable circumstances</v>
          </cell>
          <cell r="AS106"/>
          <cell r="AT106"/>
          <cell r="AU106"/>
          <cell r="AV106"/>
          <cell r="AW106"/>
          <cell r="AX106"/>
          <cell r="AY106"/>
          <cell r="AZ106"/>
          <cell r="BA106"/>
          <cell r="BB106"/>
          <cell r="BC106"/>
          <cell r="BD106"/>
          <cell r="BE106"/>
          <cell r="BF106"/>
          <cell r="BG106"/>
          <cell r="BH106"/>
          <cell r="BI106" t="str">
            <v>3.1 / 17.5 / 45</v>
          </cell>
          <cell r="BJ106" t="str">
            <v>4.1 / 35 / 90</v>
          </cell>
          <cell r="BK106" t="str">
            <v>5.1 / 35 / 90</v>
          </cell>
          <cell r="BL106" t="str">
            <v>6.1 / 35 / 90</v>
          </cell>
          <cell r="BM106" t="str">
            <v>7.0 / 35 / 90</v>
          </cell>
          <cell r="BN106"/>
          <cell r="BO106"/>
          <cell r="BP106"/>
          <cell r="BQ106"/>
          <cell r="BR106"/>
          <cell r="BS106"/>
          <cell r="BT106"/>
          <cell r="BU106"/>
          <cell r="BV106"/>
          <cell r="BW106"/>
          <cell r="BX106"/>
          <cell r="BY106"/>
          <cell r="BZ106"/>
          <cell r="CA106"/>
          <cell r="CB106"/>
          <cell r="CC106"/>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row>
        <row r="107">
          <cell r="U107" t="str">
            <v>PR19BRL_PC28</v>
          </cell>
          <cell r="V107" t="str">
            <v/>
          </cell>
          <cell r="W107" t="str">
            <v/>
          </cell>
          <cell r="X107" t="str">
            <v>PC28</v>
          </cell>
          <cell r="Y107" t="str">
            <v>Glastonbury Street Network Resilience</v>
          </cell>
          <cell r="Z107" t="str">
            <v/>
          </cell>
          <cell r="AA107" t="str">
            <v/>
          </cell>
          <cell r="AB107">
            <v>1</v>
          </cell>
          <cell r="AC107" t="str">
            <v/>
          </cell>
          <cell r="AD107" t="str">
            <v/>
          </cell>
          <cell r="AE107" t="str">
            <v/>
          </cell>
          <cell r="AF107" t="str">
            <v/>
          </cell>
          <cell r="AG107" t="str">
            <v/>
          </cell>
          <cell r="AH107" t="str">
            <v/>
          </cell>
          <cell r="AI107">
            <v>1</v>
          </cell>
          <cell r="AJ107" t="str">
            <v>Under</v>
          </cell>
          <cell r="AK107" t="str">
            <v xml:space="preserve">Revenue </v>
          </cell>
          <cell r="AL107" t="str">
            <v>End of period</v>
          </cell>
          <cell r="AM107" t="str">
            <v/>
          </cell>
          <cell r="AN107" t="str">
            <v>nr</v>
          </cell>
          <cell r="AO107" t="str">
            <v>Expected months of delays</v>
          </cell>
          <cell r="AP107">
            <v>0</v>
          </cell>
          <cell r="AQ107" t="str">
            <v>Down</v>
          </cell>
          <cell r="AR107" t="str">
            <v/>
          </cell>
          <cell r="AS107"/>
          <cell r="AT107"/>
          <cell r="AU107"/>
          <cell r="AV107"/>
          <cell r="AW107"/>
          <cell r="AX107"/>
          <cell r="AY107"/>
          <cell r="AZ107"/>
          <cell r="BA107"/>
          <cell r="BB107"/>
          <cell r="BC107"/>
          <cell r="BD107"/>
          <cell r="BE107"/>
          <cell r="BF107"/>
          <cell r="BG107"/>
          <cell r="BH107"/>
          <cell r="BI107" t="str">
            <v/>
          </cell>
          <cell r="BJ107" t="str">
            <v/>
          </cell>
          <cell r="BK107" t="str">
            <v/>
          </cell>
          <cell r="BL107" t="str">
            <v/>
          </cell>
          <cell r="BM107" t="str">
            <v/>
          </cell>
          <cell r="BN107"/>
          <cell r="BO107"/>
          <cell r="BP107"/>
          <cell r="BQ107"/>
          <cell r="BR107"/>
          <cell r="BS107"/>
          <cell r="BT107"/>
          <cell r="BU107"/>
          <cell r="BV107"/>
          <cell r="BW107"/>
          <cell r="BX107"/>
          <cell r="BY107"/>
          <cell r="BZ107"/>
          <cell r="CA107"/>
          <cell r="CB107"/>
          <cell r="CC107"/>
          <cell r="CD107" t="str">
            <v/>
          </cell>
          <cell r="CE107" t="str">
            <v/>
          </cell>
          <cell r="CF107" t="str">
            <v/>
          </cell>
          <cell r="CG107" t="str">
            <v/>
          </cell>
          <cell r="CH107" t="str">
            <v>Yes</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row>
        <row r="108">
          <cell r="U108" t="str">
            <v>PR19BRL_NEP01</v>
          </cell>
          <cell r="V108" t="str">
            <v/>
          </cell>
          <cell r="W108" t="str">
            <v/>
          </cell>
          <cell r="X108" t="str">
            <v>NEP01</v>
          </cell>
          <cell r="Y108" t="str">
            <v>WINEP Delivery</v>
          </cell>
          <cell r="Z108" t="str">
            <v/>
          </cell>
          <cell r="AA108" t="str">
            <v/>
          </cell>
          <cell r="AB108" t="str">
            <v/>
          </cell>
          <cell r="AC108" t="str">
            <v/>
          </cell>
          <cell r="AD108" t="str">
            <v/>
          </cell>
          <cell r="AE108" t="str">
            <v/>
          </cell>
          <cell r="AF108" t="str">
            <v/>
          </cell>
          <cell r="AG108" t="str">
            <v/>
          </cell>
          <cell r="AH108" t="str">
            <v/>
          </cell>
          <cell r="AI108">
            <v>0</v>
          </cell>
          <cell r="AJ108" t="str">
            <v>NFI</v>
          </cell>
          <cell r="AK108" t="str">
            <v/>
          </cell>
          <cell r="AL108" t="str">
            <v/>
          </cell>
          <cell r="AM108" t="str">
            <v/>
          </cell>
          <cell r="AN108" t="str">
            <v/>
          </cell>
          <cell r="AO108" t="str">
            <v>WINEP requirements met or not met in each year</v>
          </cell>
          <cell r="AP108">
            <v>0</v>
          </cell>
          <cell r="AQ108" t="str">
            <v/>
          </cell>
          <cell r="AR108" t="str">
            <v/>
          </cell>
          <cell r="AS108"/>
          <cell r="AT108"/>
          <cell r="AU108"/>
          <cell r="AV108"/>
          <cell r="AW108"/>
          <cell r="AX108"/>
          <cell r="AY108"/>
          <cell r="AZ108"/>
          <cell r="BA108"/>
          <cell r="BB108"/>
          <cell r="BC108"/>
          <cell r="BD108"/>
          <cell r="BE108"/>
          <cell r="BF108"/>
          <cell r="BG108"/>
          <cell r="BH108"/>
          <cell r="BI108" t="str">
            <v/>
          </cell>
          <cell r="BJ108" t="str">
            <v/>
          </cell>
          <cell r="BK108" t="str">
            <v/>
          </cell>
          <cell r="BL108" t="str">
            <v/>
          </cell>
          <cell r="BM108" t="str">
            <v/>
          </cell>
          <cell r="BN108"/>
          <cell r="BO108"/>
          <cell r="BP108"/>
          <cell r="BQ108"/>
          <cell r="BR108"/>
          <cell r="BS108"/>
          <cell r="BT108"/>
          <cell r="BU108"/>
          <cell r="BV108"/>
          <cell r="BW108"/>
          <cell r="BX108"/>
          <cell r="BY108"/>
          <cell r="BZ108"/>
          <cell r="CA108"/>
          <cell r="CB108"/>
          <cell r="CC108"/>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row>
        <row r="109">
          <cell r="U109" t="str">
            <v>PR19BRL_PC29</v>
          </cell>
          <cell r="V109" t="str">
            <v/>
          </cell>
          <cell r="W109" t="str">
            <v/>
          </cell>
          <cell r="X109" t="str">
            <v>PC29</v>
          </cell>
          <cell r="Y109" t="str">
            <v>Total customer complaints</v>
          </cell>
          <cell r="Z109" t="str">
            <v/>
          </cell>
          <cell r="AA109" t="str">
            <v/>
          </cell>
          <cell r="AB109" t="str">
            <v/>
          </cell>
          <cell r="AC109" t="str">
            <v/>
          </cell>
          <cell r="AD109" t="str">
            <v/>
          </cell>
          <cell r="AE109" t="str">
            <v/>
          </cell>
          <cell r="AF109" t="str">
            <v/>
          </cell>
          <cell r="AG109" t="str">
            <v/>
          </cell>
          <cell r="AH109" t="str">
            <v/>
          </cell>
          <cell r="AI109">
            <v>0</v>
          </cell>
          <cell r="AJ109"/>
          <cell r="AK109"/>
          <cell r="AL109"/>
          <cell r="AM109"/>
          <cell r="AN109"/>
          <cell r="AO109"/>
          <cell r="AP109">
            <v>1</v>
          </cell>
          <cell r="AQ109"/>
          <cell r="AR109"/>
          <cell r="AS109"/>
          <cell r="AT109"/>
          <cell r="AU109"/>
          <cell r="AV109"/>
          <cell r="AW109"/>
          <cell r="AX109"/>
          <cell r="AY109"/>
          <cell r="AZ109"/>
          <cell r="BA109"/>
          <cell r="BB109"/>
          <cell r="BC109"/>
          <cell r="BD109"/>
          <cell r="BE109"/>
          <cell r="BF109"/>
          <cell r="BG109"/>
          <cell r="BH109"/>
          <cell r="BI109" t="str">
            <v/>
          </cell>
          <cell r="BJ109" t="str">
            <v/>
          </cell>
          <cell r="BK109" t="str">
            <v/>
          </cell>
          <cell r="BL109" t="str">
            <v/>
          </cell>
          <cell r="BM109" t="str">
            <v/>
          </cell>
          <cell r="BN109"/>
          <cell r="BO109"/>
          <cell r="BP109"/>
          <cell r="BQ109"/>
          <cell r="BR109"/>
          <cell r="BS109"/>
          <cell r="BT109"/>
          <cell r="BU109"/>
          <cell r="BV109"/>
          <cell r="BW109"/>
          <cell r="BX109"/>
          <cell r="BY109"/>
          <cell r="BZ109"/>
          <cell r="CA109"/>
          <cell r="CB109"/>
          <cell r="CC109"/>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cell r="DV109"/>
          <cell r="DW109"/>
        </row>
        <row r="110">
          <cell r="U110" t="str">
            <v>PR19HDD_A1</v>
          </cell>
          <cell r="V110" t="str">
            <v>Good to drink</v>
          </cell>
          <cell r="W110" t="str">
            <v>PR19 new</v>
          </cell>
          <cell r="X110" t="str">
            <v>A1</v>
          </cell>
          <cell r="Y110" t="str">
            <v>Water quality compliance (CRI)</v>
          </cell>
          <cell r="Z110" t="str">
            <v>The DWI's compliance risk index. It is a measure designed to illustrate the risk arising from treated water compliance failures. It aligns with the current risk based approach to regulation of water supplies used by the Drinking Water Inspectorate</v>
          </cell>
          <cell r="AA110">
            <v>0.5</v>
          </cell>
          <cell r="AB110">
            <v>0.5</v>
          </cell>
          <cell r="AC110" t="str">
            <v/>
          </cell>
          <cell r="AD110" t="str">
            <v/>
          </cell>
          <cell r="AE110" t="str">
            <v/>
          </cell>
          <cell r="AF110" t="str">
            <v/>
          </cell>
          <cell r="AG110" t="str">
            <v/>
          </cell>
          <cell r="AH110" t="str">
            <v/>
          </cell>
          <cell r="AI110">
            <v>1</v>
          </cell>
          <cell r="AJ110" t="str">
            <v>Under</v>
          </cell>
          <cell r="AK110" t="str">
            <v xml:space="preserve">Revenue </v>
          </cell>
          <cell r="AL110" t="str">
            <v>In-period</v>
          </cell>
          <cell r="AM110" t="str">
            <v>Water quality compliance</v>
          </cell>
          <cell r="AN110" t="str">
            <v>number</v>
          </cell>
          <cell r="AO110" t="str">
            <v>Numerical CRI score</v>
          </cell>
          <cell r="AP110">
            <v>2</v>
          </cell>
          <cell r="AQ110" t="str">
            <v>Down</v>
          </cell>
          <cell r="AR110" t="str">
            <v>Water quality compliance (CRI)</v>
          </cell>
          <cell r="AS110"/>
          <cell r="AT110"/>
          <cell r="AU110"/>
          <cell r="AV110"/>
          <cell r="AW110"/>
          <cell r="AX110"/>
          <cell r="AY110"/>
          <cell r="AZ110"/>
          <cell r="BA110"/>
          <cell r="BB110"/>
          <cell r="BC110"/>
          <cell r="BD110"/>
          <cell r="BE110"/>
          <cell r="BF110"/>
          <cell r="BG110"/>
          <cell r="BH110"/>
          <cell r="BI110">
            <v>0</v>
          </cell>
          <cell r="BJ110">
            <v>0</v>
          </cell>
          <cell r="BK110">
            <v>0</v>
          </cell>
          <cell r="BL110">
            <v>0</v>
          </cell>
          <cell r="BM110">
            <v>0</v>
          </cell>
          <cell r="BN110"/>
          <cell r="BO110"/>
          <cell r="BP110"/>
          <cell r="BQ110"/>
          <cell r="BR110"/>
          <cell r="BS110"/>
          <cell r="BT110"/>
          <cell r="BU110"/>
          <cell r="BV110"/>
          <cell r="BW110"/>
          <cell r="BX110"/>
          <cell r="BY110"/>
          <cell r="BZ110"/>
          <cell r="CA110"/>
          <cell r="CB110"/>
          <cell r="CC110"/>
          <cell r="CD110" t="str">
            <v>Yes</v>
          </cell>
          <cell r="CE110" t="str">
            <v>Yes</v>
          </cell>
          <cell r="CF110" t="str">
            <v>Yes</v>
          </cell>
          <cell r="CG110" t="str">
            <v>Yes</v>
          </cell>
          <cell r="CH110" t="str">
            <v>Yes</v>
          </cell>
          <cell r="CI110" t="str">
            <v/>
          </cell>
          <cell r="CJ110" t="str">
            <v/>
          </cell>
          <cell r="CK110" t="str">
            <v/>
          </cell>
          <cell r="CL110" t="str">
            <v/>
          </cell>
          <cell r="CM110" t="str">
            <v/>
          </cell>
          <cell r="CN110">
            <v>9.5</v>
          </cell>
          <cell r="CO110">
            <v>9.5</v>
          </cell>
          <cell r="CP110">
            <v>9.5</v>
          </cell>
          <cell r="CQ110">
            <v>9.5</v>
          </cell>
          <cell r="CR110">
            <v>9.5</v>
          </cell>
          <cell r="CS110">
            <v>2</v>
          </cell>
          <cell r="CT110">
            <v>2</v>
          </cell>
          <cell r="CU110">
            <v>2</v>
          </cell>
          <cell r="CV110">
            <v>2</v>
          </cell>
          <cell r="CW110">
            <v>2</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v>-3.3000000000000002E-2</v>
          </cell>
          <cell r="DN110" t="str">
            <v/>
          </cell>
          <cell r="DO110" t="str">
            <v/>
          </cell>
          <cell r="DP110" t="str">
            <v/>
          </cell>
          <cell r="DQ110">
            <v>0</v>
          </cell>
          <cell r="DR110" t="str">
            <v/>
          </cell>
          <cell r="DS110" t="str">
            <v/>
          </cell>
          <cell r="DT110" t="str">
            <v/>
          </cell>
          <cell r="DU110" t="str">
            <v/>
          </cell>
          <cell r="DV110">
            <v>1</v>
          </cell>
          <cell r="DW110" t="str">
            <v/>
          </cell>
        </row>
        <row r="111">
          <cell r="U111" t="str">
            <v>PR19HDD_A2</v>
          </cell>
          <cell r="V111" t="str">
            <v>Good to drink</v>
          </cell>
          <cell r="W111" t="str">
            <v>PR14 revision</v>
          </cell>
          <cell r="X111" t="str">
            <v>A2</v>
          </cell>
          <cell r="Y111" t="str">
            <v xml:space="preserve">Number of complaints about drinking water quality </v>
          </cell>
          <cell r="Z111" t="str">
            <v>Total number of complaints about appearance, taste and odour per year.</v>
          </cell>
          <cell r="AA111">
            <v>0.5</v>
          </cell>
          <cell r="AB111">
            <v>0.5</v>
          </cell>
          <cell r="AC111" t="str">
            <v/>
          </cell>
          <cell r="AD111" t="str">
            <v/>
          </cell>
          <cell r="AE111" t="str">
            <v/>
          </cell>
          <cell r="AF111" t="str">
            <v/>
          </cell>
          <cell r="AG111" t="str">
            <v/>
          </cell>
          <cell r="AH111" t="str">
            <v/>
          </cell>
          <cell r="AI111">
            <v>1</v>
          </cell>
          <cell r="AJ111" t="str">
            <v>Out &amp; under</v>
          </cell>
          <cell r="AK111" t="str">
            <v xml:space="preserve">Revenue </v>
          </cell>
          <cell r="AL111" t="str">
            <v>In-period</v>
          </cell>
          <cell r="AM111" t="str">
            <v>Customer contacts - water quality</v>
          </cell>
          <cell r="AN111" t="str">
            <v>Number</v>
          </cell>
          <cell r="AO111" t="str">
            <v>No. of contacts per 1,000 population</v>
          </cell>
          <cell r="AP111">
            <v>0</v>
          </cell>
          <cell r="AQ111" t="str">
            <v>Down</v>
          </cell>
          <cell r="AR111"/>
          <cell r="AS111"/>
          <cell r="AT111"/>
          <cell r="AU111"/>
          <cell r="AV111"/>
          <cell r="AW111"/>
          <cell r="AX111"/>
          <cell r="AY111"/>
          <cell r="AZ111"/>
          <cell r="BA111"/>
          <cell r="BB111"/>
          <cell r="BC111"/>
          <cell r="BD111"/>
          <cell r="BE111"/>
          <cell r="BF111"/>
          <cell r="BG111"/>
          <cell r="BH111"/>
          <cell r="BI111" t="str">
            <v/>
          </cell>
          <cell r="BJ111" t="str">
            <v/>
          </cell>
          <cell r="BK111" t="str">
            <v/>
          </cell>
          <cell r="BL111" t="str">
            <v/>
          </cell>
          <cell r="BM111" t="str">
            <v/>
          </cell>
          <cell r="BN111"/>
          <cell r="BO111"/>
          <cell r="BP111"/>
          <cell r="BQ111"/>
          <cell r="BR111"/>
          <cell r="BS111"/>
          <cell r="BT111"/>
          <cell r="BU111"/>
          <cell r="BV111"/>
          <cell r="BW111"/>
          <cell r="BX111"/>
          <cell r="BY111"/>
          <cell r="BZ111"/>
          <cell r="CA111"/>
          <cell r="CB111"/>
          <cell r="CC111"/>
          <cell r="CD111" t="str">
            <v>Yes</v>
          </cell>
          <cell r="CE111" t="str">
            <v>Yes</v>
          </cell>
          <cell r="CF111" t="str">
            <v>Yes</v>
          </cell>
          <cell r="CG111" t="str">
            <v>Yes</v>
          </cell>
          <cell r="CH111" t="str">
            <v>Yes</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v>1</v>
          </cell>
          <cell r="DW111" t="str">
            <v/>
          </cell>
        </row>
        <row r="112">
          <cell r="U112" t="str">
            <v>PR19HDD_A3</v>
          </cell>
          <cell r="V112" t="str">
            <v>Good to drink</v>
          </cell>
          <cell r="W112" t="str">
            <v>PR19 new</v>
          </cell>
          <cell r="X112" t="str">
            <v>A3</v>
          </cell>
          <cell r="Y112" t="str">
            <v>Number of lead pipes replaced</v>
          </cell>
          <cell r="Z112" t="str">
            <v>Number of lead communication and supply pipes replaced</v>
          </cell>
          <cell r="AA112" t="str">
            <v/>
          </cell>
          <cell r="AB112">
            <v>1</v>
          </cell>
          <cell r="AC112" t="str">
            <v/>
          </cell>
          <cell r="AD112" t="str">
            <v/>
          </cell>
          <cell r="AE112" t="str">
            <v/>
          </cell>
          <cell r="AF112" t="str">
            <v/>
          </cell>
          <cell r="AG112" t="str">
            <v/>
          </cell>
          <cell r="AH112" t="str">
            <v/>
          </cell>
          <cell r="AI112">
            <v>1</v>
          </cell>
          <cell r="AJ112" t="str">
            <v>Out &amp; under</v>
          </cell>
          <cell r="AK112" t="str">
            <v xml:space="preserve">Revenue </v>
          </cell>
          <cell r="AL112" t="str">
            <v>In-period</v>
          </cell>
          <cell r="AM112" t="str">
            <v>*** new primary category required ***</v>
          </cell>
          <cell r="AN112" t="str">
            <v>nr</v>
          </cell>
          <cell r="AO112" t="str">
            <v>Number of lead pipes</v>
          </cell>
          <cell r="AP112">
            <v>0</v>
          </cell>
          <cell r="AQ112" t="str">
            <v>Up</v>
          </cell>
          <cell r="AR112" t="str">
            <v/>
          </cell>
          <cell r="AS112"/>
          <cell r="AT112"/>
          <cell r="AU112"/>
          <cell r="AV112"/>
          <cell r="AW112"/>
          <cell r="AX112"/>
          <cell r="AY112"/>
          <cell r="AZ112"/>
          <cell r="BA112"/>
          <cell r="BB112"/>
          <cell r="BC112"/>
          <cell r="BD112"/>
          <cell r="BE112"/>
          <cell r="BF112"/>
          <cell r="BG112"/>
          <cell r="BH112"/>
          <cell r="BI112" t="str">
            <v/>
          </cell>
          <cell r="BJ112" t="str">
            <v/>
          </cell>
          <cell r="BK112" t="str">
            <v/>
          </cell>
          <cell r="BL112" t="str">
            <v/>
          </cell>
          <cell r="BM112" t="str">
            <v/>
          </cell>
          <cell r="BN112"/>
          <cell r="BO112"/>
          <cell r="BP112"/>
          <cell r="BQ112"/>
          <cell r="BR112"/>
          <cell r="BS112"/>
          <cell r="BT112"/>
          <cell r="BU112"/>
          <cell r="BV112"/>
          <cell r="BW112"/>
          <cell r="BX112"/>
          <cell r="BY112"/>
          <cell r="BZ112"/>
          <cell r="CA112"/>
          <cell r="CB112"/>
          <cell r="CC112"/>
          <cell r="CD112" t="str">
            <v/>
          </cell>
          <cell r="CE112" t="str">
            <v/>
          </cell>
          <cell r="CF112" t="str">
            <v/>
          </cell>
          <cell r="CG112" t="str">
            <v/>
          </cell>
          <cell r="CH112" t="str">
            <v>Yes</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v>1</v>
          </cell>
          <cell r="DW112" t="str">
            <v/>
          </cell>
        </row>
        <row r="113">
          <cell r="U113" t="str">
            <v>PR19HDD_B1</v>
          </cell>
          <cell r="V113" t="str">
            <v>Water always there</v>
          </cell>
          <cell r="W113" t="str">
            <v>PR14 revision</v>
          </cell>
          <cell r="X113" t="str">
            <v>B1</v>
          </cell>
          <cell r="Y113" t="str">
            <v>Water supply interruptions</v>
          </cell>
          <cell r="Z113" t="str">
            <v xml:space="preserve">Average supply interruption greater than, or equal to, three hours (minutes per property) </v>
          </cell>
          <cell r="AA113">
            <v>0.5</v>
          </cell>
          <cell r="AB113">
            <v>0.5</v>
          </cell>
          <cell r="AC113" t="str">
            <v/>
          </cell>
          <cell r="AD113" t="str">
            <v/>
          </cell>
          <cell r="AE113" t="str">
            <v/>
          </cell>
          <cell r="AF113" t="str">
            <v/>
          </cell>
          <cell r="AG113" t="str">
            <v/>
          </cell>
          <cell r="AH113" t="str">
            <v/>
          </cell>
          <cell r="AI113">
            <v>1</v>
          </cell>
          <cell r="AJ113" t="str">
            <v>Under</v>
          </cell>
          <cell r="AK113" t="str">
            <v xml:space="preserve">Revenue </v>
          </cell>
          <cell r="AL113" t="str">
            <v>In-period</v>
          </cell>
          <cell r="AM113" t="str">
            <v>Supply interruptions</v>
          </cell>
          <cell r="AN113" t="str">
            <v>hh:mm:ss</v>
          </cell>
          <cell r="AO113" t="str">
            <v>Hours:minutes:seconds per property per year</v>
          </cell>
          <cell r="AP113">
            <v>0</v>
          </cell>
          <cell r="AQ113" t="str">
            <v>Down</v>
          </cell>
          <cell r="AR113" t="str">
            <v>Water supply interruptions</v>
          </cell>
          <cell r="AS113"/>
          <cell r="AT113"/>
          <cell r="AU113"/>
          <cell r="AV113"/>
          <cell r="AW113"/>
          <cell r="AX113"/>
          <cell r="AY113"/>
          <cell r="AZ113"/>
          <cell r="BA113"/>
          <cell r="BB113"/>
          <cell r="BC113"/>
          <cell r="BD113"/>
          <cell r="BE113"/>
          <cell r="BF113"/>
          <cell r="BG113"/>
          <cell r="BH113"/>
          <cell r="BI113">
            <v>4.5138888888888893E-3</v>
          </cell>
          <cell r="BJ113">
            <v>4.2592592592592595E-3</v>
          </cell>
          <cell r="BK113">
            <v>3.9930555555555561E-3</v>
          </cell>
          <cell r="BL113">
            <v>3.7384259259259263E-3</v>
          </cell>
          <cell r="BM113">
            <v>3.472222222222222E-3</v>
          </cell>
          <cell r="BN113"/>
          <cell r="BO113"/>
          <cell r="BP113"/>
          <cell r="BQ113"/>
          <cell r="BR113"/>
          <cell r="BS113"/>
          <cell r="BT113"/>
          <cell r="BU113"/>
          <cell r="BV113"/>
          <cell r="BW113"/>
          <cell r="BX113"/>
          <cell r="BY113"/>
          <cell r="BZ113"/>
          <cell r="CA113"/>
          <cell r="CB113"/>
          <cell r="CC113"/>
          <cell r="CD113" t="str">
            <v>Yes</v>
          </cell>
          <cell r="CE113" t="str">
            <v>Yes</v>
          </cell>
          <cell r="CF113" t="str">
            <v>Yes</v>
          </cell>
          <cell r="CG113" t="str">
            <v>Yes</v>
          </cell>
          <cell r="CH113" t="str">
            <v>Yes</v>
          </cell>
          <cell r="CI113" t="str">
            <v/>
          </cell>
          <cell r="CJ113" t="str">
            <v/>
          </cell>
          <cell r="CK113" t="str">
            <v/>
          </cell>
          <cell r="CL113" t="str">
            <v/>
          </cell>
          <cell r="CM113" t="str">
            <v/>
          </cell>
          <cell r="CN113">
            <v>1.5798611111111114E-2</v>
          </cell>
          <cell r="CO113">
            <v>1.5798611111111114E-2</v>
          </cell>
          <cell r="CP113">
            <v>1.5798611111111114E-2</v>
          </cell>
          <cell r="CQ113">
            <v>1.5798611111111114E-2</v>
          </cell>
          <cell r="CR113">
            <v>1.5798611111111114E-2</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v>-3.7999999999999999E-2</v>
          </cell>
          <cell r="DN113" t="str">
            <v/>
          </cell>
          <cell r="DO113" t="str">
            <v/>
          </cell>
          <cell r="DP113" t="str">
            <v/>
          </cell>
          <cell r="DQ113" t="str">
            <v/>
          </cell>
          <cell r="DR113" t="str">
            <v/>
          </cell>
          <cell r="DS113" t="str">
            <v/>
          </cell>
          <cell r="DT113" t="str">
            <v/>
          </cell>
          <cell r="DU113" t="str">
            <v/>
          </cell>
          <cell r="DV113">
            <v>1</v>
          </cell>
          <cell r="DW113" t="str">
            <v/>
          </cell>
        </row>
        <row r="114">
          <cell r="U114" t="str">
            <v>PR19HDD_B2</v>
          </cell>
          <cell r="V114" t="str">
            <v>Water always there</v>
          </cell>
          <cell r="W114" t="str">
            <v>PR14 revision</v>
          </cell>
          <cell r="X114" t="str">
            <v>B2</v>
          </cell>
          <cell r="Y114" t="str">
            <v>Leakage</v>
          </cell>
          <cell r="Z114" t="str">
            <v xml:space="preserve">The total level of leakage, including service reservoir losses and trunk main leakage plus customer supply pipe leakage, in megalitres per day (Ml/d), reported as a three-year average. </v>
          </cell>
          <cell r="AA114" t="str">
            <v/>
          </cell>
          <cell r="AB114">
            <v>1</v>
          </cell>
          <cell r="AC114" t="str">
            <v/>
          </cell>
          <cell r="AD114" t="str">
            <v/>
          </cell>
          <cell r="AE114" t="str">
            <v/>
          </cell>
          <cell r="AF114" t="str">
            <v/>
          </cell>
          <cell r="AG114" t="str">
            <v/>
          </cell>
          <cell r="AH114" t="str">
            <v/>
          </cell>
          <cell r="AI114">
            <v>1</v>
          </cell>
          <cell r="AJ114" t="str">
            <v>Under</v>
          </cell>
          <cell r="AK114" t="str">
            <v xml:space="preserve">Revenue </v>
          </cell>
          <cell r="AL114" t="str">
            <v>In-period</v>
          </cell>
          <cell r="AM114" t="str">
            <v>Leakage</v>
          </cell>
          <cell r="AN114" t="str">
            <v>%</v>
          </cell>
          <cell r="AO114" t="str">
            <v>Percentage reduction from baseline (2019-20) using 3 year average</v>
          </cell>
          <cell r="AP114">
            <v>1</v>
          </cell>
          <cell r="AQ114" t="str">
            <v>Up</v>
          </cell>
          <cell r="AR114" t="str">
            <v>Leakage</v>
          </cell>
          <cell r="AS114"/>
          <cell r="AT114"/>
          <cell r="AU114"/>
          <cell r="AV114"/>
          <cell r="AW114"/>
          <cell r="AX114"/>
          <cell r="AY114"/>
          <cell r="AZ114"/>
          <cell r="BA114"/>
          <cell r="BB114"/>
          <cell r="BC114"/>
          <cell r="BD114"/>
          <cell r="BE114"/>
          <cell r="BF114"/>
          <cell r="BG114"/>
          <cell r="BH114"/>
          <cell r="BI114">
            <v>1.2</v>
          </cell>
          <cell r="BJ114">
            <v>3.4</v>
          </cell>
          <cell r="BK114">
            <v>6.4</v>
          </cell>
          <cell r="BL114">
            <v>9.4</v>
          </cell>
          <cell r="BM114">
            <v>12.4</v>
          </cell>
          <cell r="BN114"/>
          <cell r="BO114"/>
          <cell r="BP114"/>
          <cell r="BQ114"/>
          <cell r="BR114"/>
          <cell r="BS114"/>
          <cell r="BT114"/>
          <cell r="BU114"/>
          <cell r="BV114"/>
          <cell r="BW114"/>
          <cell r="BX114"/>
          <cell r="BY114"/>
          <cell r="BZ114"/>
          <cell r="CA114"/>
          <cell r="CB114"/>
          <cell r="CC114"/>
          <cell r="CD114" t="str">
            <v>Yes</v>
          </cell>
          <cell r="CE114" t="str">
            <v>Yes</v>
          </cell>
          <cell r="CF114" t="str">
            <v>Yes</v>
          </cell>
          <cell r="CG114" t="str">
            <v>Yes</v>
          </cell>
          <cell r="CH114" t="str">
            <v>Yes</v>
          </cell>
          <cell r="CI114" t="str">
            <v/>
          </cell>
          <cell r="CJ114" t="str">
            <v/>
          </cell>
          <cell r="CK114" t="str">
            <v/>
          </cell>
          <cell r="CL114" t="str">
            <v/>
          </cell>
          <cell r="CM114" t="str">
            <v/>
          </cell>
          <cell r="CN114">
            <v>-5</v>
          </cell>
          <cell r="CO114">
            <v>-5</v>
          </cell>
          <cell r="CP114">
            <v>-5</v>
          </cell>
          <cell r="CQ114">
            <v>-5</v>
          </cell>
          <cell r="CR114">
            <v>-5</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v>-0.10199999999999999</v>
          </cell>
          <cell r="DN114" t="str">
            <v/>
          </cell>
          <cell r="DO114" t="str">
            <v/>
          </cell>
          <cell r="DP114" t="str">
            <v/>
          </cell>
          <cell r="DQ114" t="str">
            <v/>
          </cell>
          <cell r="DR114" t="str">
            <v/>
          </cell>
          <cell r="DS114" t="str">
            <v/>
          </cell>
          <cell r="DT114" t="str">
            <v/>
          </cell>
          <cell r="DU114" t="str">
            <v/>
          </cell>
          <cell r="DV114">
            <v>1</v>
          </cell>
          <cell r="DW114" t="str">
            <v/>
          </cell>
        </row>
        <row r="115">
          <cell r="U115" t="str">
            <v>PR19HDD_B3</v>
          </cell>
          <cell r="V115" t="str">
            <v>Water always there</v>
          </cell>
          <cell r="W115" t="str">
            <v>PR14 revision</v>
          </cell>
          <cell r="X115" t="str">
            <v>B3</v>
          </cell>
          <cell r="Y115" t="str">
            <v>Per capita consumption</v>
          </cell>
          <cell r="Z115" t="str">
            <v>Average amount of water used by each person that lives in a household property (litres per head per day). Reported as a three-year average</v>
          </cell>
          <cell r="AA115">
            <v>0.5</v>
          </cell>
          <cell r="AB115">
            <v>0.5</v>
          </cell>
          <cell r="AC115" t="str">
            <v/>
          </cell>
          <cell r="AD115" t="str">
            <v/>
          </cell>
          <cell r="AE115" t="str">
            <v/>
          </cell>
          <cell r="AF115" t="str">
            <v/>
          </cell>
          <cell r="AG115" t="str">
            <v/>
          </cell>
          <cell r="AH115" t="str">
            <v/>
          </cell>
          <cell r="AI115">
            <v>1</v>
          </cell>
          <cell r="AJ115" t="str">
            <v>Under</v>
          </cell>
          <cell r="AK115" t="str">
            <v xml:space="preserve">Revenue </v>
          </cell>
          <cell r="AL115" t="str">
            <v>End of period</v>
          </cell>
          <cell r="AM115" t="str">
            <v>Water consumption</v>
          </cell>
          <cell r="AN115" t="str">
            <v xml:space="preserve">% </v>
          </cell>
          <cell r="AO115" t="str">
            <v>Percentage reduction from baseline (2019-20) using 3 year average</v>
          </cell>
          <cell r="AP115">
            <v>1</v>
          </cell>
          <cell r="AQ115" t="str">
            <v>Up</v>
          </cell>
          <cell r="AR115" t="str">
            <v>Per capita consumption</v>
          </cell>
          <cell r="AS115"/>
          <cell r="AT115"/>
          <cell r="AU115"/>
          <cell r="AV115"/>
          <cell r="AW115"/>
          <cell r="AX115"/>
          <cell r="AY115"/>
          <cell r="AZ115"/>
          <cell r="BA115"/>
          <cell r="BB115"/>
          <cell r="BC115"/>
          <cell r="BD115"/>
          <cell r="BE115"/>
          <cell r="BF115"/>
          <cell r="BG115"/>
          <cell r="BH115"/>
          <cell r="BI115">
            <v>0.9</v>
          </cell>
          <cell r="BJ115">
            <v>1.8</v>
          </cell>
          <cell r="BK115">
            <v>2.7</v>
          </cell>
          <cell r="BL115">
            <v>3.5</v>
          </cell>
          <cell r="BM115">
            <v>4.2</v>
          </cell>
          <cell r="BN115"/>
          <cell r="BO115"/>
          <cell r="BP115"/>
          <cell r="BQ115"/>
          <cell r="BR115"/>
          <cell r="BS115"/>
          <cell r="BT115"/>
          <cell r="BU115"/>
          <cell r="BV115"/>
          <cell r="BW115"/>
          <cell r="BX115"/>
          <cell r="BY115"/>
          <cell r="BZ115"/>
          <cell r="CA115"/>
          <cell r="CB115"/>
          <cell r="CC115"/>
          <cell r="CD115" t="str">
            <v>Yes</v>
          </cell>
          <cell r="CE115" t="str">
            <v>Yes</v>
          </cell>
          <cell r="CF115" t="str">
            <v>Yes</v>
          </cell>
          <cell r="CG115" t="str">
            <v>Yes</v>
          </cell>
          <cell r="CH115" t="str">
            <v>Yes</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v>-1.4E-2</v>
          </cell>
          <cell r="DN115" t="str">
            <v/>
          </cell>
          <cell r="DO115" t="str">
            <v/>
          </cell>
          <cell r="DP115" t="str">
            <v/>
          </cell>
          <cell r="DQ115" t="str">
            <v/>
          </cell>
          <cell r="DR115" t="str">
            <v/>
          </cell>
          <cell r="DS115" t="str">
            <v/>
          </cell>
          <cell r="DT115" t="str">
            <v/>
          </cell>
          <cell r="DU115" t="str">
            <v/>
          </cell>
          <cell r="DV115">
            <v>1</v>
          </cell>
          <cell r="DW115" t="str">
            <v/>
          </cell>
        </row>
        <row r="116">
          <cell r="U116" t="str">
            <v>PR19HDD_B4</v>
          </cell>
          <cell r="V116" t="str">
            <v>Water always there</v>
          </cell>
          <cell r="W116" t="str">
            <v>PR19 new</v>
          </cell>
          <cell r="X116" t="str">
            <v>B4</v>
          </cell>
          <cell r="Y116" t="str">
            <v>Risk of severe restrictions in a drought</v>
          </cell>
          <cell r="Z116" t="str">
            <v>Percentage of the population that would experience severe supply restrictions (e.g. standpipes or rota cuts) in a 1-in-200 year drought</v>
          </cell>
          <cell r="AA116">
            <v>1</v>
          </cell>
          <cell r="AB116" t="str">
            <v/>
          </cell>
          <cell r="AC116" t="str">
            <v/>
          </cell>
          <cell r="AD116" t="str">
            <v/>
          </cell>
          <cell r="AE116" t="str">
            <v/>
          </cell>
          <cell r="AF116" t="str">
            <v/>
          </cell>
          <cell r="AG116" t="str">
            <v/>
          </cell>
          <cell r="AH116" t="str">
            <v/>
          </cell>
          <cell r="AI116">
            <v>1</v>
          </cell>
          <cell r="AJ116" t="str">
            <v>NFI</v>
          </cell>
          <cell r="AK116" t="str">
            <v/>
          </cell>
          <cell r="AL116" t="str">
            <v/>
          </cell>
          <cell r="AM116" t="str">
            <v>Resilience</v>
          </cell>
          <cell r="AN116" t="str">
            <v>%</v>
          </cell>
          <cell r="AO116" t="str">
            <v>Percentage of population at risk</v>
          </cell>
          <cell r="AP116">
            <v>1</v>
          </cell>
          <cell r="AQ116" t="str">
            <v>Down</v>
          </cell>
          <cell r="AR116" t="str">
            <v>Risk of severe restrictions in a drought</v>
          </cell>
          <cell r="AS116"/>
          <cell r="AT116"/>
          <cell r="AU116"/>
          <cell r="AV116"/>
          <cell r="AW116"/>
          <cell r="AX116"/>
          <cell r="AY116"/>
          <cell r="AZ116"/>
          <cell r="BA116"/>
          <cell r="BB116"/>
          <cell r="BC116"/>
          <cell r="BD116"/>
          <cell r="BE116"/>
          <cell r="BF116"/>
          <cell r="BG116"/>
          <cell r="BH116"/>
          <cell r="BI116">
            <v>0</v>
          </cell>
          <cell r="BJ116">
            <v>0</v>
          </cell>
          <cell r="BK116">
            <v>0</v>
          </cell>
          <cell r="BL116">
            <v>0</v>
          </cell>
          <cell r="BM116">
            <v>0</v>
          </cell>
          <cell r="BN116"/>
          <cell r="BO116"/>
          <cell r="BP116"/>
          <cell r="BQ116"/>
          <cell r="BR116"/>
          <cell r="BS116"/>
          <cell r="BT116"/>
          <cell r="BU116"/>
          <cell r="BV116"/>
          <cell r="BW116"/>
          <cell r="BX116"/>
          <cell r="BY116"/>
          <cell r="BZ116"/>
          <cell r="CA116"/>
          <cell r="CB116"/>
          <cell r="CC116"/>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v>1</v>
          </cell>
          <cell r="DW116" t="str">
            <v/>
          </cell>
        </row>
        <row r="117">
          <cell r="U117" t="str">
            <v>PR19HDD_B5</v>
          </cell>
          <cell r="V117" t="str">
            <v>Water always there</v>
          </cell>
          <cell r="W117" t="str">
            <v>PR14 revision</v>
          </cell>
          <cell r="X117" t="str">
            <v>B5</v>
          </cell>
          <cell r="Y117" t="str">
            <v>Mains repairs</v>
          </cell>
          <cell r="Z117" t="str">
            <v>The number of mains bursts per thousand kilometres of total length of mains</v>
          </cell>
          <cell r="AA117" t="str">
            <v/>
          </cell>
          <cell r="AB117">
            <v>1</v>
          </cell>
          <cell r="AC117" t="str">
            <v/>
          </cell>
          <cell r="AD117" t="str">
            <v/>
          </cell>
          <cell r="AE117" t="str">
            <v/>
          </cell>
          <cell r="AF117" t="str">
            <v/>
          </cell>
          <cell r="AG117" t="str">
            <v/>
          </cell>
          <cell r="AH117" t="str">
            <v/>
          </cell>
          <cell r="AI117">
            <v>1</v>
          </cell>
          <cell r="AJ117" t="str">
            <v>Under</v>
          </cell>
          <cell r="AK117" t="str">
            <v xml:space="preserve">Revenue </v>
          </cell>
          <cell r="AL117" t="str">
            <v>In-period</v>
          </cell>
          <cell r="AM117" t="str">
            <v>Water mains bursts</v>
          </cell>
          <cell r="AN117" t="str">
            <v>number</v>
          </cell>
          <cell r="AO117" t="str">
            <v>Number of repairs per 1000 km of mains</v>
          </cell>
          <cell r="AP117">
            <v>1</v>
          </cell>
          <cell r="AQ117" t="str">
            <v>Down</v>
          </cell>
          <cell r="AR117" t="str">
            <v>Mains repairs</v>
          </cell>
          <cell r="AS117"/>
          <cell r="AT117"/>
          <cell r="AU117"/>
          <cell r="AV117"/>
          <cell r="AW117"/>
          <cell r="AX117"/>
          <cell r="AY117"/>
          <cell r="AZ117"/>
          <cell r="BA117"/>
          <cell r="BB117"/>
          <cell r="BC117"/>
          <cell r="BD117"/>
          <cell r="BE117"/>
          <cell r="BF117"/>
          <cell r="BG117"/>
          <cell r="BH117"/>
          <cell r="BI117">
            <v>121</v>
          </cell>
          <cell r="BJ117">
            <v>118.9</v>
          </cell>
          <cell r="BK117">
            <v>116.7</v>
          </cell>
          <cell r="BL117">
            <v>114.6</v>
          </cell>
          <cell r="BM117">
            <v>112.5</v>
          </cell>
          <cell r="BN117"/>
          <cell r="BO117"/>
          <cell r="BP117"/>
          <cell r="BQ117"/>
          <cell r="BR117"/>
          <cell r="BS117"/>
          <cell r="BT117"/>
          <cell r="BU117"/>
          <cell r="BV117"/>
          <cell r="BW117"/>
          <cell r="BX117"/>
          <cell r="BY117"/>
          <cell r="BZ117"/>
          <cell r="CA117"/>
          <cell r="CB117"/>
          <cell r="CC117"/>
          <cell r="CD117" t="str">
            <v>Yes</v>
          </cell>
          <cell r="CE117" t="str">
            <v>Yes</v>
          </cell>
          <cell r="CF117" t="str">
            <v>Yes</v>
          </cell>
          <cell r="CG117" t="str">
            <v>Yes</v>
          </cell>
          <cell r="CH117" t="str">
            <v>Yes</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v>-7.0000000000000001E-3</v>
          </cell>
          <cell r="DN117" t="str">
            <v/>
          </cell>
          <cell r="DO117" t="str">
            <v/>
          </cell>
          <cell r="DP117" t="str">
            <v/>
          </cell>
          <cell r="DQ117" t="str">
            <v/>
          </cell>
          <cell r="DR117" t="str">
            <v/>
          </cell>
          <cell r="DS117" t="str">
            <v/>
          </cell>
          <cell r="DT117" t="str">
            <v/>
          </cell>
          <cell r="DU117" t="str">
            <v/>
          </cell>
          <cell r="DV117">
            <v>1</v>
          </cell>
          <cell r="DW117" t="str">
            <v/>
          </cell>
        </row>
        <row r="118">
          <cell r="U118" t="str">
            <v>PR19HDD_B6</v>
          </cell>
          <cell r="V118" t="str">
            <v>Water always there</v>
          </cell>
          <cell r="W118" t="str">
            <v>PR19 new</v>
          </cell>
          <cell r="X118" t="str">
            <v>B6</v>
          </cell>
          <cell r="Y118" t="str">
            <v>Unplanned outage</v>
          </cell>
          <cell r="Z118" t="str">
            <v xml:space="preserve">Unplanned outage. The annualised unavailable flow, based on the peak week production capacity (or PWPC). </v>
          </cell>
          <cell r="AA118">
            <v>0.5</v>
          </cell>
          <cell r="AB118">
            <v>0.5</v>
          </cell>
          <cell r="AC118" t="str">
            <v/>
          </cell>
          <cell r="AD118" t="str">
            <v/>
          </cell>
          <cell r="AE118" t="str">
            <v/>
          </cell>
          <cell r="AF118" t="str">
            <v/>
          </cell>
          <cell r="AG118" t="str">
            <v/>
          </cell>
          <cell r="AH118" t="str">
            <v/>
          </cell>
          <cell r="AI118">
            <v>1</v>
          </cell>
          <cell r="AJ118" t="str">
            <v>Under</v>
          </cell>
          <cell r="AK118" t="str">
            <v xml:space="preserve">Revenue </v>
          </cell>
          <cell r="AL118" t="str">
            <v>In-period</v>
          </cell>
          <cell r="AM118" t="str">
            <v>Water outage</v>
          </cell>
          <cell r="AN118" t="str">
            <v>%</v>
          </cell>
          <cell r="AO118" t="str">
            <v>Percentage of peak week production capacity</v>
          </cell>
          <cell r="AP118">
            <v>2</v>
          </cell>
          <cell r="AQ118" t="str">
            <v>Down</v>
          </cell>
          <cell r="AR118" t="str">
            <v>Unplanned outage</v>
          </cell>
          <cell r="AS118"/>
          <cell r="AT118"/>
          <cell r="AU118"/>
          <cell r="AV118"/>
          <cell r="AW118"/>
          <cell r="AX118"/>
          <cell r="AY118"/>
          <cell r="AZ118"/>
          <cell r="BA118"/>
          <cell r="BB118"/>
          <cell r="BC118"/>
          <cell r="BD118"/>
          <cell r="BE118"/>
          <cell r="BF118"/>
          <cell r="BG118"/>
          <cell r="BH118"/>
          <cell r="BI118">
            <v>2.34</v>
          </cell>
          <cell r="BJ118">
            <v>2.34</v>
          </cell>
          <cell r="BK118">
            <v>2.34</v>
          </cell>
          <cell r="BL118">
            <v>2.34</v>
          </cell>
          <cell r="BM118">
            <v>2.34</v>
          </cell>
          <cell r="BN118"/>
          <cell r="BO118"/>
          <cell r="BP118"/>
          <cell r="BQ118"/>
          <cell r="BR118"/>
          <cell r="BS118"/>
          <cell r="BT118"/>
          <cell r="BU118"/>
          <cell r="BV118"/>
          <cell r="BW118"/>
          <cell r="BX118"/>
          <cell r="BY118"/>
          <cell r="BZ118"/>
          <cell r="CA118"/>
          <cell r="CB118"/>
          <cell r="CC118"/>
          <cell r="CD118" t="str">
            <v>Yes</v>
          </cell>
          <cell r="CE118" t="str">
            <v>Yes</v>
          </cell>
          <cell r="CF118" t="str">
            <v>Yes</v>
          </cell>
          <cell r="CG118" t="str">
            <v>Yes</v>
          </cell>
          <cell r="CH118" t="str">
            <v>Yes</v>
          </cell>
          <cell r="CI118" t="str">
            <v/>
          </cell>
          <cell r="CJ118" t="str">
            <v/>
          </cell>
          <cell r="CK118" t="str">
            <v/>
          </cell>
          <cell r="CL118" t="str">
            <v/>
          </cell>
          <cell r="CM118" t="str">
            <v/>
          </cell>
          <cell r="CN118">
            <v>4.68</v>
          </cell>
          <cell r="CO118">
            <v>4.68</v>
          </cell>
          <cell r="CP118">
            <v>4.68</v>
          </cell>
          <cell r="CQ118">
            <v>4.68</v>
          </cell>
          <cell r="CR118">
            <v>4.68</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v>-5.8999999999999997E-2</v>
          </cell>
          <cell r="DN118" t="str">
            <v/>
          </cell>
          <cell r="DO118" t="str">
            <v/>
          </cell>
          <cell r="DP118" t="str">
            <v/>
          </cell>
          <cell r="DQ118" t="str">
            <v/>
          </cell>
          <cell r="DR118" t="str">
            <v/>
          </cell>
          <cell r="DS118" t="str">
            <v/>
          </cell>
          <cell r="DT118" t="str">
            <v/>
          </cell>
          <cell r="DU118" t="str">
            <v/>
          </cell>
          <cell r="DV118">
            <v>1</v>
          </cell>
          <cell r="DW118" t="str">
            <v/>
          </cell>
        </row>
        <row r="119">
          <cell r="U119" t="str">
            <v>PR19HDD_B7</v>
          </cell>
          <cell r="V119" t="str">
            <v>Water always there</v>
          </cell>
          <cell r="W119" t="str">
            <v>PR14 revision</v>
          </cell>
          <cell r="X119" t="str">
            <v>B7</v>
          </cell>
          <cell r="Y119" t="str">
            <v>Properties at risk of receiving low pressure</v>
          </cell>
          <cell r="Z119" t="str">
            <v>The total number of properties that have received, and are likely to continue to receive, pressure below the reference level.</v>
          </cell>
          <cell r="AA119" t="str">
            <v/>
          </cell>
          <cell r="AB119">
            <v>1</v>
          </cell>
          <cell r="AC119" t="str">
            <v/>
          </cell>
          <cell r="AD119" t="str">
            <v/>
          </cell>
          <cell r="AE119" t="str">
            <v/>
          </cell>
          <cell r="AF119" t="str">
            <v/>
          </cell>
          <cell r="AG119" t="str">
            <v/>
          </cell>
          <cell r="AH119" t="str">
            <v/>
          </cell>
          <cell r="AI119">
            <v>1</v>
          </cell>
          <cell r="AJ119" t="str">
            <v>Under</v>
          </cell>
          <cell r="AK119" t="str">
            <v xml:space="preserve">Revenue </v>
          </cell>
          <cell r="AL119" t="str">
            <v>In-period</v>
          </cell>
          <cell r="AM119" t="str">
            <v>Water pressure</v>
          </cell>
          <cell r="AN119" t="str">
            <v>number</v>
          </cell>
          <cell r="AO119" t="str">
            <v>No. of properties per 10,000 connections</v>
          </cell>
          <cell r="AP119">
            <v>0</v>
          </cell>
          <cell r="AQ119" t="str">
            <v>Down</v>
          </cell>
          <cell r="AR119"/>
          <cell r="AS119"/>
          <cell r="AT119"/>
          <cell r="AU119"/>
          <cell r="AV119"/>
          <cell r="AW119"/>
          <cell r="AX119"/>
          <cell r="AY119"/>
          <cell r="AZ119"/>
          <cell r="BA119"/>
          <cell r="BB119"/>
          <cell r="BC119"/>
          <cell r="BD119"/>
          <cell r="BE119"/>
          <cell r="BF119"/>
          <cell r="BG119"/>
          <cell r="BH119"/>
          <cell r="BI119" t="str">
            <v/>
          </cell>
          <cell r="BJ119" t="str">
            <v/>
          </cell>
          <cell r="BK119" t="str">
            <v/>
          </cell>
          <cell r="BL119" t="str">
            <v/>
          </cell>
          <cell r="BM119" t="str">
            <v/>
          </cell>
          <cell r="BN119"/>
          <cell r="BO119"/>
          <cell r="BP119"/>
          <cell r="BQ119"/>
          <cell r="BR119"/>
          <cell r="BS119"/>
          <cell r="BT119"/>
          <cell r="BU119"/>
          <cell r="BV119"/>
          <cell r="BW119"/>
          <cell r="BX119"/>
          <cell r="BY119"/>
          <cell r="BZ119"/>
          <cell r="CA119"/>
          <cell r="CB119"/>
          <cell r="CC119"/>
          <cell r="CD119" t="str">
            <v>Yes</v>
          </cell>
          <cell r="CE119" t="str">
            <v>Yes</v>
          </cell>
          <cell r="CF119" t="str">
            <v>Yes</v>
          </cell>
          <cell r="CG119" t="str">
            <v>Yes</v>
          </cell>
          <cell r="CH119" t="str">
            <v>Yes</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v>1</v>
          </cell>
          <cell r="DW119" t="str">
            <v/>
          </cell>
        </row>
        <row r="120">
          <cell r="U120" t="str">
            <v>PR19HDD_C1</v>
          </cell>
          <cell r="V120" t="str">
            <v>Thriving environment</v>
          </cell>
          <cell r="W120" t="str">
            <v>PR19 new</v>
          </cell>
          <cell r="X120" t="str">
            <v>C1</v>
          </cell>
          <cell r="Y120" t="str">
            <v>Length of river water quality improved</v>
          </cell>
          <cell r="Z120" t="str">
            <v xml:space="preserve">The length of river benefitting from quality improvement work undertaken by Hafren Dyfrdwy to meet Water Framework Directive (WFD) objectives. </v>
          </cell>
          <cell r="AA120" t="str">
            <v/>
          </cell>
          <cell r="AB120" t="str">
            <v/>
          </cell>
          <cell r="AC120">
            <v>1</v>
          </cell>
          <cell r="AD120" t="str">
            <v/>
          </cell>
          <cell r="AE120" t="str">
            <v/>
          </cell>
          <cell r="AF120" t="str">
            <v/>
          </cell>
          <cell r="AG120" t="str">
            <v/>
          </cell>
          <cell r="AH120" t="str">
            <v/>
          </cell>
          <cell r="AI120">
            <v>1</v>
          </cell>
          <cell r="AJ120" t="str">
            <v>Out &amp; under</v>
          </cell>
          <cell r="AK120" t="str">
            <v xml:space="preserve">Revenue </v>
          </cell>
          <cell r="AL120" t="str">
            <v>End of period</v>
          </cell>
          <cell r="AM120" t="str">
            <v>Environmental</v>
          </cell>
          <cell r="AN120" t="str">
            <v>nr</v>
          </cell>
          <cell r="AO120" t="str">
            <v>Length in km</v>
          </cell>
          <cell r="AP120">
            <v>1</v>
          </cell>
          <cell r="AQ120" t="str">
            <v>Up</v>
          </cell>
          <cell r="AR120" t="str">
            <v/>
          </cell>
          <cell r="AS120"/>
          <cell r="AT120"/>
          <cell r="AU120"/>
          <cell r="AV120"/>
          <cell r="AW120"/>
          <cell r="AX120"/>
          <cell r="AY120"/>
          <cell r="AZ120"/>
          <cell r="BA120"/>
          <cell r="BB120"/>
          <cell r="BC120"/>
          <cell r="BD120"/>
          <cell r="BE120"/>
          <cell r="BF120"/>
          <cell r="BG120"/>
          <cell r="BH120"/>
          <cell r="BI120" t="str">
            <v/>
          </cell>
          <cell r="BJ120" t="str">
            <v/>
          </cell>
          <cell r="BK120" t="str">
            <v/>
          </cell>
          <cell r="BL120" t="str">
            <v/>
          </cell>
          <cell r="BM120" t="str">
            <v/>
          </cell>
          <cell r="BN120"/>
          <cell r="BO120"/>
          <cell r="BP120"/>
          <cell r="BQ120"/>
          <cell r="BR120"/>
          <cell r="BS120"/>
          <cell r="BT120"/>
          <cell r="BU120"/>
          <cell r="BV120"/>
          <cell r="BW120"/>
          <cell r="BX120"/>
          <cell r="BY120"/>
          <cell r="BZ120"/>
          <cell r="CA120"/>
          <cell r="CB120"/>
          <cell r="CC120"/>
          <cell r="CD120" t="str">
            <v>Yes</v>
          </cell>
          <cell r="CE120" t="str">
            <v>Yes</v>
          </cell>
          <cell r="CF120" t="str">
            <v>Yes</v>
          </cell>
          <cell r="CG120" t="str">
            <v>Yes</v>
          </cell>
          <cell r="CH120" t="str">
            <v>Yes</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v>1</v>
          </cell>
          <cell r="DW120" t="str">
            <v/>
          </cell>
        </row>
        <row r="121">
          <cell r="U121" t="str">
            <v>PR19HDD_C2</v>
          </cell>
          <cell r="V121" t="str">
            <v>Thriving environment</v>
          </cell>
          <cell r="W121" t="str">
            <v>PR19 new</v>
          </cell>
          <cell r="X121" t="str">
            <v>C2</v>
          </cell>
          <cell r="Y121" t="str">
            <v>Hectares managed for biodiversity</v>
          </cell>
          <cell r="Z121"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AA121">
            <v>0.5</v>
          </cell>
          <cell r="AB121" t="str">
            <v/>
          </cell>
          <cell r="AC121">
            <v>0.5</v>
          </cell>
          <cell r="AD121" t="str">
            <v/>
          </cell>
          <cell r="AE121" t="str">
            <v/>
          </cell>
          <cell r="AF121" t="str">
            <v/>
          </cell>
          <cell r="AG121" t="str">
            <v/>
          </cell>
          <cell r="AH121" t="str">
            <v/>
          </cell>
          <cell r="AI121">
            <v>1</v>
          </cell>
          <cell r="AJ121" t="str">
            <v>Out &amp; under</v>
          </cell>
          <cell r="AK121" t="str">
            <v xml:space="preserve">Revenue </v>
          </cell>
          <cell r="AL121" t="str">
            <v>In-period</v>
          </cell>
          <cell r="AM121" t="str">
            <v>Biodiversity/SSSIs</v>
          </cell>
          <cell r="AN121" t="str">
            <v>nr</v>
          </cell>
          <cell r="AO121" t="str">
            <v>Area in hectares</v>
          </cell>
          <cell r="AP121">
            <v>2</v>
          </cell>
          <cell r="AQ121" t="str">
            <v>Up</v>
          </cell>
          <cell r="AR121" t="str">
            <v/>
          </cell>
          <cell r="AS121"/>
          <cell r="AT121"/>
          <cell r="AU121"/>
          <cell r="AV121"/>
          <cell r="AW121"/>
          <cell r="AX121"/>
          <cell r="AY121"/>
          <cell r="AZ121"/>
          <cell r="BA121"/>
          <cell r="BB121"/>
          <cell r="BC121"/>
          <cell r="BD121"/>
          <cell r="BE121"/>
          <cell r="BF121"/>
          <cell r="BG121"/>
          <cell r="BH121"/>
          <cell r="BI121" t="str">
            <v/>
          </cell>
          <cell r="BJ121" t="str">
            <v/>
          </cell>
          <cell r="BK121" t="str">
            <v/>
          </cell>
          <cell r="BL121" t="str">
            <v/>
          </cell>
          <cell r="BM121" t="str">
            <v/>
          </cell>
          <cell r="BN121"/>
          <cell r="BO121"/>
          <cell r="BP121"/>
          <cell r="BQ121"/>
          <cell r="BR121"/>
          <cell r="BS121"/>
          <cell r="BT121"/>
          <cell r="BU121"/>
          <cell r="BV121"/>
          <cell r="BW121"/>
          <cell r="BX121"/>
          <cell r="BY121"/>
          <cell r="BZ121"/>
          <cell r="CA121"/>
          <cell r="CB121"/>
          <cell r="CC121"/>
          <cell r="CD121" t="str">
            <v>Yes</v>
          </cell>
          <cell r="CE121" t="str">
            <v>Yes</v>
          </cell>
          <cell r="CF121" t="str">
            <v>Yes</v>
          </cell>
          <cell r="CG121" t="str">
            <v>Yes</v>
          </cell>
          <cell r="CH121" t="str">
            <v>Yes</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v>1</v>
          </cell>
          <cell r="DW121" t="str">
            <v/>
          </cell>
        </row>
        <row r="122">
          <cell r="U122" t="str">
            <v>PR19HDD_C3</v>
          </cell>
          <cell r="V122" t="str">
            <v>Thriving environment</v>
          </cell>
          <cell r="W122" t="str">
            <v>PR19 new</v>
          </cell>
          <cell r="X122" t="str">
            <v>C3</v>
          </cell>
          <cell r="Y122" t="str">
            <v>Satisfactory sludge disposal</v>
          </cell>
          <cell r="Z122" t="str">
            <v>Compliance with sludge use and disposal standards as part of the Environment Agency EPA requirements.</v>
          </cell>
          <cell r="AA122" t="str">
            <v/>
          </cell>
          <cell r="AB122" t="str">
            <v/>
          </cell>
          <cell r="AC122" t="str">
            <v/>
          </cell>
          <cell r="AD122">
            <v>1</v>
          </cell>
          <cell r="AE122" t="str">
            <v/>
          </cell>
          <cell r="AF122" t="str">
            <v/>
          </cell>
          <cell r="AG122" t="str">
            <v/>
          </cell>
          <cell r="AH122" t="str">
            <v/>
          </cell>
          <cell r="AI122">
            <v>1</v>
          </cell>
          <cell r="AJ122" t="str">
            <v>Under</v>
          </cell>
          <cell r="AK122" t="str">
            <v xml:space="preserve">Revenue </v>
          </cell>
          <cell r="AL122" t="str">
            <v>In-period</v>
          </cell>
          <cell r="AM122" t="str">
            <v>Bioresources (sludge)</v>
          </cell>
          <cell r="AN122" t="str">
            <v>%</v>
          </cell>
          <cell r="AO122" t="str">
            <v>Percentage of total sludge</v>
          </cell>
          <cell r="AP122">
            <v>2</v>
          </cell>
          <cell r="AQ122" t="str">
            <v>Up</v>
          </cell>
          <cell r="AR122" t="str">
            <v/>
          </cell>
          <cell r="AS122"/>
          <cell r="AT122"/>
          <cell r="AU122"/>
          <cell r="AV122"/>
          <cell r="AW122"/>
          <cell r="AX122"/>
          <cell r="AY122"/>
          <cell r="AZ122"/>
          <cell r="BA122"/>
          <cell r="BB122"/>
          <cell r="BC122"/>
          <cell r="BD122"/>
          <cell r="BE122"/>
          <cell r="BF122"/>
          <cell r="BG122"/>
          <cell r="BH122"/>
          <cell r="BI122" t="str">
            <v/>
          </cell>
          <cell r="BJ122" t="str">
            <v/>
          </cell>
          <cell r="BK122" t="str">
            <v/>
          </cell>
          <cell r="BL122" t="str">
            <v/>
          </cell>
          <cell r="BM122" t="str">
            <v/>
          </cell>
          <cell r="BN122"/>
          <cell r="BO122"/>
          <cell r="BP122"/>
          <cell r="BQ122"/>
          <cell r="BR122"/>
          <cell r="BS122"/>
          <cell r="BT122"/>
          <cell r="BU122"/>
          <cell r="BV122"/>
          <cell r="BW122"/>
          <cell r="BX122"/>
          <cell r="BY122"/>
          <cell r="BZ122"/>
          <cell r="CA122"/>
          <cell r="CB122"/>
          <cell r="CC122"/>
          <cell r="CD122" t="str">
            <v>Yes</v>
          </cell>
          <cell r="CE122" t="str">
            <v>Yes</v>
          </cell>
          <cell r="CF122" t="str">
            <v>Yes</v>
          </cell>
          <cell r="CG122" t="str">
            <v>Yes</v>
          </cell>
          <cell r="CH122" t="str">
            <v>Yes</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v>1</v>
          </cell>
          <cell r="DW122" t="str">
            <v/>
          </cell>
        </row>
        <row r="123">
          <cell r="U123" t="str">
            <v>PR19HDD_C4</v>
          </cell>
          <cell r="V123" t="str">
            <v>Thriving environment</v>
          </cell>
          <cell r="W123" t="str">
            <v>PR19 new</v>
          </cell>
          <cell r="X123" t="str">
            <v>C4</v>
          </cell>
          <cell r="Y123" t="str">
            <v>Treatment works compliance</v>
          </cell>
          <cell r="Z123" t="str">
            <v>Water and wastewater treatment works compliance as per Environmental Performance Assessment (EPA) definition</v>
          </cell>
          <cell r="AA123" t="str">
            <v/>
          </cell>
          <cell r="AB123">
            <v>0.5</v>
          </cell>
          <cell r="AC123">
            <v>0.5</v>
          </cell>
          <cell r="AD123" t="str">
            <v/>
          </cell>
          <cell r="AE123" t="str">
            <v/>
          </cell>
          <cell r="AF123" t="str">
            <v/>
          </cell>
          <cell r="AG123" t="str">
            <v/>
          </cell>
          <cell r="AH123" t="str">
            <v/>
          </cell>
          <cell r="AI123">
            <v>1</v>
          </cell>
          <cell r="AJ123" t="str">
            <v>Under</v>
          </cell>
          <cell r="AK123" t="str">
            <v xml:space="preserve">Revenue </v>
          </cell>
          <cell r="AL123" t="str">
            <v>In-period</v>
          </cell>
          <cell r="AM123" t="str">
            <v>Treatment works</v>
          </cell>
          <cell r="AN123" t="str">
            <v>%</v>
          </cell>
          <cell r="AO123" t="str">
            <v>Percentage compliance</v>
          </cell>
          <cell r="AP123">
            <v>2</v>
          </cell>
          <cell r="AQ123" t="str">
            <v>Up</v>
          </cell>
          <cell r="AR123" t="str">
            <v>Treatment works compliance</v>
          </cell>
          <cell r="AS123"/>
          <cell r="AT123"/>
          <cell r="AU123"/>
          <cell r="AV123"/>
          <cell r="AW123"/>
          <cell r="AX123"/>
          <cell r="AY123"/>
          <cell r="AZ123"/>
          <cell r="BA123"/>
          <cell r="BB123"/>
          <cell r="BC123"/>
          <cell r="BD123"/>
          <cell r="BE123"/>
          <cell r="BF123"/>
          <cell r="BG123"/>
          <cell r="BH123"/>
          <cell r="BI123">
            <v>100</v>
          </cell>
          <cell r="BJ123">
            <v>100</v>
          </cell>
          <cell r="BK123">
            <v>100</v>
          </cell>
          <cell r="BL123">
            <v>100</v>
          </cell>
          <cell r="BM123">
            <v>100</v>
          </cell>
          <cell r="BN123"/>
          <cell r="BO123"/>
          <cell r="BP123"/>
          <cell r="BQ123"/>
          <cell r="BR123"/>
          <cell r="BS123"/>
          <cell r="BT123"/>
          <cell r="BU123"/>
          <cell r="BV123"/>
          <cell r="BW123"/>
          <cell r="BX123"/>
          <cell r="BY123"/>
          <cell r="BZ123"/>
          <cell r="CA123"/>
          <cell r="CB123"/>
          <cell r="CC123"/>
          <cell r="CD123" t="str">
            <v>Yes</v>
          </cell>
          <cell r="CE123" t="str">
            <v>Yes</v>
          </cell>
          <cell r="CF123" t="str">
            <v>Yes</v>
          </cell>
          <cell r="CG123" t="str">
            <v>Yes</v>
          </cell>
          <cell r="CH123" t="str">
            <v>Yes</v>
          </cell>
          <cell r="CI123" t="str">
            <v/>
          </cell>
          <cell r="CJ123" t="str">
            <v/>
          </cell>
          <cell r="CK123" t="str">
            <v/>
          </cell>
          <cell r="CL123" t="str">
            <v/>
          </cell>
          <cell r="CM123" t="str">
            <v/>
          </cell>
          <cell r="CN123" t="str">
            <v/>
          </cell>
          <cell r="CO123" t="str">
            <v/>
          </cell>
          <cell r="CP123" t="str">
            <v/>
          </cell>
          <cell r="CQ123" t="str">
            <v/>
          </cell>
          <cell r="CR123" t="str">
            <v/>
          </cell>
          <cell r="CS123">
            <v>97.9</v>
          </cell>
          <cell r="CT123">
            <v>97.9</v>
          </cell>
          <cell r="CU123">
            <v>97.9</v>
          </cell>
          <cell r="CV123">
            <v>97.9</v>
          </cell>
          <cell r="CW123">
            <v>97.9</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v>-7.7000000000000002E-3</v>
          </cell>
          <cell r="DN123" t="str">
            <v/>
          </cell>
          <cell r="DO123" t="str">
            <v/>
          </cell>
          <cell r="DP123" t="str">
            <v/>
          </cell>
          <cell r="DQ123" t="str">
            <v/>
          </cell>
          <cell r="DR123" t="str">
            <v/>
          </cell>
          <cell r="DS123" t="str">
            <v/>
          </cell>
          <cell r="DT123" t="str">
            <v/>
          </cell>
          <cell r="DU123" t="str">
            <v/>
          </cell>
          <cell r="DV123">
            <v>1</v>
          </cell>
          <cell r="DW123" t="str">
            <v/>
          </cell>
        </row>
        <row r="124">
          <cell r="U124" t="str">
            <v>PR19HDD_D1</v>
          </cell>
          <cell r="V124" t="str">
            <v>Making a positive difference in our communities</v>
          </cell>
          <cell r="W124" t="str">
            <v>PR19 new</v>
          </cell>
          <cell r="X124" t="str">
            <v>D1</v>
          </cell>
          <cell r="Y124" t="str">
            <v>Inspiring our customers to use water wisely</v>
          </cell>
          <cell r="Z124" t="str">
            <v>Number of people who have agreed to change their behaviour as a result of our educational activities.</v>
          </cell>
          <cell r="AA124">
            <v>0.35</v>
          </cell>
          <cell r="AB124">
            <v>0.35</v>
          </cell>
          <cell r="AC124">
            <v>0.3</v>
          </cell>
          <cell r="AD124" t="str">
            <v/>
          </cell>
          <cell r="AE124" t="str">
            <v/>
          </cell>
          <cell r="AF124" t="str">
            <v/>
          </cell>
          <cell r="AG124" t="str">
            <v/>
          </cell>
          <cell r="AH124" t="str">
            <v/>
          </cell>
          <cell r="AI124">
            <v>1</v>
          </cell>
          <cell r="AJ124" t="str">
            <v>NFI</v>
          </cell>
          <cell r="AK124" t="str">
            <v/>
          </cell>
          <cell r="AL124" t="str">
            <v/>
          </cell>
          <cell r="AM124" t="str">
            <v>Customer education/awareness</v>
          </cell>
          <cell r="AN124" t="str">
            <v>nr</v>
          </cell>
          <cell r="AO124" t="str">
            <v>Number of people</v>
          </cell>
          <cell r="AP124">
            <v>0</v>
          </cell>
          <cell r="AQ124" t="str">
            <v>Up</v>
          </cell>
          <cell r="AR124" t="str">
            <v/>
          </cell>
          <cell r="AS124"/>
          <cell r="AT124"/>
          <cell r="AU124"/>
          <cell r="AV124"/>
          <cell r="AW124"/>
          <cell r="AX124"/>
          <cell r="AY124"/>
          <cell r="AZ124"/>
          <cell r="BA124"/>
          <cell r="BB124"/>
          <cell r="BC124"/>
          <cell r="BD124"/>
          <cell r="BE124"/>
          <cell r="BF124"/>
          <cell r="BG124"/>
          <cell r="BH124"/>
          <cell r="BI124" t="str">
            <v/>
          </cell>
          <cell r="BJ124" t="str">
            <v/>
          </cell>
          <cell r="BK124" t="str">
            <v/>
          </cell>
          <cell r="BL124" t="str">
            <v/>
          </cell>
          <cell r="BM124" t="str">
            <v/>
          </cell>
          <cell r="BN124"/>
          <cell r="BO124"/>
          <cell r="BP124"/>
          <cell r="BQ124"/>
          <cell r="BR124"/>
          <cell r="BS124"/>
          <cell r="BT124"/>
          <cell r="BU124"/>
          <cell r="BV124"/>
          <cell r="BW124"/>
          <cell r="BX124"/>
          <cell r="BY124"/>
          <cell r="BZ124"/>
          <cell r="CA124"/>
          <cell r="CB124"/>
          <cell r="CC124"/>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v>1</v>
          </cell>
          <cell r="DW124" t="str">
            <v/>
          </cell>
        </row>
        <row r="125">
          <cell r="U125" t="str">
            <v>PR19HDD_E1</v>
          </cell>
          <cell r="V125" t="str">
            <v>Wastewater safely taken away</v>
          </cell>
          <cell r="W125" t="str">
            <v>PR14 revision</v>
          </cell>
          <cell r="X125" t="str">
            <v>E1</v>
          </cell>
          <cell r="Y125" t="str">
            <v>Internal sewer flooding</v>
          </cell>
          <cell r="Z125" t="str">
            <v>The number of internal sewer flooding incidents per year, including sewer flooding due to severe weather events per 10,000 sewer connections</v>
          </cell>
          <cell r="AA125" t="str">
            <v/>
          </cell>
          <cell r="AB125" t="str">
            <v/>
          </cell>
          <cell r="AC125">
            <v>1</v>
          </cell>
          <cell r="AD125" t="str">
            <v/>
          </cell>
          <cell r="AE125" t="str">
            <v/>
          </cell>
          <cell r="AF125" t="str">
            <v/>
          </cell>
          <cell r="AG125" t="str">
            <v/>
          </cell>
          <cell r="AH125" t="str">
            <v/>
          </cell>
          <cell r="AI125">
            <v>1</v>
          </cell>
          <cell r="AJ125" t="str">
            <v>Out &amp; under</v>
          </cell>
          <cell r="AK125" t="str">
            <v xml:space="preserve">Revenue </v>
          </cell>
          <cell r="AL125" t="str">
            <v>In-period</v>
          </cell>
          <cell r="AM125" t="str">
            <v>Sewer flooding</v>
          </cell>
          <cell r="AN125" t="str">
            <v>number</v>
          </cell>
          <cell r="AO125" t="str">
            <v>Number of incidents per 10,000 sewer connections</v>
          </cell>
          <cell r="AP125">
            <v>2</v>
          </cell>
          <cell r="AQ125" t="str">
            <v>Down</v>
          </cell>
          <cell r="AR125" t="str">
            <v>Internal sewer flooding</v>
          </cell>
          <cell r="AS125"/>
          <cell r="AT125"/>
          <cell r="AU125"/>
          <cell r="AV125"/>
          <cell r="AW125"/>
          <cell r="AX125"/>
          <cell r="AY125"/>
          <cell r="AZ125"/>
          <cell r="BA125"/>
          <cell r="BB125"/>
          <cell r="BC125"/>
          <cell r="BD125"/>
          <cell r="BE125"/>
          <cell r="BF125"/>
          <cell r="BG125"/>
          <cell r="BH125"/>
          <cell r="BI125">
            <v>1.68</v>
          </cell>
          <cell r="BJ125">
            <v>1.63</v>
          </cell>
          <cell r="BK125">
            <v>1.58</v>
          </cell>
          <cell r="BL125">
            <v>1.44</v>
          </cell>
          <cell r="BM125">
            <v>1.34</v>
          </cell>
          <cell r="BN125"/>
          <cell r="BO125"/>
          <cell r="BP125"/>
          <cell r="BQ125"/>
          <cell r="BR125"/>
          <cell r="BS125"/>
          <cell r="BT125"/>
          <cell r="BU125"/>
          <cell r="BV125"/>
          <cell r="BW125"/>
          <cell r="BX125"/>
          <cell r="BY125"/>
          <cell r="BZ125"/>
          <cell r="CA125"/>
          <cell r="CB125"/>
          <cell r="CC125"/>
          <cell r="CD125" t="str">
            <v>Yes</v>
          </cell>
          <cell r="CE125" t="str">
            <v>Yes</v>
          </cell>
          <cell r="CF125" t="str">
            <v>Yes</v>
          </cell>
          <cell r="CG125" t="str">
            <v>Yes</v>
          </cell>
          <cell r="CH125" t="str">
            <v>Yes</v>
          </cell>
          <cell r="CI125" t="str">
            <v/>
          </cell>
          <cell r="CJ125" t="str">
            <v/>
          </cell>
          <cell r="CK125" t="str">
            <v/>
          </cell>
          <cell r="CL125" t="str">
            <v/>
          </cell>
          <cell r="CM125" t="str">
            <v/>
          </cell>
          <cell r="CN125">
            <v>3.35</v>
          </cell>
          <cell r="CO125">
            <v>3.35</v>
          </cell>
          <cell r="CP125">
            <v>3.35</v>
          </cell>
          <cell r="CQ125">
            <v>3.35</v>
          </cell>
          <cell r="CR125">
            <v>3.35</v>
          </cell>
          <cell r="CS125" t="str">
            <v/>
          </cell>
          <cell r="CT125" t="str">
            <v/>
          </cell>
          <cell r="CU125" t="str">
            <v/>
          </cell>
          <cell r="CV125" t="str">
            <v/>
          </cell>
          <cell r="CW125" t="str">
            <v/>
          </cell>
          <cell r="CX125" t="str">
            <v/>
          </cell>
          <cell r="CY125" t="str">
            <v/>
          </cell>
          <cell r="CZ125" t="str">
            <v/>
          </cell>
          <cell r="DA125" t="str">
            <v/>
          </cell>
          <cell r="DB125" t="str">
            <v/>
          </cell>
          <cell r="DC125">
            <v>1.1499999999999999</v>
          </cell>
          <cell r="DD125">
            <v>1.1100000000000001</v>
          </cell>
          <cell r="DE125">
            <v>1.06</v>
          </cell>
          <cell r="DF125">
            <v>1.06</v>
          </cell>
          <cell r="DG125">
            <v>1.05</v>
          </cell>
          <cell r="DH125" t="str">
            <v/>
          </cell>
          <cell r="DI125" t="str">
            <v/>
          </cell>
          <cell r="DJ125" t="str">
            <v/>
          </cell>
          <cell r="DK125" t="str">
            <v/>
          </cell>
          <cell r="DL125" t="str">
            <v/>
          </cell>
          <cell r="DM125">
            <v>-3.5000000000000003E-2</v>
          </cell>
          <cell r="DN125" t="str">
            <v/>
          </cell>
          <cell r="DO125" t="str">
            <v/>
          </cell>
          <cell r="DP125" t="str">
            <v/>
          </cell>
          <cell r="DQ125">
            <v>3.5000000000000003E-2</v>
          </cell>
          <cell r="DR125" t="str">
            <v/>
          </cell>
          <cell r="DS125" t="str">
            <v/>
          </cell>
          <cell r="DT125" t="str">
            <v/>
          </cell>
          <cell r="DU125" t="str">
            <v/>
          </cell>
          <cell r="DV125">
            <v>1</v>
          </cell>
          <cell r="DW125" t="str">
            <v/>
          </cell>
        </row>
        <row r="126">
          <cell r="U126" t="str">
            <v>PR19HDD_E2</v>
          </cell>
          <cell r="V126" t="str">
            <v>Wastewater safely taken away</v>
          </cell>
          <cell r="W126" t="str">
            <v>PR14 revision</v>
          </cell>
          <cell r="X126" t="str">
            <v>E2</v>
          </cell>
          <cell r="Y126" t="str">
            <v>Pollution incidents</v>
          </cell>
          <cell r="Z126" t="str">
            <v>The number of category 1 - 3 pollution incidents per 10,000km of wastewater network, as reported to the Environment Agency and Natural Resources Wales</v>
          </cell>
          <cell r="AA126" t="str">
            <v/>
          </cell>
          <cell r="AB126" t="str">
            <v/>
          </cell>
          <cell r="AC126">
            <v>1</v>
          </cell>
          <cell r="AD126" t="str">
            <v/>
          </cell>
          <cell r="AE126" t="str">
            <v/>
          </cell>
          <cell r="AF126" t="str">
            <v/>
          </cell>
          <cell r="AG126" t="str">
            <v/>
          </cell>
          <cell r="AH126" t="str">
            <v/>
          </cell>
          <cell r="AI126">
            <v>1</v>
          </cell>
          <cell r="AJ126" t="str">
            <v>Under</v>
          </cell>
          <cell r="AK126" t="str">
            <v xml:space="preserve">Revenue </v>
          </cell>
          <cell r="AL126" t="str">
            <v>In-period</v>
          </cell>
          <cell r="AM126" t="str">
            <v>Pollution incidents</v>
          </cell>
          <cell r="AN126" t="str">
            <v>number</v>
          </cell>
          <cell r="AO126" t="str">
            <v>Number of pollution incidents per 10,000 km of the wastewater
 network</v>
          </cell>
          <cell r="AP126">
            <v>2</v>
          </cell>
          <cell r="AQ126" t="str">
            <v>Down</v>
          </cell>
          <cell r="AR126" t="str">
            <v>Pollution incidents</v>
          </cell>
          <cell r="AS126"/>
          <cell r="AT126"/>
          <cell r="AU126"/>
          <cell r="AV126"/>
          <cell r="AW126"/>
          <cell r="AX126"/>
          <cell r="AY126"/>
          <cell r="AZ126"/>
          <cell r="BA126"/>
          <cell r="BB126"/>
          <cell r="BC126"/>
          <cell r="BD126"/>
          <cell r="BE126"/>
          <cell r="BF126"/>
          <cell r="BG126"/>
          <cell r="BH126"/>
          <cell r="BI126">
            <v>138</v>
          </cell>
          <cell r="BJ126">
            <v>137</v>
          </cell>
          <cell r="BK126">
            <v>117</v>
          </cell>
          <cell r="BL126">
            <v>117</v>
          </cell>
          <cell r="BM126">
            <v>97</v>
          </cell>
          <cell r="BN126"/>
          <cell r="BO126"/>
          <cell r="BP126"/>
          <cell r="BQ126"/>
          <cell r="BR126"/>
          <cell r="BS126"/>
          <cell r="BT126"/>
          <cell r="BU126"/>
          <cell r="BV126"/>
          <cell r="BW126"/>
          <cell r="BX126"/>
          <cell r="BY126"/>
          <cell r="BZ126"/>
          <cell r="CA126"/>
          <cell r="CB126"/>
          <cell r="CC126"/>
          <cell r="CD126" t="str">
            <v>Yes</v>
          </cell>
          <cell r="CE126" t="str">
            <v>Yes</v>
          </cell>
          <cell r="CF126" t="str">
            <v>Yes</v>
          </cell>
          <cell r="CG126" t="str">
            <v>Yes</v>
          </cell>
          <cell r="CH126" t="str">
            <v>Yes</v>
          </cell>
          <cell r="CI126" t="str">
            <v/>
          </cell>
          <cell r="CJ126" t="str">
            <v/>
          </cell>
          <cell r="CK126" t="str">
            <v/>
          </cell>
          <cell r="CL126" t="str">
            <v/>
          </cell>
          <cell r="CM126" t="str">
            <v/>
          </cell>
          <cell r="CN126">
            <v>207</v>
          </cell>
          <cell r="CO126">
            <v>207</v>
          </cell>
          <cell r="CP126">
            <v>207</v>
          </cell>
          <cell r="CQ126">
            <v>207</v>
          </cell>
          <cell r="CR126">
            <v>207</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v>-2E-3</v>
          </cell>
          <cell r="DN126" t="str">
            <v/>
          </cell>
          <cell r="DO126" t="str">
            <v/>
          </cell>
          <cell r="DP126" t="str">
            <v/>
          </cell>
          <cell r="DQ126" t="str">
            <v/>
          </cell>
          <cell r="DR126" t="str">
            <v/>
          </cell>
          <cell r="DS126" t="str">
            <v/>
          </cell>
          <cell r="DT126" t="str">
            <v/>
          </cell>
          <cell r="DU126" t="str">
            <v/>
          </cell>
          <cell r="DV126">
            <v>1</v>
          </cell>
          <cell r="DW126" t="str">
            <v/>
          </cell>
        </row>
        <row r="127">
          <cell r="U127" t="str">
            <v>PR19HDD_E3</v>
          </cell>
          <cell r="V127" t="str">
            <v>Wastewater safely taken away</v>
          </cell>
          <cell r="W127" t="str">
            <v>PR14 continuation</v>
          </cell>
          <cell r="X127" t="str">
            <v>E3</v>
          </cell>
          <cell r="Y127" t="str">
            <v xml:space="preserve">Sewer blockages </v>
          </cell>
          <cell r="Z127" t="str">
            <v>The total number of sewer blockages on Hafren Dyfrdwy's network (including sewers transferred in 2011)</v>
          </cell>
          <cell r="AA127" t="str">
            <v/>
          </cell>
          <cell r="AB127" t="str">
            <v/>
          </cell>
          <cell r="AC127">
            <v>1</v>
          </cell>
          <cell r="AD127" t="str">
            <v/>
          </cell>
          <cell r="AE127" t="str">
            <v/>
          </cell>
          <cell r="AF127" t="str">
            <v/>
          </cell>
          <cell r="AG127" t="str">
            <v/>
          </cell>
          <cell r="AH127" t="str">
            <v/>
          </cell>
          <cell r="AI127">
            <v>1</v>
          </cell>
          <cell r="AJ127" t="str">
            <v>Out &amp; under</v>
          </cell>
          <cell r="AK127" t="str">
            <v xml:space="preserve">Revenue </v>
          </cell>
          <cell r="AL127" t="str">
            <v>In-period</v>
          </cell>
          <cell r="AM127" t="str">
            <v>Sewer blockages/collapses</v>
          </cell>
          <cell r="AN127" t="str">
            <v>number</v>
          </cell>
          <cell r="AO127" t="str">
            <v>Incidents per 1,000 km of sewers</v>
          </cell>
          <cell r="AP127">
            <v>0</v>
          </cell>
          <cell r="AQ127" t="str">
            <v>Down</v>
          </cell>
          <cell r="AR127"/>
          <cell r="AS127"/>
          <cell r="AT127"/>
          <cell r="AU127"/>
          <cell r="AV127"/>
          <cell r="AW127"/>
          <cell r="AX127"/>
          <cell r="AY127"/>
          <cell r="AZ127"/>
          <cell r="BA127"/>
          <cell r="BB127"/>
          <cell r="BC127"/>
          <cell r="BD127"/>
          <cell r="BE127"/>
          <cell r="BF127"/>
          <cell r="BG127"/>
          <cell r="BH127"/>
          <cell r="BI127" t="str">
            <v/>
          </cell>
          <cell r="BJ127" t="str">
            <v/>
          </cell>
          <cell r="BK127" t="str">
            <v/>
          </cell>
          <cell r="BL127" t="str">
            <v/>
          </cell>
          <cell r="BM127" t="str">
            <v/>
          </cell>
          <cell r="BN127"/>
          <cell r="BO127"/>
          <cell r="BP127"/>
          <cell r="BQ127"/>
          <cell r="BR127"/>
          <cell r="BS127"/>
          <cell r="BT127"/>
          <cell r="BU127"/>
          <cell r="BV127"/>
          <cell r="BW127"/>
          <cell r="BX127"/>
          <cell r="BY127"/>
          <cell r="BZ127"/>
          <cell r="CA127"/>
          <cell r="CB127"/>
          <cell r="CC127"/>
          <cell r="CD127" t="str">
            <v>Yes</v>
          </cell>
          <cell r="CE127" t="str">
            <v>Yes</v>
          </cell>
          <cell r="CF127" t="str">
            <v>Yes</v>
          </cell>
          <cell r="CG127" t="str">
            <v>Yes</v>
          </cell>
          <cell r="CH127" t="str">
            <v>Yes</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v>1</v>
          </cell>
          <cell r="DW127" t="str">
            <v/>
          </cell>
        </row>
        <row r="128">
          <cell r="U128" t="str">
            <v>PR19HDD_E4</v>
          </cell>
          <cell r="V128" t="str">
            <v>Wastewater safely taken away</v>
          </cell>
          <cell r="W128" t="str">
            <v>PR19 new</v>
          </cell>
          <cell r="X128" t="str">
            <v>E4</v>
          </cell>
          <cell r="Y128" t="str">
            <v>Risk of sewer flooding in a storm</v>
          </cell>
          <cell r="Z128" t="str">
            <v>Percentage of the population served that are at risk of sewer flooding in a 1-in-50 year storm, split into 5 vulnerability bands</v>
          </cell>
          <cell r="AA128" t="str">
            <v/>
          </cell>
          <cell r="AB128" t="str">
            <v/>
          </cell>
          <cell r="AC128">
            <v>1</v>
          </cell>
          <cell r="AD128" t="str">
            <v/>
          </cell>
          <cell r="AE128" t="str">
            <v/>
          </cell>
          <cell r="AF128" t="str">
            <v/>
          </cell>
          <cell r="AG128" t="str">
            <v/>
          </cell>
          <cell r="AH128" t="str">
            <v/>
          </cell>
          <cell r="AI128">
            <v>1</v>
          </cell>
          <cell r="AJ128" t="str">
            <v>NFI</v>
          </cell>
          <cell r="AK128" t="str">
            <v/>
          </cell>
          <cell r="AL128" t="str">
            <v/>
          </cell>
          <cell r="AM128" t="str">
            <v>Resilience</v>
          </cell>
          <cell r="AN128" t="str">
            <v>%</v>
          </cell>
          <cell r="AO128" t="str">
            <v>Percentage of population at risk</v>
          </cell>
          <cell r="AP128">
            <v>2</v>
          </cell>
          <cell r="AQ128" t="str">
            <v>Up</v>
          </cell>
          <cell r="AR128" t="str">
            <v>Risk of sewer flooding in a storm</v>
          </cell>
          <cell r="AS128"/>
          <cell r="AT128"/>
          <cell r="AU128"/>
          <cell r="AV128"/>
          <cell r="AW128"/>
          <cell r="AX128"/>
          <cell r="AY128"/>
          <cell r="AZ128"/>
          <cell r="BA128"/>
          <cell r="BB128"/>
          <cell r="BC128"/>
          <cell r="BD128"/>
          <cell r="BE128"/>
          <cell r="BF128"/>
          <cell r="BG128"/>
          <cell r="BH128"/>
          <cell r="BI128">
            <v>6.64</v>
          </cell>
          <cell r="BJ128">
            <v>6.64</v>
          </cell>
          <cell r="BK128">
            <v>6.64</v>
          </cell>
          <cell r="BL128">
            <v>6.64</v>
          </cell>
          <cell r="BM128">
            <v>6.64</v>
          </cell>
          <cell r="BN128"/>
          <cell r="BO128"/>
          <cell r="BP128"/>
          <cell r="BQ128"/>
          <cell r="BR128"/>
          <cell r="BS128"/>
          <cell r="BT128"/>
          <cell r="BU128"/>
          <cell r="BV128"/>
          <cell r="BW128"/>
          <cell r="BX128"/>
          <cell r="BY128"/>
          <cell r="BZ128"/>
          <cell r="CA128"/>
          <cell r="CB128"/>
          <cell r="CC128"/>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v>1</v>
          </cell>
          <cell r="DW128" t="str">
            <v/>
          </cell>
        </row>
        <row r="129">
          <cell r="U129" t="str">
            <v>PR19HDD_E5</v>
          </cell>
          <cell r="V129" t="str">
            <v>Wastewater safely taken away</v>
          </cell>
          <cell r="W129" t="str">
            <v>PR19 new</v>
          </cell>
          <cell r="X129" t="str">
            <v>E5</v>
          </cell>
          <cell r="Y129" t="str">
            <v>Sewer collapses</v>
          </cell>
          <cell r="Z129" t="str">
            <v>The number of sewer collapses per thousand kilometres of all sewers causing a reported impact on service to customers or the environment</v>
          </cell>
          <cell r="AA129" t="str">
            <v/>
          </cell>
          <cell r="AB129" t="str">
            <v/>
          </cell>
          <cell r="AC129">
            <v>1</v>
          </cell>
          <cell r="AD129" t="str">
            <v/>
          </cell>
          <cell r="AE129" t="str">
            <v/>
          </cell>
          <cell r="AF129" t="str">
            <v/>
          </cell>
          <cell r="AG129" t="str">
            <v/>
          </cell>
          <cell r="AH129" t="str">
            <v/>
          </cell>
          <cell r="AI129">
            <v>1</v>
          </cell>
          <cell r="AJ129" t="str">
            <v>Under</v>
          </cell>
          <cell r="AK129" t="str">
            <v xml:space="preserve">Revenue </v>
          </cell>
          <cell r="AL129" t="str">
            <v>In-period</v>
          </cell>
          <cell r="AM129" t="str">
            <v>Sewer blockages/collapses</v>
          </cell>
          <cell r="AN129" t="str">
            <v>number</v>
          </cell>
          <cell r="AO129" t="str">
            <v>Number of collapses per 1000km of sewer network</v>
          </cell>
          <cell r="AP129">
            <v>2</v>
          </cell>
          <cell r="AQ129" t="str">
            <v>Down</v>
          </cell>
          <cell r="AR129" t="str">
            <v>Sewer collapses</v>
          </cell>
          <cell r="AS129"/>
          <cell r="AT129"/>
          <cell r="AU129"/>
          <cell r="AV129"/>
          <cell r="AW129"/>
          <cell r="AX129"/>
          <cell r="AY129"/>
          <cell r="AZ129"/>
          <cell r="BA129"/>
          <cell r="BB129"/>
          <cell r="BC129"/>
          <cell r="BD129"/>
          <cell r="BE129"/>
          <cell r="BF129"/>
          <cell r="BG129"/>
          <cell r="BH129"/>
          <cell r="BI129">
            <v>5.37</v>
          </cell>
          <cell r="BJ129">
            <v>5.37</v>
          </cell>
          <cell r="BK129">
            <v>5.37</v>
          </cell>
          <cell r="BL129">
            <v>5.37</v>
          </cell>
          <cell r="BM129">
            <v>5.37</v>
          </cell>
          <cell r="BN129"/>
          <cell r="BO129"/>
          <cell r="BP129"/>
          <cell r="BQ129"/>
          <cell r="BR129"/>
          <cell r="BS129"/>
          <cell r="BT129"/>
          <cell r="BU129"/>
          <cell r="BV129"/>
          <cell r="BW129"/>
          <cell r="BX129"/>
          <cell r="BY129"/>
          <cell r="BZ129"/>
          <cell r="CA129"/>
          <cell r="CB129"/>
          <cell r="CC129"/>
          <cell r="CD129" t="str">
            <v>Yes</v>
          </cell>
          <cell r="CE129" t="str">
            <v>Yes</v>
          </cell>
          <cell r="CF129" t="str">
            <v>Yes</v>
          </cell>
          <cell r="CG129" t="str">
            <v>Yes</v>
          </cell>
          <cell r="CH129" t="str">
            <v>Yes</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v>-1.534E-3</v>
          </cell>
          <cell r="DN129" t="str">
            <v/>
          </cell>
          <cell r="DO129" t="str">
            <v/>
          </cell>
          <cell r="DP129" t="str">
            <v/>
          </cell>
          <cell r="DQ129" t="str">
            <v/>
          </cell>
          <cell r="DR129" t="str">
            <v/>
          </cell>
          <cell r="DS129" t="str">
            <v/>
          </cell>
          <cell r="DT129" t="str">
            <v/>
          </cell>
          <cell r="DU129" t="str">
            <v/>
          </cell>
          <cell r="DV129">
            <v>1</v>
          </cell>
          <cell r="DW129" t="str">
            <v/>
          </cell>
        </row>
        <row r="130">
          <cell r="U130" t="str">
            <v>PR19HDD_F1</v>
          </cell>
          <cell r="V130" t="str">
            <v>Lowest possible bills</v>
          </cell>
          <cell r="W130" t="str">
            <v>PR19 new</v>
          </cell>
          <cell r="X130" t="str">
            <v>F1</v>
          </cell>
          <cell r="Y130" t="str">
            <v>Reduction in the number of void supply points</v>
          </cell>
          <cell r="Z130" t="str">
            <v>The reduction in the number of residential and business void supply points.</v>
          </cell>
          <cell r="AA130" t="str">
            <v/>
          </cell>
          <cell r="AB130" t="str">
            <v/>
          </cell>
          <cell r="AC130" t="str">
            <v/>
          </cell>
          <cell r="AD130" t="str">
            <v/>
          </cell>
          <cell r="AE130">
            <v>1</v>
          </cell>
          <cell r="AF130" t="str">
            <v/>
          </cell>
          <cell r="AG130" t="str">
            <v/>
          </cell>
          <cell r="AH130" t="str">
            <v/>
          </cell>
          <cell r="AI130">
            <v>1</v>
          </cell>
          <cell r="AJ130" t="str">
            <v>Out &amp; under</v>
          </cell>
          <cell r="AK130" t="str">
            <v xml:space="preserve">Revenue </v>
          </cell>
          <cell r="AL130" t="str">
            <v>In-period</v>
          </cell>
          <cell r="AM130" t="str">
            <v>Billing, debt, vfm, affordability, vulnerability</v>
          </cell>
          <cell r="AN130" t="str">
            <v xml:space="preserve">% </v>
          </cell>
          <cell r="AO130" t="str">
            <v>% of properties classified as void</v>
          </cell>
          <cell r="AP130">
            <v>2</v>
          </cell>
          <cell r="AQ130" t="str">
            <v>Down</v>
          </cell>
          <cell r="AR130" t="str">
            <v/>
          </cell>
          <cell r="AS130"/>
          <cell r="AT130"/>
          <cell r="AU130"/>
          <cell r="AV130"/>
          <cell r="AW130"/>
          <cell r="AX130"/>
          <cell r="AY130"/>
          <cell r="AZ130"/>
          <cell r="BA130"/>
          <cell r="BB130"/>
          <cell r="BC130"/>
          <cell r="BD130"/>
          <cell r="BE130"/>
          <cell r="BF130"/>
          <cell r="BG130"/>
          <cell r="BH130"/>
          <cell r="BI130" t="str">
            <v/>
          </cell>
          <cell r="BJ130" t="str">
            <v/>
          </cell>
          <cell r="BK130" t="str">
            <v/>
          </cell>
          <cell r="BL130" t="str">
            <v/>
          </cell>
          <cell r="BM130" t="str">
            <v/>
          </cell>
          <cell r="BN130"/>
          <cell r="BO130"/>
          <cell r="BP130"/>
          <cell r="BQ130"/>
          <cell r="BR130"/>
          <cell r="BS130"/>
          <cell r="BT130"/>
          <cell r="BU130"/>
          <cell r="BV130"/>
          <cell r="BW130"/>
          <cell r="BX130"/>
          <cell r="BY130"/>
          <cell r="BZ130"/>
          <cell r="CA130"/>
          <cell r="CB130"/>
          <cell r="CC130"/>
          <cell r="CD130" t="str">
            <v>Yes</v>
          </cell>
          <cell r="CE130" t="str">
            <v>Yes</v>
          </cell>
          <cell r="CF130" t="str">
            <v>Yes</v>
          </cell>
          <cell r="CG130" t="str">
            <v>Yes</v>
          </cell>
          <cell r="CH130" t="str">
            <v>Yes</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No</v>
          </cell>
          <cell r="DV130">
            <v>1</v>
          </cell>
          <cell r="DW130" t="str">
            <v/>
          </cell>
        </row>
        <row r="131">
          <cell r="U131" t="str">
            <v>PR19HDD_G1</v>
          </cell>
          <cell r="V131" t="str">
            <v>An outstanding customer experience</v>
          </cell>
          <cell r="W131" t="str">
            <v>PR19 new</v>
          </cell>
          <cell r="X131" t="str">
            <v>G1</v>
          </cell>
          <cell r="Y131" t="str">
            <v>C-MeX: Customer measure of experience</v>
          </cell>
          <cell r="Z131"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131" t="str">
            <v/>
          </cell>
          <cell r="AB131" t="str">
            <v/>
          </cell>
          <cell r="AC131" t="str">
            <v/>
          </cell>
          <cell r="AD131" t="str">
            <v/>
          </cell>
          <cell r="AE131">
            <v>1</v>
          </cell>
          <cell r="AF131" t="str">
            <v/>
          </cell>
          <cell r="AG131" t="str">
            <v/>
          </cell>
          <cell r="AH131" t="str">
            <v/>
          </cell>
          <cell r="AI131">
            <v>1</v>
          </cell>
          <cell r="AJ131" t="str">
            <v>Out &amp; under</v>
          </cell>
          <cell r="AK131" t="str">
            <v xml:space="preserve">Revenue </v>
          </cell>
          <cell r="AL131" t="str">
            <v>In-period</v>
          </cell>
          <cell r="AM131" t="str">
            <v>Customer measure of experience (C-MeX)</v>
          </cell>
          <cell r="AN131" t="str">
            <v>score</v>
          </cell>
          <cell r="AO131" t="str">
            <v>CMeX score</v>
          </cell>
          <cell r="AP131">
            <v>2</v>
          </cell>
          <cell r="AQ131" t="str">
            <v>Up</v>
          </cell>
          <cell r="AR131" t="str">
            <v>C-MeX: Customer measure of experience</v>
          </cell>
          <cell r="AS131"/>
          <cell r="AT131"/>
          <cell r="AU131"/>
          <cell r="AV131"/>
          <cell r="AW131"/>
          <cell r="AX131"/>
          <cell r="AY131"/>
          <cell r="AZ131"/>
          <cell r="BA131"/>
          <cell r="BB131"/>
          <cell r="BC131"/>
          <cell r="BD131"/>
          <cell r="BE131"/>
          <cell r="BF131"/>
          <cell r="BG131"/>
          <cell r="BH131"/>
          <cell r="BI131" t="str">
            <v>UQ</v>
          </cell>
          <cell r="BJ131" t="str">
            <v>UQ</v>
          </cell>
          <cell r="BK131" t="str">
            <v>UQ</v>
          </cell>
          <cell r="BL131" t="str">
            <v>UQ</v>
          </cell>
          <cell r="BM131" t="str">
            <v>UQ</v>
          </cell>
          <cell r="BN131"/>
          <cell r="BO131"/>
          <cell r="BP131"/>
          <cell r="BQ131"/>
          <cell r="BR131"/>
          <cell r="BS131"/>
          <cell r="BT131"/>
          <cell r="BU131"/>
          <cell r="BV131"/>
          <cell r="BW131"/>
          <cell r="BX131"/>
          <cell r="BY131"/>
          <cell r="BZ131"/>
          <cell r="CA131"/>
          <cell r="CB131"/>
          <cell r="CC131"/>
          <cell r="CD131" t="str">
            <v>Yes</v>
          </cell>
          <cell r="CE131" t="str">
            <v>Yes</v>
          </cell>
          <cell r="CF131" t="str">
            <v>Yes</v>
          </cell>
          <cell r="CG131" t="str">
            <v>Yes</v>
          </cell>
          <cell r="CH131" t="str">
            <v>Yes</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v>1</v>
          </cell>
          <cell r="DW131" t="str">
            <v/>
          </cell>
        </row>
        <row r="132">
          <cell r="U132" t="str">
            <v>PR19HDD_G2</v>
          </cell>
          <cell r="V132" t="str">
            <v>An outstanding customer experience</v>
          </cell>
          <cell r="W132" t="str">
            <v>PR19 new</v>
          </cell>
          <cell r="X132" t="str">
            <v>G2</v>
          </cell>
          <cell r="Y132" t="str">
            <v>D-MeX: Developer services measure of experience</v>
          </cell>
          <cell r="Z132"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132" t="str">
            <v/>
          </cell>
          <cell r="AB132">
            <v>0.5</v>
          </cell>
          <cell r="AC132">
            <v>0.5</v>
          </cell>
          <cell r="AD132" t="str">
            <v/>
          </cell>
          <cell r="AE132" t="str">
            <v/>
          </cell>
          <cell r="AF132" t="str">
            <v/>
          </cell>
          <cell r="AG132" t="str">
            <v/>
          </cell>
          <cell r="AH132" t="str">
            <v/>
          </cell>
          <cell r="AI132">
            <v>1</v>
          </cell>
          <cell r="AJ132" t="str">
            <v>Out &amp; under</v>
          </cell>
          <cell r="AK132" t="str">
            <v xml:space="preserve">Revenue </v>
          </cell>
          <cell r="AL132" t="str">
            <v>In-period</v>
          </cell>
          <cell r="AM132" t="str">
            <v>Developer services measure of experience (D-MeX)</v>
          </cell>
          <cell r="AN132" t="str">
            <v>score</v>
          </cell>
          <cell r="AO132" t="str">
            <v>DMeX score</v>
          </cell>
          <cell r="AP132">
            <v>2</v>
          </cell>
          <cell r="AQ132" t="str">
            <v>Up</v>
          </cell>
          <cell r="AR132" t="str">
            <v>D-MeX: Developer services measure of experience</v>
          </cell>
          <cell r="AS132"/>
          <cell r="AT132"/>
          <cell r="AU132"/>
          <cell r="AV132"/>
          <cell r="AW132"/>
          <cell r="AX132"/>
          <cell r="AY132"/>
          <cell r="AZ132"/>
          <cell r="BA132"/>
          <cell r="BB132"/>
          <cell r="BC132"/>
          <cell r="BD132"/>
          <cell r="BE132"/>
          <cell r="BF132"/>
          <cell r="BG132"/>
          <cell r="BH132"/>
          <cell r="BI132" t="str">
            <v>UQ</v>
          </cell>
          <cell r="BJ132" t="str">
            <v>UQ</v>
          </cell>
          <cell r="BK132" t="str">
            <v>UQ</v>
          </cell>
          <cell r="BL132" t="str">
            <v>UQ</v>
          </cell>
          <cell r="BM132" t="str">
            <v>UQ</v>
          </cell>
          <cell r="BN132"/>
          <cell r="BO132"/>
          <cell r="BP132"/>
          <cell r="BQ132"/>
          <cell r="BR132"/>
          <cell r="BS132"/>
          <cell r="BT132"/>
          <cell r="BU132"/>
          <cell r="BV132"/>
          <cell r="BW132"/>
          <cell r="BX132"/>
          <cell r="BY132"/>
          <cell r="BZ132"/>
          <cell r="CA132"/>
          <cell r="CB132"/>
          <cell r="CC132"/>
          <cell r="CD132" t="str">
            <v>Yes</v>
          </cell>
          <cell r="CE132" t="str">
            <v>Yes</v>
          </cell>
          <cell r="CF132" t="str">
            <v>Yes</v>
          </cell>
          <cell r="CG132" t="str">
            <v>Yes</v>
          </cell>
          <cell r="CH132" t="str">
            <v>Yes</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v>1</v>
          </cell>
          <cell r="DW132" t="str">
            <v/>
          </cell>
        </row>
        <row r="133">
          <cell r="U133" t="str">
            <v>PR19HDD_G3</v>
          </cell>
          <cell r="V133" t="str">
            <v>An outstanding customer experience</v>
          </cell>
          <cell r="W133" t="str">
            <v>PR19 new</v>
          </cell>
          <cell r="X133" t="str">
            <v>G3</v>
          </cell>
          <cell r="Y133" t="str">
            <v>Non household customer experience</v>
          </cell>
          <cell r="Z133" t="str">
            <v>Non household customer satisfaction, as measured by a tracker survey.</v>
          </cell>
          <cell r="AA133" t="str">
            <v/>
          </cell>
          <cell r="AB133" t="str">
            <v/>
          </cell>
          <cell r="AC133" t="str">
            <v/>
          </cell>
          <cell r="AD133" t="str">
            <v/>
          </cell>
          <cell r="AE133" t="str">
            <v/>
          </cell>
          <cell r="AF133">
            <v>1</v>
          </cell>
          <cell r="AG133" t="str">
            <v/>
          </cell>
          <cell r="AH133" t="str">
            <v/>
          </cell>
          <cell r="AI133">
            <v>1</v>
          </cell>
          <cell r="AJ133" t="str">
            <v>Out &amp; under</v>
          </cell>
          <cell r="AK133" t="str">
            <v xml:space="preserve">Revenue </v>
          </cell>
          <cell r="AL133" t="str">
            <v>In-period</v>
          </cell>
          <cell r="AM133" t="str">
            <v>Customer service/satisfaction (exc. billing etc.)</v>
          </cell>
          <cell r="AN133" t="str">
            <v>score</v>
          </cell>
          <cell r="AO133" t="str">
            <v>Satisfaction score</v>
          </cell>
          <cell r="AP133">
            <v>1</v>
          </cell>
          <cell r="AQ133" t="str">
            <v>Up</v>
          </cell>
          <cell r="AR133" t="str">
            <v/>
          </cell>
          <cell r="AS133"/>
          <cell r="AT133"/>
          <cell r="AU133"/>
          <cell r="AV133"/>
          <cell r="AW133"/>
          <cell r="AX133"/>
          <cell r="AY133"/>
          <cell r="AZ133"/>
          <cell r="BA133"/>
          <cell r="BB133"/>
          <cell r="BC133"/>
          <cell r="BD133"/>
          <cell r="BE133"/>
          <cell r="BF133"/>
          <cell r="BG133"/>
          <cell r="BH133"/>
          <cell r="BI133" t="str">
            <v/>
          </cell>
          <cell r="BJ133" t="str">
            <v/>
          </cell>
          <cell r="BK133" t="str">
            <v/>
          </cell>
          <cell r="BL133" t="str">
            <v/>
          </cell>
          <cell r="BM133" t="str">
            <v/>
          </cell>
          <cell r="BN133"/>
          <cell r="BO133"/>
          <cell r="BP133"/>
          <cell r="BQ133"/>
          <cell r="BR133"/>
          <cell r="BS133"/>
          <cell r="BT133"/>
          <cell r="BU133"/>
          <cell r="BV133"/>
          <cell r="BW133"/>
          <cell r="BX133"/>
          <cell r="BY133"/>
          <cell r="BZ133"/>
          <cell r="CA133"/>
          <cell r="CB133"/>
          <cell r="CC133"/>
          <cell r="CD133" t="str">
            <v>Yes</v>
          </cell>
          <cell r="CE133" t="str">
            <v>Yes</v>
          </cell>
          <cell r="CF133" t="str">
            <v>Yes</v>
          </cell>
          <cell r="CG133" t="str">
            <v>Yes</v>
          </cell>
          <cell r="CH133" t="str">
            <v>Yes</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v>1</v>
          </cell>
          <cell r="DW133" t="str">
            <v/>
          </cell>
        </row>
        <row r="134">
          <cell r="U134" t="str">
            <v>PR19HDD_G4</v>
          </cell>
          <cell r="V134" t="str">
            <v>An outstanding customer experience</v>
          </cell>
          <cell r="W134" t="str">
            <v>PR19 new</v>
          </cell>
          <cell r="X134" t="str">
            <v>G4</v>
          </cell>
          <cell r="Y134" t="str">
            <v>Welsh language services</v>
          </cell>
          <cell r="Z134" t="str">
            <v>Percentage compliance with the Hafren Dyfrdwy Welsh language scheme.</v>
          </cell>
          <cell r="AA134" t="str">
            <v/>
          </cell>
          <cell r="AB134" t="str">
            <v/>
          </cell>
          <cell r="AC134" t="str">
            <v/>
          </cell>
          <cell r="AD134" t="str">
            <v/>
          </cell>
          <cell r="AE134">
            <v>0.9</v>
          </cell>
          <cell r="AF134">
            <v>0.1</v>
          </cell>
          <cell r="AG134" t="str">
            <v/>
          </cell>
          <cell r="AH134" t="str">
            <v/>
          </cell>
          <cell r="AI134">
            <v>1</v>
          </cell>
          <cell r="AJ134" t="str">
            <v>NFI</v>
          </cell>
          <cell r="AK134" t="str">
            <v/>
          </cell>
          <cell r="AL134" t="str">
            <v/>
          </cell>
          <cell r="AM134" t="str">
            <v>Customer service/satisfaction (exc. billing etc.)</v>
          </cell>
          <cell r="AN134" t="str">
            <v>%</v>
          </cell>
          <cell r="AO134" t="str">
            <v>Percentage compliance</v>
          </cell>
          <cell r="AP134">
            <v>1</v>
          </cell>
          <cell r="AQ134" t="str">
            <v>Up</v>
          </cell>
          <cell r="AR134" t="str">
            <v/>
          </cell>
          <cell r="AS134"/>
          <cell r="AT134"/>
          <cell r="AU134"/>
          <cell r="AV134"/>
          <cell r="AW134"/>
          <cell r="AX134"/>
          <cell r="AY134"/>
          <cell r="AZ134"/>
          <cell r="BA134"/>
          <cell r="BB134"/>
          <cell r="BC134"/>
          <cell r="BD134"/>
          <cell r="BE134"/>
          <cell r="BF134"/>
          <cell r="BG134"/>
          <cell r="BH134"/>
          <cell r="BI134" t="str">
            <v/>
          </cell>
          <cell r="BJ134" t="str">
            <v/>
          </cell>
          <cell r="BK134" t="str">
            <v/>
          </cell>
          <cell r="BL134" t="str">
            <v/>
          </cell>
          <cell r="BM134" t="str">
            <v/>
          </cell>
          <cell r="BN134"/>
          <cell r="BO134"/>
          <cell r="BP134"/>
          <cell r="BQ134"/>
          <cell r="BR134"/>
          <cell r="BS134"/>
          <cell r="BT134"/>
          <cell r="BU134"/>
          <cell r="BV134"/>
          <cell r="BW134"/>
          <cell r="BX134"/>
          <cell r="BY134"/>
          <cell r="BZ134"/>
          <cell r="CA134"/>
          <cell r="CB134"/>
          <cell r="CC134"/>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v>1</v>
          </cell>
          <cell r="DW134" t="str">
            <v/>
          </cell>
        </row>
        <row r="135">
          <cell r="U135" t="str">
            <v>PR19HDD_H1</v>
          </cell>
          <cell r="V135" t="str">
            <v>A service for everyone</v>
          </cell>
          <cell r="W135" t="str">
            <v>PR19 new</v>
          </cell>
          <cell r="X135" t="str">
            <v>H1</v>
          </cell>
          <cell r="Y135" t="str">
            <v>Priority services for customers in vulnerable circumstances</v>
          </cell>
          <cell r="Z135" t="str">
            <v>The percentage of household customers in vulnerable circumstances (CIVC) who are registered on our Priority Service Register (PSR).</v>
          </cell>
          <cell r="AA135" t="str">
            <v/>
          </cell>
          <cell r="AB135" t="str">
            <v/>
          </cell>
          <cell r="AC135" t="str">
            <v/>
          </cell>
          <cell r="AD135" t="str">
            <v/>
          </cell>
          <cell r="AE135">
            <v>1</v>
          </cell>
          <cell r="AF135" t="str">
            <v/>
          </cell>
          <cell r="AG135" t="str">
            <v/>
          </cell>
          <cell r="AH135" t="str">
            <v/>
          </cell>
          <cell r="AI135">
            <v>1</v>
          </cell>
          <cell r="AJ135" t="str">
            <v>NFI</v>
          </cell>
          <cell r="AK135" t="str">
            <v/>
          </cell>
          <cell r="AL135" t="str">
            <v/>
          </cell>
          <cell r="AM135" t="str">
            <v>Affordability/vulnerability</v>
          </cell>
          <cell r="AN135" t="str">
            <v>%</v>
          </cell>
          <cell r="AO135" t="str">
            <v>Percentage of applicable households</v>
          </cell>
          <cell r="AP135">
            <v>1</v>
          </cell>
          <cell r="AQ135" t="str">
            <v>Up</v>
          </cell>
          <cell r="AR135" t="str">
            <v>Priority services for customers in vulnerable circumstances</v>
          </cell>
          <cell r="AS135"/>
          <cell r="AT135"/>
          <cell r="AU135"/>
          <cell r="AV135"/>
          <cell r="AW135"/>
          <cell r="AX135"/>
          <cell r="AY135"/>
          <cell r="AZ135"/>
          <cell r="BA135"/>
          <cell r="BB135"/>
          <cell r="BC135"/>
          <cell r="BD135"/>
          <cell r="BE135"/>
          <cell r="BF135"/>
          <cell r="BG135"/>
          <cell r="BH135"/>
          <cell r="BI135" t="str">
            <v>1.0 / 17.5 / 45</v>
          </cell>
          <cell r="BJ135" t="str">
            <v>2.5 / 35 / 90</v>
          </cell>
          <cell r="BK135" t="str">
            <v>4.0 / 35 / 90</v>
          </cell>
          <cell r="BL135" t="str">
            <v>5.5 / 35 / 90</v>
          </cell>
          <cell r="BM135" t="str">
            <v>7.0 / 35 / 90</v>
          </cell>
          <cell r="BN135"/>
          <cell r="BO135"/>
          <cell r="BP135"/>
          <cell r="BQ135"/>
          <cell r="BR135"/>
          <cell r="BS135"/>
          <cell r="BT135"/>
          <cell r="BU135"/>
          <cell r="BV135"/>
          <cell r="BW135"/>
          <cell r="BX135"/>
          <cell r="BY135"/>
          <cell r="BZ135"/>
          <cell r="CA135"/>
          <cell r="CB135"/>
          <cell r="CC135"/>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v>1</v>
          </cell>
          <cell r="DW135" t="str">
            <v/>
          </cell>
        </row>
        <row r="136">
          <cell r="U136" t="str">
            <v>PR19HDD_H2</v>
          </cell>
          <cell r="V136" t="str">
            <v>A service for everyone</v>
          </cell>
          <cell r="W136" t="str">
            <v>PR19 new</v>
          </cell>
          <cell r="X136" t="str">
            <v>H2</v>
          </cell>
          <cell r="Y136" t="str">
            <v>Help to pay when you need it</v>
          </cell>
          <cell r="Z136" t="str">
            <v>The percentage of struggling to pay customers supported through tailored schemes.</v>
          </cell>
          <cell r="AA136" t="str">
            <v/>
          </cell>
          <cell r="AB136" t="str">
            <v/>
          </cell>
          <cell r="AC136" t="str">
            <v/>
          </cell>
          <cell r="AD136" t="str">
            <v/>
          </cell>
          <cell r="AE136">
            <v>1</v>
          </cell>
          <cell r="AF136" t="str">
            <v/>
          </cell>
          <cell r="AG136" t="str">
            <v/>
          </cell>
          <cell r="AH136" t="str">
            <v/>
          </cell>
          <cell r="AI136">
            <v>1</v>
          </cell>
          <cell r="AJ136" t="str">
            <v>NFI</v>
          </cell>
          <cell r="AK136" t="str">
            <v/>
          </cell>
          <cell r="AL136" t="str">
            <v/>
          </cell>
          <cell r="AM136" t="str">
            <v>Affordability/vulnerability</v>
          </cell>
          <cell r="AN136" t="str">
            <v>%</v>
          </cell>
          <cell r="AO136" t="str">
            <v>Percentage of customers</v>
          </cell>
          <cell r="AP136">
            <v>0</v>
          </cell>
          <cell r="AQ136" t="str">
            <v>Up</v>
          </cell>
          <cell r="AR136" t="str">
            <v/>
          </cell>
          <cell r="AS136"/>
          <cell r="AT136"/>
          <cell r="AU136"/>
          <cell r="AV136"/>
          <cell r="AW136"/>
          <cell r="AX136"/>
          <cell r="AY136"/>
          <cell r="AZ136"/>
          <cell r="BA136"/>
          <cell r="BB136"/>
          <cell r="BC136"/>
          <cell r="BD136"/>
          <cell r="BE136"/>
          <cell r="BF136"/>
          <cell r="BG136"/>
          <cell r="BH136"/>
          <cell r="BI136" t="str">
            <v/>
          </cell>
          <cell r="BJ136" t="str">
            <v/>
          </cell>
          <cell r="BK136" t="str">
            <v/>
          </cell>
          <cell r="BL136" t="str">
            <v/>
          </cell>
          <cell r="BM136" t="str">
            <v/>
          </cell>
          <cell r="BN136"/>
          <cell r="BO136"/>
          <cell r="BP136"/>
          <cell r="BQ136"/>
          <cell r="BR136"/>
          <cell r="BS136"/>
          <cell r="BT136"/>
          <cell r="BU136"/>
          <cell r="BV136"/>
          <cell r="BW136"/>
          <cell r="BX136"/>
          <cell r="BY136"/>
          <cell r="BZ136"/>
          <cell r="CA136"/>
          <cell r="CB136"/>
          <cell r="CC136"/>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v>1</v>
          </cell>
          <cell r="DW136" t="str">
            <v/>
          </cell>
        </row>
        <row r="137">
          <cell r="U137" t="str">
            <v>PR19HDD_H3</v>
          </cell>
          <cell r="V137" t="str">
            <v>A service for everyone</v>
          </cell>
          <cell r="W137" t="str">
            <v>PR19 new</v>
          </cell>
          <cell r="X137" t="str">
            <v>H3</v>
          </cell>
          <cell r="Y137" t="str">
            <v>Effectiveness of the affordability support</v>
          </cell>
          <cell r="Z137" t="str">
            <v>The percentage of customers who stay out of debt the 12 month period after they received payment support.</v>
          </cell>
          <cell r="AA137" t="str">
            <v/>
          </cell>
          <cell r="AB137" t="str">
            <v/>
          </cell>
          <cell r="AC137" t="str">
            <v/>
          </cell>
          <cell r="AD137" t="str">
            <v/>
          </cell>
          <cell r="AE137">
            <v>1</v>
          </cell>
          <cell r="AF137" t="str">
            <v/>
          </cell>
          <cell r="AG137" t="str">
            <v/>
          </cell>
          <cell r="AH137" t="str">
            <v/>
          </cell>
          <cell r="AI137">
            <v>1</v>
          </cell>
          <cell r="AJ137" t="str">
            <v>NFI</v>
          </cell>
          <cell r="AK137" t="str">
            <v/>
          </cell>
          <cell r="AL137" t="str">
            <v/>
          </cell>
          <cell r="AM137" t="str">
            <v>Affordability/vulnerability</v>
          </cell>
          <cell r="AN137" t="str">
            <v>%</v>
          </cell>
          <cell r="AO137" t="str">
            <v>Percentage improvement</v>
          </cell>
          <cell r="AP137">
            <v>1</v>
          </cell>
          <cell r="AQ137" t="str">
            <v>Up</v>
          </cell>
          <cell r="AR137" t="str">
            <v/>
          </cell>
          <cell r="AS137"/>
          <cell r="AT137"/>
          <cell r="AU137"/>
          <cell r="AV137"/>
          <cell r="AW137"/>
          <cell r="AX137"/>
          <cell r="AY137"/>
          <cell r="AZ137"/>
          <cell r="BA137"/>
          <cell r="BB137"/>
          <cell r="BC137"/>
          <cell r="BD137"/>
          <cell r="BE137"/>
          <cell r="BF137"/>
          <cell r="BG137"/>
          <cell r="BH137"/>
          <cell r="BI137" t="str">
            <v/>
          </cell>
          <cell r="BJ137" t="str">
            <v/>
          </cell>
          <cell r="BK137" t="str">
            <v/>
          </cell>
          <cell r="BL137" t="str">
            <v/>
          </cell>
          <cell r="BM137" t="str">
            <v/>
          </cell>
          <cell r="BN137"/>
          <cell r="BO137"/>
          <cell r="BP137"/>
          <cell r="BQ137"/>
          <cell r="BR137"/>
          <cell r="BS137"/>
          <cell r="BT137"/>
          <cell r="BU137"/>
          <cell r="BV137"/>
          <cell r="BW137"/>
          <cell r="BX137"/>
          <cell r="BY137"/>
          <cell r="BZ137"/>
          <cell r="CA137"/>
          <cell r="CB137"/>
          <cell r="CC137"/>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v>1</v>
          </cell>
          <cell r="DW137" t="str">
            <v/>
          </cell>
        </row>
        <row r="138">
          <cell r="U138" t="str">
            <v>PR19HDD_H4</v>
          </cell>
          <cell r="V138" t="str">
            <v/>
          </cell>
          <cell r="W138" t="str">
            <v/>
          </cell>
          <cell r="X138" t="str">
            <v>H4</v>
          </cell>
          <cell r="Y138" t="str">
            <v>Priority services during an incident</v>
          </cell>
          <cell r="Z138" t="str">
            <v/>
          </cell>
          <cell r="AA138" t="str">
            <v/>
          </cell>
          <cell r="AB138" t="str">
            <v/>
          </cell>
          <cell r="AC138" t="str">
            <v/>
          </cell>
          <cell r="AD138" t="str">
            <v/>
          </cell>
          <cell r="AE138" t="str">
            <v/>
          </cell>
          <cell r="AF138" t="str">
            <v/>
          </cell>
          <cell r="AG138" t="str">
            <v/>
          </cell>
          <cell r="AH138" t="str">
            <v/>
          </cell>
          <cell r="AI138">
            <v>0</v>
          </cell>
          <cell r="AJ138" t="str">
            <v>NFI</v>
          </cell>
          <cell r="AK138" t="str">
            <v/>
          </cell>
          <cell r="AL138" t="str">
            <v/>
          </cell>
          <cell r="AM138" t="str">
            <v/>
          </cell>
          <cell r="AN138" t="str">
            <v/>
          </cell>
          <cell r="AO138" t="str">
            <v/>
          </cell>
          <cell r="AP138">
            <v>0</v>
          </cell>
          <cell r="AQ138" t="str">
            <v/>
          </cell>
          <cell r="AR138" t="str">
            <v/>
          </cell>
          <cell r="AS138"/>
          <cell r="AT138"/>
          <cell r="AU138"/>
          <cell r="AV138"/>
          <cell r="AW138"/>
          <cell r="AX138"/>
          <cell r="AY138"/>
          <cell r="AZ138"/>
          <cell r="BA138"/>
          <cell r="BB138"/>
          <cell r="BC138"/>
          <cell r="BD138"/>
          <cell r="BE138"/>
          <cell r="BF138"/>
          <cell r="BG138"/>
          <cell r="BH138"/>
          <cell r="BI138" t="str">
            <v/>
          </cell>
          <cell r="BJ138" t="str">
            <v/>
          </cell>
          <cell r="BK138" t="str">
            <v/>
          </cell>
          <cell r="BL138" t="str">
            <v/>
          </cell>
          <cell r="BM138" t="str">
            <v/>
          </cell>
          <cell r="BN138"/>
          <cell r="BO138"/>
          <cell r="BP138"/>
          <cell r="BQ138"/>
          <cell r="BR138"/>
          <cell r="BS138"/>
          <cell r="BT138"/>
          <cell r="BU138"/>
          <cell r="BV138"/>
          <cell r="BW138"/>
          <cell r="BX138"/>
          <cell r="BY138"/>
          <cell r="BZ138"/>
          <cell r="CA138"/>
          <cell r="CB138"/>
          <cell r="CC138"/>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row>
        <row r="139">
          <cell r="U139" t="str">
            <v>PR19HDD_NEP01</v>
          </cell>
          <cell r="V139" t="str">
            <v/>
          </cell>
          <cell r="W139" t="str">
            <v/>
          </cell>
          <cell r="X139" t="str">
            <v>NEP01</v>
          </cell>
          <cell r="Y139" t="str">
            <v>WINEP Delivery</v>
          </cell>
          <cell r="Z139" t="str">
            <v/>
          </cell>
          <cell r="AA139" t="str">
            <v/>
          </cell>
          <cell r="AB139" t="str">
            <v/>
          </cell>
          <cell r="AC139" t="str">
            <v/>
          </cell>
          <cell r="AD139" t="str">
            <v/>
          </cell>
          <cell r="AE139" t="str">
            <v/>
          </cell>
          <cell r="AF139" t="str">
            <v/>
          </cell>
          <cell r="AG139" t="str">
            <v/>
          </cell>
          <cell r="AH139" t="str">
            <v/>
          </cell>
          <cell r="AI139">
            <v>0</v>
          </cell>
          <cell r="AJ139" t="str">
            <v>NFI</v>
          </cell>
          <cell r="AK139" t="str">
            <v/>
          </cell>
          <cell r="AL139" t="str">
            <v/>
          </cell>
          <cell r="AM139" t="str">
            <v/>
          </cell>
          <cell r="AN139" t="str">
            <v/>
          </cell>
          <cell r="AO139" t="str">
            <v>WINEP requirements met or not met in each year</v>
          </cell>
          <cell r="AP139">
            <v>0</v>
          </cell>
          <cell r="AQ139" t="str">
            <v/>
          </cell>
          <cell r="AR139" t="str">
            <v/>
          </cell>
          <cell r="AS139"/>
          <cell r="AT139"/>
          <cell r="AU139"/>
          <cell r="AV139"/>
          <cell r="AW139"/>
          <cell r="AX139"/>
          <cell r="AY139"/>
          <cell r="AZ139"/>
          <cell r="BA139"/>
          <cell r="BB139"/>
          <cell r="BC139"/>
          <cell r="BD139"/>
          <cell r="BE139"/>
          <cell r="BF139"/>
          <cell r="BG139"/>
          <cell r="BH139"/>
          <cell r="BI139" t="str">
            <v/>
          </cell>
          <cell r="BJ139" t="str">
            <v/>
          </cell>
          <cell r="BK139" t="str">
            <v/>
          </cell>
          <cell r="BL139" t="str">
            <v/>
          </cell>
          <cell r="BM139" t="str">
            <v/>
          </cell>
          <cell r="BN139"/>
          <cell r="BO139"/>
          <cell r="BP139"/>
          <cell r="BQ139"/>
          <cell r="BR139"/>
          <cell r="BS139"/>
          <cell r="BT139"/>
          <cell r="BU139"/>
          <cell r="BV139"/>
          <cell r="BW139"/>
          <cell r="BX139"/>
          <cell r="BY139"/>
          <cell r="BZ139"/>
          <cell r="CA139"/>
          <cell r="CB139"/>
          <cell r="CC139"/>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row>
        <row r="140">
          <cell r="U140" t="str">
            <v>PR19HDD_B8</v>
          </cell>
          <cell r="V140" t="str">
            <v/>
          </cell>
          <cell r="W140" t="str">
            <v/>
          </cell>
          <cell r="X140" t="str">
            <v>B8</v>
          </cell>
          <cell r="Y140" t="str">
            <v>Improving reservoir resilience</v>
          </cell>
          <cell r="Z140" t="str">
            <v/>
          </cell>
          <cell r="AA140">
            <v>1</v>
          </cell>
          <cell r="AB140" t="str">
            <v/>
          </cell>
          <cell r="AC140" t="str">
            <v/>
          </cell>
          <cell r="AD140" t="str">
            <v/>
          </cell>
          <cell r="AE140" t="str">
            <v/>
          </cell>
          <cell r="AF140" t="str">
            <v/>
          </cell>
          <cell r="AG140" t="str">
            <v/>
          </cell>
          <cell r="AH140" t="str">
            <v/>
          </cell>
          <cell r="AI140">
            <v>1</v>
          </cell>
          <cell r="AJ140" t="str">
            <v>Under</v>
          </cell>
          <cell r="AK140" t="str">
            <v>Revenue</v>
          </cell>
          <cell r="AL140" t="str">
            <v>In-Period</v>
          </cell>
          <cell r="AM140" t="str">
            <v/>
          </cell>
          <cell r="AN140"/>
          <cell r="AO140"/>
          <cell r="AP140">
            <v>1</v>
          </cell>
          <cell r="AQ140"/>
          <cell r="AR140" t="str">
            <v/>
          </cell>
          <cell r="AS140"/>
          <cell r="AT140"/>
          <cell r="AU140"/>
          <cell r="AV140"/>
          <cell r="AW140"/>
          <cell r="AX140"/>
          <cell r="AY140"/>
          <cell r="AZ140"/>
          <cell r="BA140"/>
          <cell r="BB140"/>
          <cell r="BC140"/>
          <cell r="BD140"/>
          <cell r="BE140"/>
          <cell r="BF140"/>
          <cell r="BG140"/>
          <cell r="BH140"/>
          <cell r="BI140" t="str">
            <v/>
          </cell>
          <cell r="BJ140" t="str">
            <v/>
          </cell>
          <cell r="BK140" t="str">
            <v/>
          </cell>
          <cell r="BL140" t="str">
            <v/>
          </cell>
          <cell r="BM140" t="str">
            <v/>
          </cell>
          <cell r="BN140"/>
          <cell r="BO140"/>
          <cell r="BP140"/>
          <cell r="BQ140"/>
          <cell r="BR140"/>
          <cell r="BS140"/>
          <cell r="BT140"/>
          <cell r="BU140"/>
          <cell r="BV140"/>
          <cell r="BW140"/>
          <cell r="BX140"/>
          <cell r="BY140"/>
          <cell r="BZ140"/>
          <cell r="CA140"/>
          <cell r="CB140"/>
          <cell r="CC140"/>
          <cell r="CD140" t="str">
            <v/>
          </cell>
          <cell r="CE140" t="str">
            <v/>
          </cell>
          <cell r="CF140" t="str">
            <v/>
          </cell>
          <cell r="CG140" t="str">
            <v/>
          </cell>
          <cell r="CH140" t="str">
            <v>Yes</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row>
        <row r="141">
          <cell r="U141" t="str">
            <v>PR19NES_COM01</v>
          </cell>
          <cell r="V141" t="str">
            <v xml:space="preserve">Our customers tell us we provide excellent customer service and resolve issues quickly. </v>
          </cell>
          <cell r="W141" t="str">
            <v>PR19 new</v>
          </cell>
          <cell r="X141" t="str">
            <v>COM01</v>
          </cell>
          <cell r="Y141" t="str">
            <v>C-MeX: Customer measure of experience</v>
          </cell>
          <cell r="Z141" t="str">
            <v>Ofwat common definition</v>
          </cell>
          <cell r="AA141" t="str">
            <v/>
          </cell>
          <cell r="AB141" t="str">
            <v/>
          </cell>
          <cell r="AC141" t="str">
            <v/>
          </cell>
          <cell r="AD141" t="str">
            <v/>
          </cell>
          <cell r="AE141">
            <v>1</v>
          </cell>
          <cell r="AF141" t="str">
            <v/>
          </cell>
          <cell r="AG141" t="str">
            <v/>
          </cell>
          <cell r="AH141" t="str">
            <v/>
          </cell>
          <cell r="AI141">
            <v>1</v>
          </cell>
          <cell r="AJ141" t="str">
            <v>Out &amp; under</v>
          </cell>
          <cell r="AK141" t="str">
            <v xml:space="preserve">Revenue </v>
          </cell>
          <cell r="AL141" t="str">
            <v>In-period</v>
          </cell>
          <cell r="AM141" t="str">
            <v>Customer measure of experience (C-MeX)</v>
          </cell>
          <cell r="AN141" t="str">
            <v>score</v>
          </cell>
          <cell r="AO141" t="str">
            <v>C-MeX score</v>
          </cell>
          <cell r="AP141">
            <v>2</v>
          </cell>
          <cell r="AQ141" t="str">
            <v>Up</v>
          </cell>
          <cell r="AR141" t="str">
            <v>C-MeX: Customer measure of experience</v>
          </cell>
          <cell r="AS141"/>
          <cell r="AT141"/>
          <cell r="AU141"/>
          <cell r="AV141"/>
          <cell r="AW141"/>
          <cell r="AX141"/>
          <cell r="AY141"/>
          <cell r="AZ141"/>
          <cell r="BA141"/>
          <cell r="BB141"/>
          <cell r="BC141"/>
          <cell r="BD141"/>
          <cell r="BE141"/>
          <cell r="BF141"/>
          <cell r="BG141"/>
          <cell r="BH141"/>
          <cell r="BI141" t="str">
            <v/>
          </cell>
          <cell r="BJ141" t="str">
            <v/>
          </cell>
          <cell r="BK141" t="str">
            <v/>
          </cell>
          <cell r="BL141" t="str">
            <v/>
          </cell>
          <cell r="BM141" t="str">
            <v/>
          </cell>
          <cell r="BN141"/>
          <cell r="BO141"/>
          <cell r="BP141"/>
          <cell r="BQ141"/>
          <cell r="BR141"/>
          <cell r="BS141"/>
          <cell r="BT141"/>
          <cell r="BU141"/>
          <cell r="BV141"/>
          <cell r="BW141"/>
          <cell r="BX141"/>
          <cell r="BY141"/>
          <cell r="BZ141"/>
          <cell r="CA141"/>
          <cell r="CB141"/>
          <cell r="CC141"/>
          <cell r="CD141" t="str">
            <v>Yes</v>
          </cell>
          <cell r="CE141" t="str">
            <v>Yes</v>
          </cell>
          <cell r="CF141" t="str">
            <v>Yes</v>
          </cell>
          <cell r="CG141" t="str">
            <v>Yes</v>
          </cell>
          <cell r="CH141" t="str">
            <v>Yes</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v>1</v>
          </cell>
          <cell r="DW141" t="str">
            <v/>
          </cell>
        </row>
        <row r="142">
          <cell r="U142" t="str">
            <v>PR19NES_COM02</v>
          </cell>
          <cell r="V142" t="str">
            <v xml:space="preserve">Our customers tell us we provide excellent customer service and resolve issues quickly. </v>
          </cell>
          <cell r="W142" t="str">
            <v>PR19 new</v>
          </cell>
          <cell r="X142" t="str">
            <v>COM02</v>
          </cell>
          <cell r="Y142" t="str">
            <v>D-MeX: Developer services measure of experience</v>
          </cell>
          <cell r="Z142" t="str">
            <v>Ofwat common definition</v>
          </cell>
          <cell r="AA142" t="str">
            <v/>
          </cell>
          <cell r="AB142">
            <v>0.63500000000000001</v>
          </cell>
          <cell r="AC142">
            <v>0.36499999999999999</v>
          </cell>
          <cell r="AD142" t="str">
            <v/>
          </cell>
          <cell r="AE142" t="str">
            <v/>
          </cell>
          <cell r="AF142" t="str">
            <v/>
          </cell>
          <cell r="AG142" t="str">
            <v/>
          </cell>
          <cell r="AH142" t="str">
            <v/>
          </cell>
          <cell r="AI142">
            <v>1</v>
          </cell>
          <cell r="AJ142" t="str">
            <v>Out &amp; under</v>
          </cell>
          <cell r="AK142" t="str">
            <v xml:space="preserve">Revenue </v>
          </cell>
          <cell r="AL142" t="str">
            <v>In-period</v>
          </cell>
          <cell r="AM142" t="str">
            <v>Developer services measure of experience (D-MeX)</v>
          </cell>
          <cell r="AN142" t="str">
            <v>score</v>
          </cell>
          <cell r="AO142" t="str">
            <v>D-MeX score</v>
          </cell>
          <cell r="AP142">
            <v>2</v>
          </cell>
          <cell r="AQ142" t="str">
            <v>Up</v>
          </cell>
          <cell r="AR142" t="str">
            <v>D-MeX: Developer services measure of experience</v>
          </cell>
          <cell r="AS142"/>
          <cell r="AT142"/>
          <cell r="AU142"/>
          <cell r="AV142"/>
          <cell r="AW142"/>
          <cell r="AX142"/>
          <cell r="AY142"/>
          <cell r="AZ142"/>
          <cell r="BA142"/>
          <cell r="BB142"/>
          <cell r="BC142"/>
          <cell r="BD142"/>
          <cell r="BE142"/>
          <cell r="BF142"/>
          <cell r="BG142"/>
          <cell r="BH142"/>
          <cell r="BI142" t="str">
            <v/>
          </cell>
          <cell r="BJ142" t="str">
            <v/>
          </cell>
          <cell r="BK142" t="str">
            <v/>
          </cell>
          <cell r="BL142" t="str">
            <v/>
          </cell>
          <cell r="BM142" t="str">
            <v/>
          </cell>
          <cell r="BN142"/>
          <cell r="BO142"/>
          <cell r="BP142"/>
          <cell r="BQ142"/>
          <cell r="BR142"/>
          <cell r="BS142"/>
          <cell r="BT142"/>
          <cell r="BU142"/>
          <cell r="BV142"/>
          <cell r="BW142"/>
          <cell r="BX142"/>
          <cell r="BY142"/>
          <cell r="BZ142"/>
          <cell r="CA142"/>
          <cell r="CB142"/>
          <cell r="CC142"/>
          <cell r="CD142" t="str">
            <v>Yes</v>
          </cell>
          <cell r="CE142" t="str">
            <v>Yes</v>
          </cell>
          <cell r="CF142" t="str">
            <v>Yes</v>
          </cell>
          <cell r="CG142" t="str">
            <v>Yes</v>
          </cell>
          <cell r="CH142" t="str">
            <v>Yes</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v>1</v>
          </cell>
          <cell r="DW142" t="str">
            <v/>
          </cell>
        </row>
        <row r="143">
          <cell r="U143" t="str">
            <v>PR19NES_COM03</v>
          </cell>
          <cell r="V143" t="str">
            <v>Our drinking water is clean, clear and tastes good.</v>
          </cell>
          <cell r="W143" t="str">
            <v>PR19 new</v>
          </cell>
          <cell r="X143" t="str">
            <v>COM03</v>
          </cell>
          <cell r="Y143" t="str">
            <v>Water quality compliance (CRI)</v>
          </cell>
          <cell r="Z143" t="str">
            <v>DWI's Compliance Risk Index (CRI)</v>
          </cell>
          <cell r="AA143" t="str">
            <v/>
          </cell>
          <cell r="AB143">
            <v>1</v>
          </cell>
          <cell r="AC143" t="str">
            <v/>
          </cell>
          <cell r="AD143" t="str">
            <v/>
          </cell>
          <cell r="AE143" t="str">
            <v/>
          </cell>
          <cell r="AF143" t="str">
            <v/>
          </cell>
          <cell r="AG143" t="str">
            <v/>
          </cell>
          <cell r="AH143" t="str">
            <v/>
          </cell>
          <cell r="AI143">
            <v>1</v>
          </cell>
          <cell r="AJ143" t="str">
            <v>Under</v>
          </cell>
          <cell r="AK143" t="str">
            <v xml:space="preserve">Revenue </v>
          </cell>
          <cell r="AL143" t="str">
            <v>In-period</v>
          </cell>
          <cell r="AM143" t="str">
            <v>Water quality compliance</v>
          </cell>
          <cell r="AN143" t="str">
            <v>number</v>
          </cell>
          <cell r="AO143" t="str">
            <v>Numerical CRI score</v>
          </cell>
          <cell r="AP143">
            <v>2</v>
          </cell>
          <cell r="AQ143" t="str">
            <v>Down</v>
          </cell>
          <cell r="AR143" t="str">
            <v>Water quality compliance (CRI)</v>
          </cell>
          <cell r="AS143"/>
          <cell r="AT143"/>
          <cell r="AU143"/>
          <cell r="AV143"/>
          <cell r="AW143"/>
          <cell r="AX143"/>
          <cell r="AY143"/>
          <cell r="AZ143"/>
          <cell r="BA143"/>
          <cell r="BB143"/>
          <cell r="BC143"/>
          <cell r="BD143"/>
          <cell r="BE143"/>
          <cell r="BF143"/>
          <cell r="BG143"/>
          <cell r="BH143"/>
          <cell r="BI143">
            <v>0</v>
          </cell>
          <cell r="BJ143">
            <v>0</v>
          </cell>
          <cell r="BK143">
            <v>0</v>
          </cell>
          <cell r="BL143">
            <v>0</v>
          </cell>
          <cell r="BM143">
            <v>0</v>
          </cell>
          <cell r="BN143"/>
          <cell r="BO143"/>
          <cell r="BP143"/>
          <cell r="BQ143"/>
          <cell r="BR143"/>
          <cell r="BS143"/>
          <cell r="BT143"/>
          <cell r="BU143"/>
          <cell r="BV143"/>
          <cell r="BW143"/>
          <cell r="BX143"/>
          <cell r="BY143"/>
          <cell r="BZ143"/>
          <cell r="CA143"/>
          <cell r="CB143"/>
          <cell r="CC143"/>
          <cell r="CD143" t="str">
            <v>Yes</v>
          </cell>
          <cell r="CE143" t="str">
            <v>Yes</v>
          </cell>
          <cell r="CF143" t="str">
            <v>Yes</v>
          </cell>
          <cell r="CG143" t="str">
            <v>Yes</v>
          </cell>
          <cell r="CH143" t="str">
            <v>Yes</v>
          </cell>
          <cell r="CI143" t="str">
            <v/>
          </cell>
          <cell r="CJ143" t="str">
            <v/>
          </cell>
          <cell r="CK143" t="str">
            <v/>
          </cell>
          <cell r="CL143" t="str">
            <v/>
          </cell>
          <cell r="CM143" t="str">
            <v/>
          </cell>
          <cell r="CN143">
            <v>9.5</v>
          </cell>
          <cell r="CO143">
            <v>9.5</v>
          </cell>
          <cell r="CP143">
            <v>9.5</v>
          </cell>
          <cell r="CQ143">
            <v>9.5</v>
          </cell>
          <cell r="CR143">
            <v>9.5</v>
          </cell>
          <cell r="CS143">
            <v>2</v>
          </cell>
          <cell r="CT143">
            <v>2</v>
          </cell>
          <cell r="CU143">
            <v>1.5</v>
          </cell>
          <cell r="CV143">
            <v>1.5</v>
          </cell>
          <cell r="CW143">
            <v>1.5</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v>-1.3939999999999999</v>
          </cell>
          <cell r="DN143" t="str">
            <v/>
          </cell>
          <cell r="DO143" t="str">
            <v/>
          </cell>
          <cell r="DP143" t="str">
            <v/>
          </cell>
          <cell r="DQ143">
            <v>0</v>
          </cell>
          <cell r="DR143" t="str">
            <v/>
          </cell>
          <cell r="DS143" t="str">
            <v/>
          </cell>
          <cell r="DT143" t="str">
            <v/>
          </cell>
          <cell r="DU143" t="str">
            <v/>
          </cell>
          <cell r="DV143">
            <v>1</v>
          </cell>
          <cell r="DW143" t="str">
            <v/>
          </cell>
        </row>
        <row r="144">
          <cell r="U144" t="str">
            <v>PR19NES_COM04</v>
          </cell>
          <cell r="V144" t="str">
            <v>We always provide a reliable supply of water.</v>
          </cell>
          <cell r="W144" t="str">
            <v>PR14 revision</v>
          </cell>
          <cell r="X144" t="str">
            <v>COM04</v>
          </cell>
          <cell r="Y144" t="str">
            <v>Water supply interruptions</v>
          </cell>
          <cell r="Z144" t="str">
            <v>Average supply interruption greater than three hours (minutes per property)</v>
          </cell>
          <cell r="AA144" t="str">
            <v/>
          </cell>
          <cell r="AB144">
            <v>1</v>
          </cell>
          <cell r="AC144" t="str">
            <v/>
          </cell>
          <cell r="AD144" t="str">
            <v/>
          </cell>
          <cell r="AE144" t="str">
            <v/>
          </cell>
          <cell r="AF144" t="str">
            <v/>
          </cell>
          <cell r="AG144" t="str">
            <v/>
          </cell>
          <cell r="AH144" t="str">
            <v/>
          </cell>
          <cell r="AI144">
            <v>1</v>
          </cell>
          <cell r="AJ144" t="str">
            <v>Out &amp; under</v>
          </cell>
          <cell r="AK144" t="str">
            <v xml:space="preserve">Revenue </v>
          </cell>
          <cell r="AL144" t="str">
            <v>In-period</v>
          </cell>
          <cell r="AM144" t="str">
            <v>Supply interruptions</v>
          </cell>
          <cell r="AN144" t="str">
            <v>hh:mm:ss</v>
          </cell>
          <cell r="AO144" t="str">
            <v>Hours:minutes:seconds per property per year</v>
          </cell>
          <cell r="AP144">
            <v>0</v>
          </cell>
          <cell r="AQ144" t="str">
            <v>Down</v>
          </cell>
          <cell r="AR144" t="str">
            <v>Water supply interruptions</v>
          </cell>
          <cell r="AS144"/>
          <cell r="AT144"/>
          <cell r="AU144"/>
          <cell r="AV144"/>
          <cell r="AW144"/>
          <cell r="AX144"/>
          <cell r="AY144"/>
          <cell r="AZ144"/>
          <cell r="BA144"/>
          <cell r="BB144"/>
          <cell r="BC144"/>
          <cell r="BD144"/>
          <cell r="BE144"/>
          <cell r="BF144"/>
          <cell r="BG144"/>
          <cell r="BH144"/>
          <cell r="BI144">
            <v>4.5138888888888893E-3</v>
          </cell>
          <cell r="BJ144">
            <v>4.2592592592592595E-3</v>
          </cell>
          <cell r="BK144">
            <v>3.9930555555555561E-3</v>
          </cell>
          <cell r="BL144">
            <v>3.7384259259259263E-3</v>
          </cell>
          <cell r="BM144">
            <v>3.472222222222222E-3</v>
          </cell>
          <cell r="BN144"/>
          <cell r="BO144"/>
          <cell r="BP144"/>
          <cell r="BQ144"/>
          <cell r="BR144"/>
          <cell r="BS144"/>
          <cell r="BT144"/>
          <cell r="BU144"/>
          <cell r="BV144"/>
          <cell r="BW144"/>
          <cell r="BX144"/>
          <cell r="BY144"/>
          <cell r="BZ144"/>
          <cell r="CA144"/>
          <cell r="CB144"/>
          <cell r="CC144"/>
          <cell r="CD144" t="str">
            <v>Yes</v>
          </cell>
          <cell r="CE144" t="str">
            <v>Yes</v>
          </cell>
          <cell r="CF144" t="str">
            <v>Yes</v>
          </cell>
          <cell r="CG144" t="str">
            <v>Yes</v>
          </cell>
          <cell r="CH144" t="str">
            <v>Yes</v>
          </cell>
          <cell r="CI144">
            <v>1.3391203703703704E-2</v>
          </cell>
          <cell r="CJ144">
            <v>1.3391203703703704E-2</v>
          </cell>
          <cell r="CK144">
            <v>1.3391203703703704E-2</v>
          </cell>
          <cell r="CL144">
            <v>1.3391203703703704E-2</v>
          </cell>
          <cell r="CM144">
            <v>1.3391203703703704E-2</v>
          </cell>
          <cell r="CN144">
            <v>1.1793981481481482E-2</v>
          </cell>
          <cell r="CO144">
            <v>1.1793981481481482E-2</v>
          </cell>
          <cell r="CP144">
            <v>1.1793981481481482E-2</v>
          </cell>
          <cell r="CQ144">
            <v>1.1793981481481482E-2</v>
          </cell>
          <cell r="CR144">
            <v>1.1793981481481482E-2</v>
          </cell>
          <cell r="CS144" t="str">
            <v/>
          </cell>
          <cell r="CT144" t="str">
            <v/>
          </cell>
          <cell r="CU144" t="str">
            <v/>
          </cell>
          <cell r="CV144" t="str">
            <v/>
          </cell>
          <cell r="CW144" t="str">
            <v/>
          </cell>
          <cell r="CX144" t="str">
            <v/>
          </cell>
          <cell r="CY144" t="str">
            <v/>
          </cell>
          <cell r="CZ144" t="str">
            <v/>
          </cell>
          <cell r="DA144" t="str">
            <v/>
          </cell>
          <cell r="DB144" t="str">
            <v/>
          </cell>
          <cell r="DC144">
            <v>1.8287037037037037E-3</v>
          </cell>
          <cell r="DD144">
            <v>1.689814814814815E-3</v>
          </cell>
          <cell r="DE144">
            <v>1.5624999999999999E-3</v>
          </cell>
          <cell r="DF144">
            <v>1.4351851851851854E-3</v>
          </cell>
          <cell r="DG144">
            <v>1.25E-3</v>
          </cell>
          <cell r="DH144" t="str">
            <v>*</v>
          </cell>
          <cell r="DI144" t="str">
            <v>*</v>
          </cell>
          <cell r="DJ144" t="str">
            <v>*</v>
          </cell>
          <cell r="DK144" t="str">
            <v>*</v>
          </cell>
          <cell r="DL144" t="str">
            <v>*</v>
          </cell>
          <cell r="DM144">
            <v>-1.028</v>
          </cell>
          <cell r="DN144" t="str">
            <v/>
          </cell>
          <cell r="DO144" t="str">
            <v/>
          </cell>
          <cell r="DP144">
            <v>-2.9660000000000002</v>
          </cell>
          <cell r="DQ144">
            <v>1.028</v>
          </cell>
          <cell r="DR144" t="str">
            <v/>
          </cell>
          <cell r="DS144" t="str">
            <v/>
          </cell>
          <cell r="DT144">
            <v>2.9660000000000002</v>
          </cell>
          <cell r="DU144" t="str">
            <v/>
          </cell>
          <cell r="DV144">
            <v>1</v>
          </cell>
          <cell r="DW144" t="str">
            <v/>
          </cell>
        </row>
        <row r="145">
          <cell r="U145" t="str">
            <v>PR19NES_COM05</v>
          </cell>
          <cell r="V145" t="str">
            <v>We always provide a reliable supply of water.</v>
          </cell>
          <cell r="W145" t="str">
            <v>PR14 revision</v>
          </cell>
          <cell r="X145" t="str">
            <v>COM05</v>
          </cell>
          <cell r="Y145" t="str">
            <v>Leakage (NW region)</v>
          </cell>
          <cell r="Z145" t="str">
            <v>Leakage in megalitres per day (Ml/d), three-year average</v>
          </cell>
          <cell r="AA145" t="str">
            <v/>
          </cell>
          <cell r="AB145">
            <v>1</v>
          </cell>
          <cell r="AC145" t="str">
            <v/>
          </cell>
          <cell r="AD145" t="str">
            <v/>
          </cell>
          <cell r="AE145" t="str">
            <v/>
          </cell>
          <cell r="AF145" t="str">
            <v/>
          </cell>
          <cell r="AG145" t="str">
            <v/>
          </cell>
          <cell r="AH145" t="str">
            <v/>
          </cell>
          <cell r="AI145">
            <v>1</v>
          </cell>
          <cell r="AJ145" t="str">
            <v>Out &amp; under</v>
          </cell>
          <cell r="AK145" t="str">
            <v xml:space="preserve">Revenue </v>
          </cell>
          <cell r="AL145" t="str">
            <v>In-period</v>
          </cell>
          <cell r="AM145" t="str">
            <v>Leakage</v>
          </cell>
          <cell r="AN145" t="str">
            <v>%</v>
          </cell>
          <cell r="AO145" t="str">
            <v>Percentage reduction from baseline (2019-20) using 3 year average</v>
          </cell>
          <cell r="AP145">
            <v>1</v>
          </cell>
          <cell r="AQ145" t="str">
            <v>Up</v>
          </cell>
          <cell r="AR145" t="str">
            <v>Leakage</v>
          </cell>
          <cell r="AS145"/>
          <cell r="AT145"/>
          <cell r="AU145"/>
          <cell r="AV145"/>
          <cell r="AW145"/>
          <cell r="AX145"/>
          <cell r="AY145"/>
          <cell r="AZ145"/>
          <cell r="BA145"/>
          <cell r="BB145"/>
          <cell r="BC145"/>
          <cell r="BD145"/>
          <cell r="BE145"/>
          <cell r="BF145"/>
          <cell r="BG145"/>
          <cell r="BH145"/>
          <cell r="BI145">
            <v>1</v>
          </cell>
          <cell r="BJ145">
            <v>3</v>
          </cell>
          <cell r="BK145">
            <v>6</v>
          </cell>
          <cell r="BL145">
            <v>9</v>
          </cell>
          <cell r="BM145">
            <v>12</v>
          </cell>
          <cell r="BN145"/>
          <cell r="BO145"/>
          <cell r="BP145"/>
          <cell r="BQ145"/>
          <cell r="BR145"/>
          <cell r="BS145"/>
          <cell r="BT145"/>
          <cell r="BU145"/>
          <cell r="BV145"/>
          <cell r="BW145"/>
          <cell r="BX145"/>
          <cell r="BY145"/>
          <cell r="BZ145"/>
          <cell r="CA145"/>
          <cell r="CB145"/>
          <cell r="CC145"/>
          <cell r="CD145" t="str">
            <v>Yes</v>
          </cell>
          <cell r="CE145" t="str">
            <v>Yes</v>
          </cell>
          <cell r="CF145" t="str">
            <v>Yes</v>
          </cell>
          <cell r="CG145" t="str">
            <v>Yes</v>
          </cell>
          <cell r="CH145" t="str">
            <v>Yes</v>
          </cell>
          <cell r="CI145" t="str">
            <v/>
          </cell>
          <cell r="CJ145" t="str">
            <v/>
          </cell>
          <cell r="CK145" t="str">
            <v/>
          </cell>
          <cell r="CL145" t="str">
            <v/>
          </cell>
          <cell r="CM145" t="str">
            <v/>
          </cell>
          <cell r="CN145">
            <v>-38</v>
          </cell>
          <cell r="CO145">
            <v>-38</v>
          </cell>
          <cell r="CP145">
            <v>-38</v>
          </cell>
          <cell r="CQ145">
            <v>-38</v>
          </cell>
          <cell r="CR145">
            <v>-38</v>
          </cell>
          <cell r="CS145" t="str">
            <v/>
          </cell>
          <cell r="CT145" t="str">
            <v/>
          </cell>
          <cell r="CU145" t="str">
            <v/>
          </cell>
          <cell r="CV145" t="str">
            <v/>
          </cell>
          <cell r="CW145" t="str">
            <v/>
          </cell>
          <cell r="CX145" t="str">
            <v/>
          </cell>
          <cell r="CY145" t="str">
            <v/>
          </cell>
          <cell r="CZ145" t="str">
            <v/>
          </cell>
          <cell r="DA145" t="str">
            <v/>
          </cell>
          <cell r="DB145" t="str">
            <v/>
          </cell>
          <cell r="DC145" t="str">
            <v>*</v>
          </cell>
          <cell r="DD145" t="str">
            <v>*</v>
          </cell>
          <cell r="DE145" t="str">
            <v>*</v>
          </cell>
          <cell r="DF145" t="str">
            <v>*</v>
          </cell>
          <cell r="DG145" t="str">
            <v>*</v>
          </cell>
          <cell r="DH145"/>
          <cell r="DI145" t="str">
            <v/>
          </cell>
          <cell r="DJ145" t="str">
            <v/>
          </cell>
          <cell r="DK145" t="str">
            <v/>
          </cell>
          <cell r="DL145" t="str">
            <v/>
          </cell>
          <cell r="DM145">
            <v>-0.17499999999999999</v>
          </cell>
          <cell r="DN145">
            <v>-0.17499999999999999</v>
          </cell>
          <cell r="DO145" t="str">
            <v/>
          </cell>
          <cell r="DP145" t="str">
            <v/>
          </cell>
          <cell r="DQ145">
            <v>0.15</v>
          </cell>
          <cell r="DR145" t="str">
            <v/>
          </cell>
          <cell r="DS145" t="str">
            <v/>
          </cell>
          <cell r="DT145" t="str">
            <v/>
          </cell>
          <cell r="DU145" t="str">
            <v/>
          </cell>
          <cell r="DV145">
            <v>1</v>
          </cell>
          <cell r="DW145" t="str">
            <v/>
          </cell>
        </row>
        <row r="146">
          <cell r="U146" t="str">
            <v>PR19NES_COM06</v>
          </cell>
          <cell r="V146" t="str">
            <v>We always provide a reliable supply of water.</v>
          </cell>
          <cell r="W146" t="str">
            <v>PR14 revision</v>
          </cell>
          <cell r="X146" t="str">
            <v>COM06</v>
          </cell>
          <cell r="Y146" t="str">
            <v>Leakage (ESW region)</v>
          </cell>
          <cell r="Z146" t="str">
            <v>Leakage in megalitres per day (Ml/d), three-year average</v>
          </cell>
          <cell r="AA146" t="str">
            <v/>
          </cell>
          <cell r="AB146">
            <v>1</v>
          </cell>
          <cell r="AC146" t="str">
            <v/>
          </cell>
          <cell r="AD146" t="str">
            <v/>
          </cell>
          <cell r="AE146" t="str">
            <v/>
          </cell>
          <cell r="AF146" t="str">
            <v/>
          </cell>
          <cell r="AG146" t="str">
            <v/>
          </cell>
          <cell r="AH146" t="str">
            <v/>
          </cell>
          <cell r="AI146">
            <v>1</v>
          </cell>
          <cell r="AJ146" t="str">
            <v>Out &amp; under</v>
          </cell>
          <cell r="AK146" t="str">
            <v xml:space="preserve">Revenue </v>
          </cell>
          <cell r="AL146" t="str">
            <v>In-period</v>
          </cell>
          <cell r="AM146" t="str">
            <v>Leakage</v>
          </cell>
          <cell r="AN146" t="str">
            <v>%</v>
          </cell>
          <cell r="AO146" t="str">
            <v>Percentage reduction from baseline (2019-20) using 3 year average</v>
          </cell>
          <cell r="AP146">
            <v>1</v>
          </cell>
          <cell r="AQ146" t="str">
            <v>Up</v>
          </cell>
          <cell r="AR146" t="str">
            <v>Leakage</v>
          </cell>
          <cell r="AS146"/>
          <cell r="AT146"/>
          <cell r="AU146"/>
          <cell r="AV146"/>
          <cell r="AW146"/>
          <cell r="AX146"/>
          <cell r="AY146"/>
          <cell r="AZ146"/>
          <cell r="BA146"/>
          <cell r="BB146"/>
          <cell r="BC146"/>
          <cell r="BD146"/>
          <cell r="BE146"/>
          <cell r="BF146"/>
          <cell r="BG146"/>
          <cell r="BH146"/>
          <cell r="BI146">
            <v>1.3</v>
          </cell>
          <cell r="BJ146">
            <v>3.7</v>
          </cell>
          <cell r="BK146">
            <v>7.2</v>
          </cell>
          <cell r="BL146">
            <v>10.5</v>
          </cell>
          <cell r="BM146">
            <v>14.1</v>
          </cell>
          <cell r="BN146"/>
          <cell r="BO146"/>
          <cell r="BP146"/>
          <cell r="BQ146"/>
          <cell r="BR146"/>
          <cell r="BS146"/>
          <cell r="BT146"/>
          <cell r="BU146"/>
          <cell r="BV146"/>
          <cell r="BW146"/>
          <cell r="BX146"/>
          <cell r="BY146"/>
          <cell r="BZ146"/>
          <cell r="CA146"/>
          <cell r="CB146"/>
          <cell r="CC146"/>
          <cell r="CD146" t="str">
            <v>Yes</v>
          </cell>
          <cell r="CE146" t="str">
            <v>Yes</v>
          </cell>
          <cell r="CF146" t="str">
            <v>Yes</v>
          </cell>
          <cell r="CG146" t="str">
            <v>Yes</v>
          </cell>
          <cell r="CH146" t="str">
            <v>Yes</v>
          </cell>
          <cell r="CI146" t="str">
            <v/>
          </cell>
          <cell r="CJ146" t="str">
            <v/>
          </cell>
          <cell r="CK146" t="str">
            <v/>
          </cell>
          <cell r="CL146" t="str">
            <v/>
          </cell>
          <cell r="CM146" t="str">
            <v/>
          </cell>
          <cell r="CN146">
            <v>-77.3</v>
          </cell>
          <cell r="CO146">
            <v>-77.3</v>
          </cell>
          <cell r="CP146">
            <v>-77.3</v>
          </cell>
          <cell r="CQ146">
            <v>-77.3</v>
          </cell>
          <cell r="CR146">
            <v>-77.3</v>
          </cell>
          <cell r="CS146" t="str">
            <v/>
          </cell>
          <cell r="CT146" t="str">
            <v/>
          </cell>
          <cell r="CU146" t="str">
            <v/>
          </cell>
          <cell r="CV146" t="str">
            <v/>
          </cell>
          <cell r="CW146" t="str">
            <v/>
          </cell>
          <cell r="CX146" t="str">
            <v/>
          </cell>
          <cell r="CY146" t="str">
            <v/>
          </cell>
          <cell r="CZ146" t="str">
            <v/>
          </cell>
          <cell r="DA146" t="str">
            <v/>
          </cell>
          <cell r="DB146" t="str">
            <v/>
          </cell>
          <cell r="DC146" t="str">
            <v>*</v>
          </cell>
          <cell r="DD146" t="str">
            <v>*</v>
          </cell>
          <cell r="DE146" t="str">
            <v>*</v>
          </cell>
          <cell r="DF146" t="str">
            <v>*</v>
          </cell>
          <cell r="DG146" t="str">
            <v>*</v>
          </cell>
          <cell r="DH146" t="str">
            <v/>
          </cell>
          <cell r="DI146" t="str">
            <v/>
          </cell>
          <cell r="DJ146" t="str">
            <v/>
          </cell>
          <cell r="DK146" t="str">
            <v/>
          </cell>
          <cell r="DL146" t="str">
            <v/>
          </cell>
          <cell r="DM146">
            <v>-0.18</v>
          </cell>
          <cell r="DN146">
            <v>-0.18</v>
          </cell>
          <cell r="DO146" t="str">
            <v/>
          </cell>
          <cell r="DP146" t="str">
            <v/>
          </cell>
          <cell r="DQ146">
            <v>0.154</v>
          </cell>
          <cell r="DR146" t="str">
            <v/>
          </cell>
          <cell r="DS146" t="str">
            <v/>
          </cell>
          <cell r="DT146" t="str">
            <v/>
          </cell>
          <cell r="DU146" t="str">
            <v/>
          </cell>
          <cell r="DV146">
            <v>1</v>
          </cell>
          <cell r="DW146" t="str">
            <v/>
          </cell>
        </row>
        <row r="147">
          <cell r="U147" t="str">
            <v>PR19NES_COM07</v>
          </cell>
          <cell r="V147" t="str">
            <v>We always provide a reliable supply of water.</v>
          </cell>
          <cell r="W147" t="str">
            <v>PR19 new</v>
          </cell>
          <cell r="X147" t="str">
            <v>COM07</v>
          </cell>
          <cell r="Y147" t="str">
            <v>Per capita consumption</v>
          </cell>
          <cell r="Z147" t="str">
            <v xml:space="preserve">Average amount of water used by each person that lives in a household property (litres per head per day) expressed as a three year average. 
</v>
          </cell>
          <cell r="AA147" t="str">
            <v/>
          </cell>
          <cell r="AB147">
            <v>1</v>
          </cell>
          <cell r="AC147" t="str">
            <v/>
          </cell>
          <cell r="AD147" t="str">
            <v/>
          </cell>
          <cell r="AE147" t="str">
            <v/>
          </cell>
          <cell r="AF147" t="str">
            <v/>
          </cell>
          <cell r="AG147" t="str">
            <v/>
          </cell>
          <cell r="AH147" t="str">
            <v/>
          </cell>
          <cell r="AI147">
            <v>1</v>
          </cell>
          <cell r="AJ147" t="str">
            <v>Out &amp; under</v>
          </cell>
          <cell r="AK147" t="str">
            <v xml:space="preserve">Revenue </v>
          </cell>
          <cell r="AL147" t="str">
            <v>End of period</v>
          </cell>
          <cell r="AM147" t="str">
            <v>Water consumption</v>
          </cell>
          <cell r="AN147" t="str">
            <v xml:space="preserve">% </v>
          </cell>
          <cell r="AO147" t="str">
            <v>Percentage reduction from baseline (2019-20) using 3 year average</v>
          </cell>
          <cell r="AP147">
            <v>1</v>
          </cell>
          <cell r="AQ147" t="str">
            <v>Up</v>
          </cell>
          <cell r="AR147" t="str">
            <v>Per capita consumption</v>
          </cell>
          <cell r="AS147"/>
          <cell r="AT147"/>
          <cell r="AU147"/>
          <cell r="AV147"/>
          <cell r="AW147"/>
          <cell r="AX147"/>
          <cell r="AY147"/>
          <cell r="AZ147"/>
          <cell r="BA147"/>
          <cell r="BB147"/>
          <cell r="BC147"/>
          <cell r="BD147"/>
          <cell r="BE147"/>
          <cell r="BF147"/>
          <cell r="BG147"/>
          <cell r="BH147"/>
          <cell r="BI147">
            <v>0.8</v>
          </cell>
          <cell r="BJ147">
            <v>1.8</v>
          </cell>
          <cell r="BK147">
            <v>2.9</v>
          </cell>
          <cell r="BL147">
            <v>4.0999999999999996</v>
          </cell>
          <cell r="BM147">
            <v>5.3</v>
          </cell>
          <cell r="BN147"/>
          <cell r="BO147"/>
          <cell r="BP147"/>
          <cell r="BQ147"/>
          <cell r="BR147"/>
          <cell r="BS147"/>
          <cell r="BT147"/>
          <cell r="BU147"/>
          <cell r="BV147"/>
          <cell r="BW147"/>
          <cell r="BX147"/>
          <cell r="BY147"/>
          <cell r="BZ147"/>
          <cell r="CA147"/>
          <cell r="CB147"/>
          <cell r="CC147"/>
          <cell r="CD147" t="str">
            <v>Yes</v>
          </cell>
          <cell r="CE147" t="str">
            <v>Yes</v>
          </cell>
          <cell r="CF147" t="str">
            <v>Yes</v>
          </cell>
          <cell r="CG147" t="str">
            <v>Yes</v>
          </cell>
          <cell r="CH147" t="str">
            <v>Yes</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v>-0.19800000000000001</v>
          </cell>
          <cell r="DN147" t="str">
            <v/>
          </cell>
          <cell r="DO147" t="str">
            <v/>
          </cell>
          <cell r="DP147" t="str">
            <v/>
          </cell>
          <cell r="DQ147">
            <v>0.17499999999999999</v>
          </cell>
          <cell r="DR147" t="str">
            <v/>
          </cell>
          <cell r="DS147" t="str">
            <v/>
          </cell>
          <cell r="DT147" t="str">
            <v/>
          </cell>
          <cell r="DU147" t="str">
            <v/>
          </cell>
          <cell r="DV147">
            <v>1</v>
          </cell>
          <cell r="DW147" t="str">
            <v/>
          </cell>
        </row>
        <row r="148">
          <cell r="U148" t="str">
            <v>PR19NES_COM08</v>
          </cell>
          <cell r="V148" t="str">
            <v xml:space="preserve">Our sewerage service deals with sewage and heavy rainfall effectively. </v>
          </cell>
          <cell r="W148" t="str">
            <v>PR14 revision</v>
          </cell>
          <cell r="X148" t="str">
            <v>COM08</v>
          </cell>
          <cell r="Y148" t="str">
            <v>Internal sewer flooding</v>
          </cell>
          <cell r="Z148" t="str">
            <v>The number of internal flooding incidents per 10,000 wastewater connections per year.</v>
          </cell>
          <cell r="AA148" t="str">
            <v/>
          </cell>
          <cell r="AB148" t="str">
            <v/>
          </cell>
          <cell r="AC148">
            <v>1</v>
          </cell>
          <cell r="AD148" t="str">
            <v/>
          </cell>
          <cell r="AE148" t="str">
            <v/>
          </cell>
          <cell r="AF148" t="str">
            <v/>
          </cell>
          <cell r="AG148" t="str">
            <v/>
          </cell>
          <cell r="AH148" t="str">
            <v/>
          </cell>
          <cell r="AI148">
            <v>1</v>
          </cell>
          <cell r="AJ148" t="str">
            <v>Out &amp; under</v>
          </cell>
          <cell r="AK148" t="str">
            <v xml:space="preserve">Revenue </v>
          </cell>
          <cell r="AL148" t="str">
            <v>In-period</v>
          </cell>
          <cell r="AM148" t="str">
            <v>Sewer flooding</v>
          </cell>
          <cell r="AN148" t="str">
            <v>number</v>
          </cell>
          <cell r="AO148" t="str">
            <v>Number of incidents per 10,000 sewer connections</v>
          </cell>
          <cell r="AP148">
            <v>2</v>
          </cell>
          <cell r="AQ148" t="str">
            <v>Down</v>
          </cell>
          <cell r="AR148" t="str">
            <v>Internal sewer flooding</v>
          </cell>
          <cell r="AS148"/>
          <cell r="AT148"/>
          <cell r="AU148"/>
          <cell r="AV148"/>
          <cell r="AW148"/>
          <cell r="AX148"/>
          <cell r="AY148"/>
          <cell r="AZ148"/>
          <cell r="BA148"/>
          <cell r="BB148"/>
          <cell r="BC148"/>
          <cell r="BD148"/>
          <cell r="BE148"/>
          <cell r="BF148"/>
          <cell r="BG148"/>
          <cell r="BH148"/>
          <cell r="BI148">
            <v>1.68</v>
          </cell>
          <cell r="BJ148">
            <v>1.63</v>
          </cell>
          <cell r="BK148">
            <v>1.58</v>
          </cell>
          <cell r="BL148">
            <v>1.44</v>
          </cell>
          <cell r="BM148">
            <v>1.34</v>
          </cell>
          <cell r="BN148"/>
          <cell r="BO148"/>
          <cell r="BP148"/>
          <cell r="BQ148"/>
          <cell r="BR148"/>
          <cell r="BS148"/>
          <cell r="BT148"/>
          <cell r="BU148"/>
          <cell r="BV148"/>
          <cell r="BW148"/>
          <cell r="BX148"/>
          <cell r="BY148"/>
          <cell r="BZ148"/>
          <cell r="CA148"/>
          <cell r="CB148"/>
          <cell r="CC148"/>
          <cell r="CD148" t="str">
            <v>Yes</v>
          </cell>
          <cell r="CE148" t="str">
            <v>Yes</v>
          </cell>
          <cell r="CF148" t="str">
            <v>Yes</v>
          </cell>
          <cell r="CG148" t="str">
            <v>Yes</v>
          </cell>
          <cell r="CH148" t="str">
            <v>Yes</v>
          </cell>
          <cell r="CI148" t="str">
            <v/>
          </cell>
          <cell r="CJ148" t="str">
            <v/>
          </cell>
          <cell r="CK148" t="str">
            <v/>
          </cell>
          <cell r="CL148" t="str">
            <v/>
          </cell>
          <cell r="CM148" t="str">
            <v/>
          </cell>
          <cell r="CN148">
            <v>2.75</v>
          </cell>
          <cell r="CO148">
            <v>3</v>
          </cell>
          <cell r="CP148">
            <v>3.4</v>
          </cell>
          <cell r="CQ148">
            <v>3.6</v>
          </cell>
          <cell r="CR148">
            <v>4</v>
          </cell>
          <cell r="CS148" t="str">
            <v/>
          </cell>
          <cell r="CT148" t="str">
            <v/>
          </cell>
          <cell r="CU148" t="str">
            <v/>
          </cell>
          <cell r="CV148" t="str">
            <v/>
          </cell>
          <cell r="CW148" t="str">
            <v/>
          </cell>
          <cell r="CX148" t="str">
            <v/>
          </cell>
          <cell r="CY148" t="str">
            <v/>
          </cell>
          <cell r="CZ148" t="str">
            <v/>
          </cell>
          <cell r="DA148" t="str">
            <v/>
          </cell>
          <cell r="DB148" t="str">
            <v/>
          </cell>
          <cell r="DC148">
            <v>1.3</v>
          </cell>
          <cell r="DD148">
            <v>1.25</v>
          </cell>
          <cell r="DE148">
            <v>1.2</v>
          </cell>
          <cell r="DF148">
            <v>1.17</v>
          </cell>
          <cell r="DG148">
            <v>1.1499999999999999</v>
          </cell>
          <cell r="DH148" t="str">
            <v/>
          </cell>
          <cell r="DI148" t="str">
            <v/>
          </cell>
          <cell r="DJ148" t="str">
            <v/>
          </cell>
          <cell r="DK148" t="str">
            <v/>
          </cell>
          <cell r="DL148" t="str">
            <v/>
          </cell>
          <cell r="DM148">
            <v>-2.5230000000000001</v>
          </cell>
          <cell r="DN148" t="str">
            <v/>
          </cell>
          <cell r="DO148" t="str">
            <v/>
          </cell>
          <cell r="DP148" t="str">
            <v/>
          </cell>
          <cell r="DQ148">
            <v>2.5230000000000001</v>
          </cell>
          <cell r="DR148" t="str">
            <v/>
          </cell>
          <cell r="DS148" t="str">
            <v/>
          </cell>
          <cell r="DT148" t="str">
            <v/>
          </cell>
          <cell r="DU148" t="str">
            <v/>
          </cell>
          <cell r="DV148">
            <v>1</v>
          </cell>
          <cell r="DW148" t="str">
            <v/>
          </cell>
        </row>
        <row r="149">
          <cell r="U149" t="str">
            <v>PR19NES_COM09</v>
          </cell>
          <cell r="V149" t="str">
            <v>We help to improve the quality of rivers and coastal waters for the benefit of people, the environment and wildlife.</v>
          </cell>
          <cell r="W149" t="str">
            <v>PR14 revision</v>
          </cell>
          <cell r="X149" t="str">
            <v>COM09</v>
          </cell>
          <cell r="Y149" t="str">
            <v>Pollution incidents</v>
          </cell>
          <cell r="Z149" t="str">
            <v>Category 1 - 3 pollution incidents per 10,000km of sewerage network, as reported to the Environment Agency.</v>
          </cell>
          <cell r="AA149" t="str">
            <v/>
          </cell>
          <cell r="AB149" t="str">
            <v/>
          </cell>
          <cell r="AC149">
            <v>1</v>
          </cell>
          <cell r="AD149" t="str">
            <v/>
          </cell>
          <cell r="AE149" t="str">
            <v/>
          </cell>
          <cell r="AF149" t="str">
            <v/>
          </cell>
          <cell r="AG149" t="str">
            <v/>
          </cell>
          <cell r="AH149" t="str">
            <v/>
          </cell>
          <cell r="AI149">
            <v>1</v>
          </cell>
          <cell r="AJ149" t="str">
            <v>Out &amp; under</v>
          </cell>
          <cell r="AK149" t="str">
            <v xml:space="preserve">Revenue </v>
          </cell>
          <cell r="AL149" t="str">
            <v>In-period</v>
          </cell>
          <cell r="AM149" t="str">
            <v>Pollution incidents</v>
          </cell>
          <cell r="AN149" t="str">
            <v>number</v>
          </cell>
          <cell r="AO149" t="str">
            <v>Number of pollution incidents per 10,000 km of the wastewater
 network</v>
          </cell>
          <cell r="AP149">
            <v>2</v>
          </cell>
          <cell r="AQ149" t="str">
            <v>Down</v>
          </cell>
          <cell r="AR149" t="str">
            <v>Pollution incidents</v>
          </cell>
          <cell r="AS149"/>
          <cell r="AT149"/>
          <cell r="AU149"/>
          <cell r="AV149"/>
          <cell r="AW149"/>
          <cell r="AX149"/>
          <cell r="AY149"/>
          <cell r="AZ149"/>
          <cell r="BA149"/>
          <cell r="BB149"/>
          <cell r="BC149"/>
          <cell r="BD149"/>
          <cell r="BE149"/>
          <cell r="BF149"/>
          <cell r="BG149"/>
          <cell r="BH149"/>
          <cell r="BI149">
            <v>24.51</v>
          </cell>
          <cell r="BJ149">
            <v>23.74</v>
          </cell>
          <cell r="BK149">
            <v>23</v>
          </cell>
          <cell r="BL149">
            <v>22.4</v>
          </cell>
          <cell r="BM149">
            <v>19.5</v>
          </cell>
          <cell r="BN149"/>
          <cell r="BO149"/>
          <cell r="BP149"/>
          <cell r="BQ149"/>
          <cell r="BR149"/>
          <cell r="BS149"/>
          <cell r="BT149"/>
          <cell r="BU149"/>
          <cell r="BV149"/>
          <cell r="BW149"/>
          <cell r="BX149"/>
          <cell r="BY149"/>
          <cell r="BZ149"/>
          <cell r="CA149"/>
          <cell r="CB149"/>
          <cell r="CC149"/>
          <cell r="CD149" t="str">
            <v>Yes</v>
          </cell>
          <cell r="CE149" t="str">
            <v>Yes</v>
          </cell>
          <cell r="CF149" t="str">
            <v>Yes</v>
          </cell>
          <cell r="CG149" t="str">
            <v>Yes</v>
          </cell>
          <cell r="CH149" t="str">
            <v>Yes</v>
          </cell>
          <cell r="CI149">
            <v>98</v>
          </cell>
          <cell r="CJ149">
            <v>98</v>
          </cell>
          <cell r="CK149">
            <v>98</v>
          </cell>
          <cell r="CL149">
            <v>98</v>
          </cell>
          <cell r="CM149">
            <v>98</v>
          </cell>
          <cell r="CN149">
            <v>41.6</v>
          </cell>
          <cell r="CO149">
            <v>41.6</v>
          </cell>
          <cell r="CP149">
            <v>41.6</v>
          </cell>
          <cell r="CQ149">
            <v>41.6</v>
          </cell>
          <cell r="CR149">
            <v>41.6</v>
          </cell>
          <cell r="CS149" t="str">
            <v/>
          </cell>
          <cell r="CT149" t="str">
            <v/>
          </cell>
          <cell r="CU149" t="str">
            <v/>
          </cell>
          <cell r="CV149" t="str">
            <v/>
          </cell>
          <cell r="CW149" t="str">
            <v/>
          </cell>
          <cell r="CX149" t="str">
            <v/>
          </cell>
          <cell r="CY149" t="str">
            <v/>
          </cell>
          <cell r="CZ149" t="str">
            <v/>
          </cell>
          <cell r="DA149" t="str">
            <v/>
          </cell>
          <cell r="DB149" t="str">
            <v/>
          </cell>
          <cell r="DC149">
            <v>11.83</v>
          </cell>
          <cell r="DD149">
            <v>11.46</v>
          </cell>
          <cell r="DE149">
            <v>11.11</v>
          </cell>
          <cell r="DF149">
            <v>10.82</v>
          </cell>
          <cell r="DG149">
            <v>9.42</v>
          </cell>
          <cell r="DH149" t="str">
            <v>*</v>
          </cell>
          <cell r="DI149" t="str">
            <v>*</v>
          </cell>
          <cell r="DJ149" t="str">
            <v>*</v>
          </cell>
          <cell r="DK149" t="str">
            <v>*</v>
          </cell>
          <cell r="DL149" t="str">
            <v>*</v>
          </cell>
          <cell r="DM149">
            <v>-0.36499999999999999</v>
          </cell>
          <cell r="DN149" t="str">
            <v/>
          </cell>
          <cell r="DO149" t="str">
            <v/>
          </cell>
          <cell r="DP149">
            <v>-0.877</v>
          </cell>
          <cell r="DQ149">
            <v>0.29899999999999999</v>
          </cell>
          <cell r="DR149" t="str">
            <v/>
          </cell>
          <cell r="DS149" t="str">
            <v/>
          </cell>
          <cell r="DT149">
            <v>0.874</v>
          </cell>
          <cell r="DU149" t="str">
            <v/>
          </cell>
          <cell r="DV149">
            <v>1</v>
          </cell>
          <cell r="DW149" t="str">
            <v/>
          </cell>
        </row>
        <row r="150">
          <cell r="U150" t="str">
            <v>PR19NES_COM10</v>
          </cell>
          <cell r="V150" t="str">
            <v>We are resilient and provide clean drinking water and effective sewerage services; now, and for future generations.</v>
          </cell>
          <cell r="W150" t="str">
            <v>PR19 new</v>
          </cell>
          <cell r="X150" t="str">
            <v>COM10</v>
          </cell>
          <cell r="Y150" t="str">
            <v>Risk of severe restrictions in a drought</v>
          </cell>
          <cell r="Z150" t="str">
            <v>Percentage of the population the company serves that would experience severe supply restrictions (for example, standpipes or rota cuts) in a 1 in 200 year drought</v>
          </cell>
          <cell r="AA150">
            <v>1</v>
          </cell>
          <cell r="AB150" t="str">
            <v/>
          </cell>
          <cell r="AC150" t="str">
            <v/>
          </cell>
          <cell r="AD150" t="str">
            <v/>
          </cell>
          <cell r="AE150" t="str">
            <v/>
          </cell>
          <cell r="AF150" t="str">
            <v/>
          </cell>
          <cell r="AG150" t="str">
            <v/>
          </cell>
          <cell r="AH150" t="str">
            <v/>
          </cell>
          <cell r="AI150">
            <v>1</v>
          </cell>
          <cell r="AJ150" t="str">
            <v>NFI</v>
          </cell>
          <cell r="AK150" t="str">
            <v/>
          </cell>
          <cell r="AL150" t="str">
            <v/>
          </cell>
          <cell r="AM150" t="str">
            <v>Security of supply</v>
          </cell>
          <cell r="AN150" t="str">
            <v>%</v>
          </cell>
          <cell r="AO150" t="str">
            <v>Percentage of population at risk</v>
          </cell>
          <cell r="AP150">
            <v>1</v>
          </cell>
          <cell r="AQ150" t="str">
            <v>Down</v>
          </cell>
          <cell r="AR150" t="str">
            <v>Risk of severe restrictions in a drought</v>
          </cell>
          <cell r="AS150"/>
          <cell r="AT150"/>
          <cell r="AU150"/>
          <cell r="AV150"/>
          <cell r="AW150"/>
          <cell r="AX150"/>
          <cell r="AY150"/>
          <cell r="AZ150"/>
          <cell r="BA150"/>
          <cell r="BB150"/>
          <cell r="BC150"/>
          <cell r="BD150"/>
          <cell r="BE150"/>
          <cell r="BF150"/>
          <cell r="BG150"/>
          <cell r="BH150"/>
          <cell r="BI150">
            <v>0</v>
          </cell>
          <cell r="BJ150">
            <v>0</v>
          </cell>
          <cell r="BK150">
            <v>0</v>
          </cell>
          <cell r="BL150">
            <v>0</v>
          </cell>
          <cell r="BM150">
            <v>0</v>
          </cell>
          <cell r="BN150"/>
          <cell r="BO150"/>
          <cell r="BP150"/>
          <cell r="BQ150"/>
          <cell r="BR150"/>
          <cell r="BS150"/>
          <cell r="BT150"/>
          <cell r="BU150"/>
          <cell r="BV150"/>
          <cell r="BW150"/>
          <cell r="BX150"/>
          <cell r="BY150"/>
          <cell r="BZ150"/>
          <cell r="CA150"/>
          <cell r="CB150"/>
          <cell r="CC150"/>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v>1</v>
          </cell>
          <cell r="DW150" t="str">
            <v/>
          </cell>
        </row>
        <row r="151">
          <cell r="U151" t="str">
            <v>PR19NES_COM11</v>
          </cell>
          <cell r="V151" t="str">
            <v>We are resilient and provide clean drinking water and effective sewerage services; now, and for future generations.</v>
          </cell>
          <cell r="W151" t="str">
            <v>PR19 new</v>
          </cell>
          <cell r="X151" t="str">
            <v>COM11</v>
          </cell>
          <cell r="Y151" t="str">
            <v>Risk of sewer flooding in a storm</v>
          </cell>
          <cell r="Z151"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AA151" t="str">
            <v/>
          </cell>
          <cell r="AB151" t="str">
            <v/>
          </cell>
          <cell r="AC151">
            <v>1</v>
          </cell>
          <cell r="AD151" t="str">
            <v/>
          </cell>
          <cell r="AE151" t="str">
            <v/>
          </cell>
          <cell r="AF151" t="str">
            <v/>
          </cell>
          <cell r="AG151" t="str">
            <v/>
          </cell>
          <cell r="AH151" t="str">
            <v/>
          </cell>
          <cell r="AI151">
            <v>1</v>
          </cell>
          <cell r="AJ151" t="str">
            <v>NFI</v>
          </cell>
          <cell r="AK151" t="str">
            <v/>
          </cell>
          <cell r="AL151" t="str">
            <v/>
          </cell>
          <cell r="AM151" t="str">
            <v>Sewer flooding</v>
          </cell>
          <cell r="AN151" t="str">
            <v>%</v>
          </cell>
          <cell r="AO151" t="str">
            <v>Percentage of population at risk</v>
          </cell>
          <cell r="AP151">
            <v>2</v>
          </cell>
          <cell r="AQ151" t="str">
            <v>Down</v>
          </cell>
          <cell r="AR151" t="str">
            <v>Risk of sewer flooding in a storm</v>
          </cell>
          <cell r="AS151"/>
          <cell r="AT151"/>
          <cell r="AU151"/>
          <cell r="AV151"/>
          <cell r="AW151"/>
          <cell r="AX151"/>
          <cell r="AY151"/>
          <cell r="AZ151"/>
          <cell r="BA151"/>
          <cell r="BB151"/>
          <cell r="BC151"/>
          <cell r="BD151"/>
          <cell r="BE151"/>
          <cell r="BF151"/>
          <cell r="BG151"/>
          <cell r="BH151"/>
          <cell r="BI151">
            <v>32.299999999999997</v>
          </cell>
          <cell r="BJ151">
            <v>29.8</v>
          </cell>
          <cell r="BK151">
            <v>27.3</v>
          </cell>
          <cell r="BL151">
            <v>24.8</v>
          </cell>
          <cell r="BM151">
            <v>22</v>
          </cell>
          <cell r="BN151"/>
          <cell r="BO151"/>
          <cell r="BP151"/>
          <cell r="BQ151"/>
          <cell r="BR151"/>
          <cell r="BS151"/>
          <cell r="BT151"/>
          <cell r="BU151"/>
          <cell r="BV151"/>
          <cell r="BW151"/>
          <cell r="BX151"/>
          <cell r="BY151"/>
          <cell r="BZ151"/>
          <cell r="CA151"/>
          <cell r="CB151"/>
          <cell r="CC151"/>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v>1</v>
          </cell>
          <cell r="DW151" t="str">
            <v/>
          </cell>
        </row>
        <row r="152">
          <cell r="U152" t="str">
            <v>PR19NES_COM12</v>
          </cell>
          <cell r="V152" t="str">
            <v>We always provide a reliable supply of water.</v>
          </cell>
          <cell r="W152" t="str">
            <v>PR14 revision</v>
          </cell>
          <cell r="X152" t="str">
            <v>COM12</v>
          </cell>
          <cell r="Y152" t="str">
            <v>Mains repairs</v>
          </cell>
          <cell r="Z152" t="str">
            <v>Mains repairs per 1,000km</v>
          </cell>
          <cell r="AA152" t="str">
            <v/>
          </cell>
          <cell r="AB152">
            <v>1</v>
          </cell>
          <cell r="AC152" t="str">
            <v/>
          </cell>
          <cell r="AD152" t="str">
            <v/>
          </cell>
          <cell r="AE152" t="str">
            <v/>
          </cell>
          <cell r="AF152" t="str">
            <v/>
          </cell>
          <cell r="AG152" t="str">
            <v/>
          </cell>
          <cell r="AH152" t="str">
            <v/>
          </cell>
          <cell r="AI152">
            <v>1</v>
          </cell>
          <cell r="AJ152" t="str">
            <v>Out &amp; under</v>
          </cell>
          <cell r="AK152" t="str">
            <v xml:space="preserve">Revenue </v>
          </cell>
          <cell r="AL152" t="str">
            <v>In-period</v>
          </cell>
          <cell r="AM152" t="str">
            <v>Asset/equipment failure</v>
          </cell>
          <cell r="AN152" t="str">
            <v>number</v>
          </cell>
          <cell r="AO152" t="str">
            <v>Number of repairs per 1000 km of mains</v>
          </cell>
          <cell r="AP152">
            <v>1</v>
          </cell>
          <cell r="AQ152" t="str">
            <v>Down</v>
          </cell>
          <cell r="AR152" t="str">
            <v>Mains repairs</v>
          </cell>
          <cell r="AS152"/>
          <cell r="AT152"/>
          <cell r="AU152"/>
          <cell r="AV152"/>
          <cell r="AW152"/>
          <cell r="AX152"/>
          <cell r="AY152"/>
          <cell r="AZ152"/>
          <cell r="BA152"/>
          <cell r="BB152"/>
          <cell r="BC152"/>
          <cell r="BD152"/>
          <cell r="BE152"/>
          <cell r="BF152"/>
          <cell r="BG152"/>
          <cell r="BH152"/>
          <cell r="BI152">
            <v>141.9</v>
          </cell>
          <cell r="BJ152">
            <v>137.1</v>
          </cell>
          <cell r="BK152">
            <v>132.4</v>
          </cell>
          <cell r="BL152">
            <v>127.9</v>
          </cell>
          <cell r="BM152">
            <v>123.4</v>
          </cell>
          <cell r="BN152"/>
          <cell r="BO152"/>
          <cell r="BP152"/>
          <cell r="BQ152"/>
          <cell r="BR152"/>
          <cell r="BS152"/>
          <cell r="BT152"/>
          <cell r="BU152"/>
          <cell r="BV152"/>
          <cell r="BW152"/>
          <cell r="BX152"/>
          <cell r="BY152"/>
          <cell r="BZ152"/>
          <cell r="CA152"/>
          <cell r="CB152"/>
          <cell r="CC152"/>
          <cell r="CD152" t="str">
            <v>Yes</v>
          </cell>
          <cell r="CE152" t="str">
            <v>Yes</v>
          </cell>
          <cell r="CF152" t="str">
            <v>Yes</v>
          </cell>
          <cell r="CG152" t="str">
            <v>Yes</v>
          </cell>
          <cell r="CH152" t="str">
            <v>Yes</v>
          </cell>
          <cell r="CI152" t="str">
            <v/>
          </cell>
          <cell r="CJ152" t="str">
            <v/>
          </cell>
          <cell r="CK152" t="str">
            <v/>
          </cell>
          <cell r="CL152" t="str">
            <v/>
          </cell>
          <cell r="CM152" t="str">
            <v/>
          </cell>
          <cell r="CN152">
            <v>198.6</v>
          </cell>
          <cell r="CO152">
            <v>198.6</v>
          </cell>
          <cell r="CP152">
            <v>198.6</v>
          </cell>
          <cell r="CQ152">
            <v>198.6</v>
          </cell>
          <cell r="CR152">
            <v>198.6</v>
          </cell>
          <cell r="CS152">
            <v>151.9</v>
          </cell>
          <cell r="CT152">
            <v>147.1</v>
          </cell>
          <cell r="CU152">
            <v>142.4</v>
          </cell>
          <cell r="CV152">
            <v>137.9</v>
          </cell>
          <cell r="CW152">
            <v>133.4</v>
          </cell>
          <cell r="CX152" t="str">
            <v/>
          </cell>
          <cell r="CY152" t="str">
            <v/>
          </cell>
          <cell r="CZ152" t="str">
            <v/>
          </cell>
          <cell r="DA152" t="str">
            <v/>
          </cell>
          <cell r="DB152" t="str">
            <v/>
          </cell>
          <cell r="DC152">
            <v>127.1</v>
          </cell>
          <cell r="DD152">
            <v>122.7</v>
          </cell>
          <cell r="DE152">
            <v>118.7</v>
          </cell>
          <cell r="DF152">
            <v>114.3</v>
          </cell>
          <cell r="DG152">
            <v>110</v>
          </cell>
          <cell r="DH152" t="str">
            <v/>
          </cell>
          <cell r="DI152" t="str">
            <v/>
          </cell>
          <cell r="DJ152" t="str">
            <v/>
          </cell>
          <cell r="DK152" t="str">
            <v/>
          </cell>
          <cell r="DL152" t="str">
            <v/>
          </cell>
          <cell r="DM152">
            <v>-0.14899999999999999</v>
          </cell>
          <cell r="DN152" t="str">
            <v/>
          </cell>
          <cell r="DO152" t="str">
            <v/>
          </cell>
          <cell r="DP152" t="str">
            <v/>
          </cell>
          <cell r="DQ152">
            <v>9.8000000000000004E-2</v>
          </cell>
          <cell r="DR152" t="str">
            <v/>
          </cell>
          <cell r="DS152" t="str">
            <v/>
          </cell>
          <cell r="DT152" t="str">
            <v/>
          </cell>
          <cell r="DU152" t="str">
            <v/>
          </cell>
          <cell r="DV152">
            <v>1</v>
          </cell>
          <cell r="DW152" t="str">
            <v/>
          </cell>
        </row>
        <row r="153">
          <cell r="U153" t="str">
            <v>PR19NES_COM13</v>
          </cell>
          <cell r="V153" t="str">
            <v>We always provide a reliable supply of water.</v>
          </cell>
          <cell r="W153" t="str">
            <v>PR19 new</v>
          </cell>
          <cell r="X153" t="str">
            <v>COM13</v>
          </cell>
          <cell r="Y153" t="str">
            <v>Unplanned outage</v>
          </cell>
          <cell r="Z153" t="str">
            <v>Unplanned outage is a temporary loss of maximum production capacity.</v>
          </cell>
          <cell r="AA153" t="str">
            <v/>
          </cell>
          <cell r="AB153">
            <v>1</v>
          </cell>
          <cell r="AC153" t="str">
            <v/>
          </cell>
          <cell r="AD153" t="str">
            <v/>
          </cell>
          <cell r="AE153" t="str">
            <v/>
          </cell>
          <cell r="AF153" t="str">
            <v/>
          </cell>
          <cell r="AG153" t="str">
            <v/>
          </cell>
          <cell r="AH153" t="str">
            <v/>
          </cell>
          <cell r="AI153">
            <v>1</v>
          </cell>
          <cell r="AJ153" t="str">
            <v>Under</v>
          </cell>
          <cell r="AK153" t="str">
            <v xml:space="preserve">Revenue </v>
          </cell>
          <cell r="AL153" t="str">
            <v>In-period</v>
          </cell>
          <cell r="AM153" t="str">
            <v>Water outage</v>
          </cell>
          <cell r="AN153" t="str">
            <v>%</v>
          </cell>
          <cell r="AO153" t="str">
            <v>Percentage of peak week production capacity</v>
          </cell>
          <cell r="AP153">
            <v>2</v>
          </cell>
          <cell r="AQ153" t="str">
            <v>Down</v>
          </cell>
          <cell r="AR153" t="str">
            <v>Unplanned outage</v>
          </cell>
          <cell r="AS153"/>
          <cell r="AT153"/>
          <cell r="AU153"/>
          <cell r="AV153"/>
          <cell r="AW153"/>
          <cell r="AX153"/>
          <cell r="AY153"/>
          <cell r="AZ153"/>
          <cell r="BA153"/>
          <cell r="BB153"/>
          <cell r="BC153"/>
          <cell r="BD153"/>
          <cell r="BE153"/>
          <cell r="BF153"/>
          <cell r="BG153"/>
          <cell r="BH153"/>
          <cell r="BI153">
            <v>6.37</v>
          </cell>
          <cell r="BJ153">
            <v>5.36</v>
          </cell>
          <cell r="BK153">
            <v>4.3600000000000003</v>
          </cell>
          <cell r="BL153">
            <v>3.35</v>
          </cell>
          <cell r="BM153">
            <v>2.34</v>
          </cell>
          <cell r="BN153"/>
          <cell r="BO153"/>
          <cell r="BP153"/>
          <cell r="BQ153"/>
          <cell r="BR153"/>
          <cell r="BS153"/>
          <cell r="BT153"/>
          <cell r="BU153"/>
          <cell r="BV153"/>
          <cell r="BW153"/>
          <cell r="BX153"/>
          <cell r="BY153"/>
          <cell r="BZ153"/>
          <cell r="CA153"/>
          <cell r="CB153"/>
          <cell r="CC153"/>
          <cell r="CD153" t="str">
            <v>Yes</v>
          </cell>
          <cell r="CE153" t="str">
            <v>Yes</v>
          </cell>
          <cell r="CF153" t="str">
            <v>Yes</v>
          </cell>
          <cell r="CG153" t="str">
            <v>Yes</v>
          </cell>
          <cell r="CH153" t="str">
            <v>Yes</v>
          </cell>
          <cell r="CI153" t="str">
            <v/>
          </cell>
          <cell r="CJ153" t="str">
            <v/>
          </cell>
          <cell r="CK153" t="str">
            <v/>
          </cell>
          <cell r="CL153" t="str">
            <v/>
          </cell>
          <cell r="CM153" t="str">
            <v/>
          </cell>
          <cell r="CN153">
            <v>12.74</v>
          </cell>
          <cell r="CO153">
            <v>12.74</v>
          </cell>
          <cell r="CP153">
            <v>12.74</v>
          </cell>
          <cell r="CQ153">
            <v>12.74</v>
          </cell>
          <cell r="CR153">
            <v>12.74</v>
          </cell>
          <cell r="CS153">
            <v>7.64</v>
          </cell>
          <cell r="CT153">
            <v>6.43</v>
          </cell>
          <cell r="CU153">
            <v>5.23</v>
          </cell>
          <cell r="CV153">
            <v>4.0199999999999996</v>
          </cell>
          <cell r="CW153">
            <v>2.81</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v>-1.72</v>
          </cell>
          <cell r="DN153" t="str">
            <v/>
          </cell>
          <cell r="DO153" t="str">
            <v/>
          </cell>
          <cell r="DP153" t="str">
            <v/>
          </cell>
          <cell r="DQ153" t="str">
            <v/>
          </cell>
          <cell r="DR153" t="str">
            <v/>
          </cell>
          <cell r="DS153" t="str">
            <v/>
          </cell>
          <cell r="DT153" t="str">
            <v/>
          </cell>
          <cell r="DU153" t="str">
            <v/>
          </cell>
          <cell r="DV153">
            <v>1</v>
          </cell>
          <cell r="DW153" t="str">
            <v/>
          </cell>
        </row>
        <row r="154">
          <cell r="U154" t="str">
            <v>PR19NES_COM14</v>
          </cell>
          <cell r="V154" t="str">
            <v xml:space="preserve">Our sewerage service deals with sewage and heavy rainfall effectively. </v>
          </cell>
          <cell r="W154" t="str">
            <v>PR14 revision</v>
          </cell>
          <cell r="X154" t="str">
            <v>COM14</v>
          </cell>
          <cell r="Y154" t="str">
            <v>Sewer collapses</v>
          </cell>
          <cell r="Z154" t="str">
            <v>Sewer collapses per 1,000km</v>
          </cell>
          <cell r="AA154" t="str">
            <v/>
          </cell>
          <cell r="AB154" t="str">
            <v/>
          </cell>
          <cell r="AC154">
            <v>1</v>
          </cell>
          <cell r="AD154" t="str">
            <v/>
          </cell>
          <cell r="AE154" t="str">
            <v/>
          </cell>
          <cell r="AF154" t="str">
            <v/>
          </cell>
          <cell r="AG154" t="str">
            <v/>
          </cell>
          <cell r="AH154" t="str">
            <v/>
          </cell>
          <cell r="AI154">
            <v>1</v>
          </cell>
          <cell r="AJ154" t="str">
            <v>Under</v>
          </cell>
          <cell r="AK154" t="str">
            <v xml:space="preserve">Revenue </v>
          </cell>
          <cell r="AL154" t="str">
            <v>In-period</v>
          </cell>
          <cell r="AM154" t="str">
            <v>Asset/equipment failure</v>
          </cell>
          <cell r="AN154" t="str">
            <v>number</v>
          </cell>
          <cell r="AO154" t="str">
            <v>Number of collapses per 1000km of sewer network</v>
          </cell>
          <cell r="AP154">
            <v>2</v>
          </cell>
          <cell r="AQ154" t="str">
            <v>Down</v>
          </cell>
          <cell r="AR154" t="str">
            <v>Sewer collapses</v>
          </cell>
          <cell r="AS154"/>
          <cell r="AT154"/>
          <cell r="AU154"/>
          <cell r="AV154"/>
          <cell r="AW154"/>
          <cell r="AX154"/>
          <cell r="AY154"/>
          <cell r="AZ154"/>
          <cell r="BA154"/>
          <cell r="BB154"/>
          <cell r="BC154"/>
          <cell r="BD154"/>
          <cell r="BE154"/>
          <cell r="BF154"/>
          <cell r="BG154"/>
          <cell r="BH154"/>
          <cell r="BI154">
            <v>10.69</v>
          </cell>
          <cell r="BJ154">
            <v>10.06</v>
          </cell>
          <cell r="BK154">
            <v>9.43</v>
          </cell>
          <cell r="BL154">
            <v>8.7899999999999991</v>
          </cell>
          <cell r="BM154">
            <v>8.1300000000000008</v>
          </cell>
          <cell r="BN154"/>
          <cell r="BO154"/>
          <cell r="BP154"/>
          <cell r="BQ154"/>
          <cell r="BR154"/>
          <cell r="BS154"/>
          <cell r="BT154"/>
          <cell r="BU154"/>
          <cell r="BV154"/>
          <cell r="BW154"/>
          <cell r="BX154"/>
          <cell r="BY154"/>
          <cell r="BZ154"/>
          <cell r="CA154"/>
          <cell r="CB154"/>
          <cell r="CC154"/>
          <cell r="CD154" t="str">
            <v>Yes</v>
          </cell>
          <cell r="CE154" t="str">
            <v>Yes</v>
          </cell>
          <cell r="CF154" t="str">
            <v>Yes</v>
          </cell>
          <cell r="CG154" t="str">
            <v>Yes</v>
          </cell>
          <cell r="CH154" t="str">
            <v>Yes</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v>-0.32200000000000001</v>
          </cell>
          <cell r="DN154" t="str">
            <v/>
          </cell>
          <cell r="DO154" t="str">
            <v/>
          </cell>
          <cell r="DP154" t="str">
            <v/>
          </cell>
          <cell r="DQ154" t="str">
            <v/>
          </cell>
          <cell r="DR154" t="str">
            <v/>
          </cell>
          <cell r="DS154" t="str">
            <v/>
          </cell>
          <cell r="DT154" t="str">
            <v/>
          </cell>
          <cell r="DU154" t="str">
            <v/>
          </cell>
          <cell r="DV154">
            <v>1</v>
          </cell>
          <cell r="DW154" t="str">
            <v/>
          </cell>
        </row>
        <row r="155">
          <cell r="U155" t="str">
            <v>PR19NES_COM15</v>
          </cell>
          <cell r="V155" t="str">
            <v>We help to improve the quality of rivers and coastal waters for the benefit of people, the environment and wildlife.</v>
          </cell>
          <cell r="W155" t="str">
            <v>PR14 revision</v>
          </cell>
          <cell r="X155" t="str">
            <v>COM15</v>
          </cell>
          <cell r="Y155" t="str">
            <v>Treatment works compliance</v>
          </cell>
          <cell r="Z155" t="str">
            <v>Environment Agency Environmental Performance Assessment Methodology - % of treatment works complying with discharge permits</v>
          </cell>
          <cell r="AA155" t="str">
            <v/>
          </cell>
          <cell r="AB155">
            <v>0.16</v>
          </cell>
          <cell r="AC155">
            <v>0.84</v>
          </cell>
          <cell r="AD155" t="str">
            <v/>
          </cell>
          <cell r="AE155" t="str">
            <v/>
          </cell>
          <cell r="AF155" t="str">
            <v/>
          </cell>
          <cell r="AG155" t="str">
            <v/>
          </cell>
          <cell r="AH155" t="str">
            <v/>
          </cell>
          <cell r="AI155">
            <v>1</v>
          </cell>
          <cell r="AJ155" t="str">
            <v>Under</v>
          </cell>
          <cell r="AK155" t="str">
            <v xml:space="preserve">Revenue </v>
          </cell>
          <cell r="AL155" t="str">
            <v>In-period</v>
          </cell>
          <cell r="AM155" t="str">
            <v>WTW discharge consents</v>
          </cell>
          <cell r="AN155" t="str">
            <v>%</v>
          </cell>
          <cell r="AO155" t="str">
            <v>Percentage compliance</v>
          </cell>
          <cell r="AP155">
            <v>2</v>
          </cell>
          <cell r="AQ155" t="str">
            <v>Up</v>
          </cell>
          <cell r="AR155" t="str">
            <v>Treatment works compliance</v>
          </cell>
          <cell r="AS155"/>
          <cell r="AT155"/>
          <cell r="AU155"/>
          <cell r="AV155"/>
          <cell r="AW155"/>
          <cell r="AX155"/>
          <cell r="AY155"/>
          <cell r="AZ155"/>
          <cell r="BA155"/>
          <cell r="BB155"/>
          <cell r="BC155"/>
          <cell r="BD155"/>
          <cell r="BE155"/>
          <cell r="BF155"/>
          <cell r="BG155"/>
          <cell r="BH155"/>
          <cell r="BI155">
            <v>100</v>
          </cell>
          <cell r="BJ155">
            <v>100</v>
          </cell>
          <cell r="BK155">
            <v>100</v>
          </cell>
          <cell r="BL155">
            <v>100</v>
          </cell>
          <cell r="BM155">
            <v>100</v>
          </cell>
          <cell r="BN155"/>
          <cell r="BO155"/>
          <cell r="BP155"/>
          <cell r="BQ155"/>
          <cell r="BR155"/>
          <cell r="BS155"/>
          <cell r="BT155"/>
          <cell r="BU155"/>
          <cell r="BV155"/>
          <cell r="BW155"/>
          <cell r="BX155"/>
          <cell r="BY155"/>
          <cell r="BZ155"/>
          <cell r="CA155"/>
          <cell r="CB155"/>
          <cell r="CC155"/>
          <cell r="CD155" t="str">
            <v>Yes</v>
          </cell>
          <cell r="CE155" t="str">
            <v>Yes</v>
          </cell>
          <cell r="CF155" t="str">
            <v>Yes</v>
          </cell>
          <cell r="CG155" t="str">
            <v>Yes</v>
          </cell>
          <cell r="CH155" t="str">
            <v>Yes</v>
          </cell>
          <cell r="CI155" t="str">
            <v/>
          </cell>
          <cell r="CJ155" t="str">
            <v/>
          </cell>
          <cell r="CK155" t="str">
            <v/>
          </cell>
          <cell r="CL155" t="str">
            <v/>
          </cell>
          <cell r="CM155" t="str">
            <v/>
          </cell>
          <cell r="CN155" t="str">
            <v/>
          </cell>
          <cell r="CO155" t="str">
            <v/>
          </cell>
          <cell r="CP155" t="str">
            <v/>
          </cell>
          <cell r="CQ155" t="str">
            <v/>
          </cell>
          <cell r="CR155" t="str">
            <v/>
          </cell>
          <cell r="CS155">
            <v>99</v>
          </cell>
          <cell r="CT155">
            <v>99</v>
          </cell>
          <cell r="CU155">
            <v>99</v>
          </cell>
          <cell r="CV155">
            <v>99</v>
          </cell>
          <cell r="CW155">
            <v>99</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v>-0.59699999999999998</v>
          </cell>
          <cell r="DN155" t="str">
            <v/>
          </cell>
          <cell r="DO155" t="str">
            <v/>
          </cell>
          <cell r="DP155" t="str">
            <v/>
          </cell>
          <cell r="DQ155" t="str">
            <v/>
          </cell>
          <cell r="DR155" t="str">
            <v/>
          </cell>
          <cell r="DS155" t="str">
            <v/>
          </cell>
          <cell r="DT155" t="str">
            <v/>
          </cell>
          <cell r="DU155" t="str">
            <v/>
          </cell>
          <cell r="DV155">
            <v>1</v>
          </cell>
          <cell r="DW155" t="str">
            <v/>
          </cell>
        </row>
        <row r="156">
          <cell r="U156" t="str">
            <v>PR19NES_BES01</v>
          </cell>
          <cell r="V156" t="str">
            <v>Our customers say our services are good value for money and we work hard to keep water and wastewater services affordable for all.</v>
          </cell>
          <cell r="W156" t="str">
            <v>PR19 new</v>
          </cell>
          <cell r="X156" t="str">
            <v>BES01</v>
          </cell>
          <cell r="Y156" t="str">
            <v>Satisfaction of Customers who receive additional non-financial support</v>
          </cell>
          <cell r="Z156" t="str">
            <v>The customer satisfaction score of those customers who receive additional non-financial support. This measure is for households only and is a calendar year.</v>
          </cell>
          <cell r="AA156" t="str">
            <v/>
          </cell>
          <cell r="AB156" t="str">
            <v/>
          </cell>
          <cell r="AC156" t="str">
            <v/>
          </cell>
          <cell r="AD156" t="str">
            <v/>
          </cell>
          <cell r="AE156">
            <v>1</v>
          </cell>
          <cell r="AF156" t="str">
            <v/>
          </cell>
          <cell r="AG156" t="str">
            <v/>
          </cell>
          <cell r="AH156" t="str">
            <v/>
          </cell>
          <cell r="AI156">
            <v>1</v>
          </cell>
          <cell r="AJ156" t="str">
            <v>NFI</v>
          </cell>
          <cell r="AK156" t="str">
            <v/>
          </cell>
          <cell r="AL156" t="str">
            <v/>
          </cell>
          <cell r="AM156" t="str">
            <v>Billing, debt, vfm, affordability, vulnerability</v>
          </cell>
          <cell r="AN156" t="str">
            <v>nr</v>
          </cell>
          <cell r="AO156" t="str">
            <v>The measure is reported as an annual mean score out of ten. This measure will be assessed on a calendar year basis and is for households only.</v>
          </cell>
          <cell r="AP156">
            <v>1</v>
          </cell>
          <cell r="AQ156" t="str">
            <v>Up</v>
          </cell>
          <cell r="AR156" t="str">
            <v/>
          </cell>
          <cell r="AS156"/>
          <cell r="AT156"/>
          <cell r="AU156"/>
          <cell r="AV156"/>
          <cell r="AW156"/>
          <cell r="AX156"/>
          <cell r="AY156"/>
          <cell r="AZ156"/>
          <cell r="BA156"/>
          <cell r="BB156"/>
          <cell r="BC156"/>
          <cell r="BD156"/>
          <cell r="BE156"/>
          <cell r="BF156"/>
          <cell r="BG156"/>
          <cell r="BH156"/>
          <cell r="BI156" t="str">
            <v/>
          </cell>
          <cell r="BJ156" t="str">
            <v/>
          </cell>
          <cell r="BK156" t="str">
            <v/>
          </cell>
          <cell r="BL156" t="str">
            <v/>
          </cell>
          <cell r="BM156" t="str">
            <v/>
          </cell>
          <cell r="BN156"/>
          <cell r="BO156"/>
          <cell r="BP156"/>
          <cell r="BQ156"/>
          <cell r="BR156"/>
          <cell r="BS156"/>
          <cell r="BT156"/>
          <cell r="BU156"/>
          <cell r="BV156"/>
          <cell r="BW156"/>
          <cell r="BX156"/>
          <cell r="BY156"/>
          <cell r="BZ156"/>
          <cell r="CA156"/>
          <cell r="CB156"/>
          <cell r="CC156"/>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v>1</v>
          </cell>
          <cell r="DW156" t="str">
            <v/>
          </cell>
        </row>
        <row r="157">
          <cell r="U157" t="str">
            <v>PR19NES_BES02</v>
          </cell>
          <cell r="V157" t="str">
            <v>Our customers say our services are good value for money and we work hard to keep water and wastewater services affordable for all.</v>
          </cell>
          <cell r="W157" t="str">
            <v>PR19 new</v>
          </cell>
          <cell r="X157" t="str">
            <v>BES02</v>
          </cell>
          <cell r="Y157" t="str">
            <v>Awareness of additional non-financial support</v>
          </cell>
          <cell r="Z157" t="str">
            <v xml:space="preserve">The percentage of household customers who have awareness of our additional non-financial support services. </v>
          </cell>
          <cell r="AA157" t="str">
            <v/>
          </cell>
          <cell r="AB157" t="str">
            <v/>
          </cell>
          <cell r="AC157" t="str">
            <v/>
          </cell>
          <cell r="AD157" t="str">
            <v/>
          </cell>
          <cell r="AE157">
            <v>1</v>
          </cell>
          <cell r="AF157" t="str">
            <v/>
          </cell>
          <cell r="AG157" t="str">
            <v/>
          </cell>
          <cell r="AH157" t="str">
            <v/>
          </cell>
          <cell r="AI157">
            <v>1</v>
          </cell>
          <cell r="AJ157" t="str">
            <v>NFI</v>
          </cell>
          <cell r="AK157" t="str">
            <v/>
          </cell>
          <cell r="AL157" t="str">
            <v/>
          </cell>
          <cell r="AM157" t="str">
            <v>Customer education/awareness</v>
          </cell>
          <cell r="AN157" t="str">
            <v>%</v>
          </cell>
          <cell r="AO157" t="str">
            <v xml:space="preserve">This measure is determined annually through market research used to determine if customers are aware of the additional support services NWG provide (non-financial). The higher the percentage score the better the performance.
</v>
          </cell>
          <cell r="AP157">
            <v>1</v>
          </cell>
          <cell r="AQ157" t="str">
            <v>Up</v>
          </cell>
          <cell r="AR157" t="str">
            <v/>
          </cell>
          <cell r="AS157"/>
          <cell r="AT157"/>
          <cell r="AU157"/>
          <cell r="AV157"/>
          <cell r="AW157"/>
          <cell r="AX157"/>
          <cell r="AY157"/>
          <cell r="AZ157"/>
          <cell r="BA157"/>
          <cell r="BB157"/>
          <cell r="BC157"/>
          <cell r="BD157"/>
          <cell r="BE157"/>
          <cell r="BF157"/>
          <cell r="BG157"/>
          <cell r="BH157"/>
          <cell r="BI157" t="str">
            <v/>
          </cell>
          <cell r="BJ157" t="str">
            <v/>
          </cell>
          <cell r="BK157" t="str">
            <v/>
          </cell>
          <cell r="BL157" t="str">
            <v/>
          </cell>
          <cell r="BM157" t="str">
            <v/>
          </cell>
          <cell r="BN157"/>
          <cell r="BO157"/>
          <cell r="BP157"/>
          <cell r="BQ157"/>
          <cell r="BR157"/>
          <cell r="BS157"/>
          <cell r="BT157"/>
          <cell r="BU157"/>
          <cell r="BV157"/>
          <cell r="BW157"/>
          <cell r="BX157"/>
          <cell r="BY157"/>
          <cell r="BZ157"/>
          <cell r="CA157"/>
          <cell r="CB157"/>
          <cell r="CC157"/>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v>1</v>
          </cell>
          <cell r="DW157" t="str">
            <v/>
          </cell>
        </row>
        <row r="158">
          <cell r="U158" t="str">
            <v>PR19NES_BES03</v>
          </cell>
          <cell r="V158" t="str">
            <v>Our customers tell us we provide excellent customer service and resolve issues quickly.</v>
          </cell>
          <cell r="W158" t="str">
            <v>PR19 new</v>
          </cell>
          <cell r="X158" t="str">
            <v>BES03</v>
          </cell>
          <cell r="Y158" t="str">
            <v>Response time to written complaints</v>
          </cell>
          <cell r="Z158" t="str">
            <v xml:space="preserve">This is the annual average time taken to respond to written complaints in working days.
The duration to respond to a complaint is from the date of receipt into the business to the date a response is issued.
</v>
          </cell>
          <cell r="AA158" t="str">
            <v/>
          </cell>
          <cell r="AB158" t="str">
            <v/>
          </cell>
          <cell r="AC158" t="str">
            <v/>
          </cell>
          <cell r="AD158" t="str">
            <v/>
          </cell>
          <cell r="AE158">
            <v>1</v>
          </cell>
          <cell r="AF158" t="str">
            <v/>
          </cell>
          <cell r="AG158" t="str">
            <v/>
          </cell>
          <cell r="AH158" t="str">
            <v/>
          </cell>
          <cell r="AI158">
            <v>1</v>
          </cell>
          <cell r="AJ158" t="str">
            <v>NFI</v>
          </cell>
          <cell r="AK158" t="str">
            <v/>
          </cell>
          <cell r="AL158" t="str">
            <v/>
          </cell>
          <cell r="AM158" t="str">
            <v>Customer service/satisfaction (exc. billing etc.)</v>
          </cell>
          <cell r="AN158" t="str">
            <v>nr</v>
          </cell>
          <cell r="AO158" t="str">
            <v xml:space="preserve">Average time taken to respond to written complaints in working days. The duration to respond to a complaint is from the date of receipt into the business to the date a response is issued.
</v>
          </cell>
          <cell r="AP158">
            <v>2</v>
          </cell>
          <cell r="AQ158" t="str">
            <v>Down</v>
          </cell>
          <cell r="AR158" t="str">
            <v/>
          </cell>
          <cell r="AS158"/>
          <cell r="AT158"/>
          <cell r="AU158"/>
          <cell r="AV158"/>
          <cell r="AW158"/>
          <cell r="AX158"/>
          <cell r="AY158"/>
          <cell r="AZ158"/>
          <cell r="BA158"/>
          <cell r="BB158"/>
          <cell r="BC158"/>
          <cell r="BD158"/>
          <cell r="BE158"/>
          <cell r="BF158"/>
          <cell r="BG158"/>
          <cell r="BH158"/>
          <cell r="BI158" t="str">
            <v/>
          </cell>
          <cell r="BJ158" t="str">
            <v/>
          </cell>
          <cell r="BK158" t="str">
            <v/>
          </cell>
          <cell r="BL158" t="str">
            <v/>
          </cell>
          <cell r="BM158" t="str">
            <v/>
          </cell>
          <cell r="BN158"/>
          <cell r="BO158"/>
          <cell r="BP158"/>
          <cell r="BQ158"/>
          <cell r="BR158"/>
          <cell r="BS158"/>
          <cell r="BT158"/>
          <cell r="BU158"/>
          <cell r="BV158"/>
          <cell r="BW158"/>
          <cell r="BX158"/>
          <cell r="BY158"/>
          <cell r="BZ158"/>
          <cell r="CA158"/>
          <cell r="CB158"/>
          <cell r="CC158"/>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v>1</v>
          </cell>
          <cell r="DW158" t="str">
            <v/>
          </cell>
        </row>
        <row r="159">
          <cell r="U159" t="str">
            <v>PR19NES_BES04</v>
          </cell>
          <cell r="V159" t="str">
            <v>We always provide a reliable supply of water.</v>
          </cell>
          <cell r="W159" t="str">
            <v>PR19 new</v>
          </cell>
          <cell r="X159" t="str">
            <v>BES04</v>
          </cell>
          <cell r="Y159" t="str">
            <v>Visible leak repair time</v>
          </cell>
          <cell r="Z159" t="str">
            <v>This measure is the average number of calendar days that it takes to find and fix visible leaks reported to us by customers. This is measured over the April to March year.</v>
          </cell>
          <cell r="AA159" t="str">
            <v/>
          </cell>
          <cell r="AB159">
            <v>1</v>
          </cell>
          <cell r="AC159" t="str">
            <v/>
          </cell>
          <cell r="AD159" t="str">
            <v/>
          </cell>
          <cell r="AE159" t="str">
            <v/>
          </cell>
          <cell r="AF159" t="str">
            <v/>
          </cell>
          <cell r="AG159" t="str">
            <v/>
          </cell>
          <cell r="AH159" t="str">
            <v/>
          </cell>
          <cell r="AI159">
            <v>1</v>
          </cell>
          <cell r="AJ159" t="str">
            <v>Out &amp; under</v>
          </cell>
          <cell r="AK159" t="str">
            <v xml:space="preserve">Revenue </v>
          </cell>
          <cell r="AL159" t="str">
            <v>In-period</v>
          </cell>
          <cell r="AM159" t="str">
            <v>Repair and maintenance</v>
          </cell>
          <cell r="AN159" t="str">
            <v>nr</v>
          </cell>
          <cell r="AO159" t="str">
            <v>This measure is the total time taken in calendar days from the leak being reported by a customer to the leaking pipe being fixed by the company. The total time for all customer visible leak repairs divided by the number of repairs expressed in days.</v>
          </cell>
          <cell r="AP159">
            <v>1</v>
          </cell>
          <cell r="AQ159" t="str">
            <v>Down</v>
          </cell>
          <cell r="AR159" t="str">
            <v/>
          </cell>
          <cell r="AS159"/>
          <cell r="AT159"/>
          <cell r="AU159"/>
          <cell r="AV159"/>
          <cell r="AW159"/>
          <cell r="AX159"/>
          <cell r="AY159"/>
          <cell r="AZ159"/>
          <cell r="BA159"/>
          <cell r="BB159"/>
          <cell r="BC159"/>
          <cell r="BD159"/>
          <cell r="BE159"/>
          <cell r="BF159"/>
          <cell r="BG159"/>
          <cell r="BH159"/>
          <cell r="BI159" t="str">
            <v/>
          </cell>
          <cell r="BJ159" t="str">
            <v/>
          </cell>
          <cell r="BK159" t="str">
            <v/>
          </cell>
          <cell r="BL159" t="str">
            <v/>
          </cell>
          <cell r="BM159" t="str">
            <v/>
          </cell>
          <cell r="BN159"/>
          <cell r="BO159"/>
          <cell r="BP159"/>
          <cell r="BQ159"/>
          <cell r="BR159"/>
          <cell r="BS159"/>
          <cell r="BT159"/>
          <cell r="BU159"/>
          <cell r="BV159"/>
          <cell r="BW159"/>
          <cell r="BX159"/>
          <cell r="BY159"/>
          <cell r="BZ159"/>
          <cell r="CA159"/>
          <cell r="CB159"/>
          <cell r="CC159"/>
          <cell r="CD159" t="str">
            <v>Yes</v>
          </cell>
          <cell r="CE159" t="str">
            <v>Yes</v>
          </cell>
          <cell r="CF159" t="str">
            <v>Yes</v>
          </cell>
          <cell r="CG159" t="str">
            <v>Yes</v>
          </cell>
          <cell r="CH159" t="str">
            <v>Yes</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v>1</v>
          </cell>
          <cell r="DW159" t="str">
            <v/>
          </cell>
        </row>
        <row r="160">
          <cell r="U160" t="str">
            <v>PR19NES_BES05</v>
          </cell>
          <cell r="V160" t="str">
            <v>Our customers say we are a company they trust</v>
          </cell>
          <cell r="W160" t="str">
            <v>PR19 new</v>
          </cell>
          <cell r="X160" t="str">
            <v>BES05</v>
          </cell>
          <cell r="Y160" t="str">
            <v>Customers' perception of trust</v>
          </cell>
          <cell r="Z160" t="str">
            <v xml:space="preserve">Customers' perception of trust. Telephone survey, scored out of ten by household customers. </v>
          </cell>
          <cell r="AA160" t="str">
            <v/>
          </cell>
          <cell r="AB160" t="str">
            <v/>
          </cell>
          <cell r="AC160" t="str">
            <v/>
          </cell>
          <cell r="AD160" t="str">
            <v/>
          </cell>
          <cell r="AE160">
            <v>1</v>
          </cell>
          <cell r="AF160" t="str">
            <v/>
          </cell>
          <cell r="AG160" t="str">
            <v/>
          </cell>
          <cell r="AH160" t="str">
            <v/>
          </cell>
          <cell r="AI160">
            <v>1</v>
          </cell>
          <cell r="AJ160" t="str">
            <v>NFI</v>
          </cell>
          <cell r="AK160" t="str">
            <v/>
          </cell>
          <cell r="AL160" t="str">
            <v/>
          </cell>
          <cell r="AM160" t="str">
            <v>Billing, debt, vfm, affordability, vulnerability</v>
          </cell>
          <cell r="AN160" t="str">
            <v>nr</v>
          </cell>
          <cell r="AO160" t="str">
            <v>The measure is reported as an annual mean score out of ten. This measure will be assessed on a reporting year basis and is for households only.</v>
          </cell>
          <cell r="AP160">
            <v>1</v>
          </cell>
          <cell r="AQ160" t="str">
            <v>Up</v>
          </cell>
          <cell r="AR160" t="str">
            <v/>
          </cell>
          <cell r="AS160"/>
          <cell r="AT160"/>
          <cell r="AU160"/>
          <cell r="AV160"/>
          <cell r="AW160"/>
          <cell r="AX160"/>
          <cell r="AY160"/>
          <cell r="AZ160"/>
          <cell r="BA160"/>
          <cell r="BB160"/>
          <cell r="BC160"/>
          <cell r="BD160"/>
          <cell r="BE160"/>
          <cell r="BF160"/>
          <cell r="BG160"/>
          <cell r="BH160"/>
          <cell r="BI160" t="str">
            <v/>
          </cell>
          <cell r="BJ160" t="str">
            <v/>
          </cell>
          <cell r="BK160" t="str">
            <v/>
          </cell>
          <cell r="BL160" t="str">
            <v/>
          </cell>
          <cell r="BM160" t="str">
            <v/>
          </cell>
          <cell r="BN160"/>
          <cell r="BO160"/>
          <cell r="BP160"/>
          <cell r="BQ160"/>
          <cell r="BR160"/>
          <cell r="BS160"/>
          <cell r="BT160"/>
          <cell r="BU160"/>
          <cell r="BV160"/>
          <cell r="BW160"/>
          <cell r="BX160"/>
          <cell r="BY160"/>
          <cell r="BZ160"/>
          <cell r="CA160"/>
          <cell r="CB160"/>
          <cell r="CC160"/>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v>1</v>
          </cell>
          <cell r="DW160" t="str">
            <v/>
          </cell>
        </row>
        <row r="161">
          <cell r="U161" t="str">
            <v>PR19NES_BES06</v>
          </cell>
          <cell r="V161" t="str">
            <v>Our customers say our services are good value for money and we work hard to keep water and wastewater services affordable for all.</v>
          </cell>
          <cell r="W161" t="str">
            <v>PR19 new</v>
          </cell>
          <cell r="X161" t="str">
            <v>BES06</v>
          </cell>
          <cell r="Y161" t="str">
            <v>Percentage of households in water poverty</v>
          </cell>
          <cell r="Z161" t="str">
            <v xml:space="preserve">Percentage of households spending more than 3% of their disposable income on their water and sewerage charges. </v>
          </cell>
          <cell r="AA161" t="str">
            <v/>
          </cell>
          <cell r="AB161" t="str">
            <v/>
          </cell>
          <cell r="AC161" t="str">
            <v/>
          </cell>
          <cell r="AD161" t="str">
            <v/>
          </cell>
          <cell r="AE161">
            <v>1</v>
          </cell>
          <cell r="AF161" t="str">
            <v/>
          </cell>
          <cell r="AG161" t="str">
            <v/>
          </cell>
          <cell r="AH161" t="str">
            <v/>
          </cell>
          <cell r="AI161">
            <v>1</v>
          </cell>
          <cell r="AJ161" t="str">
            <v>NFI</v>
          </cell>
          <cell r="AK161" t="str">
            <v/>
          </cell>
          <cell r="AL161" t="str">
            <v/>
          </cell>
          <cell r="AM161" t="str">
            <v>Billing, debt, vfm, affordability, vulnerability</v>
          </cell>
          <cell r="AN161" t="str">
            <v>%</v>
          </cell>
          <cell r="AO161" t="str">
            <v>Percentage of households in water poverty (reporting year).</v>
          </cell>
          <cell r="AP161">
            <v>2</v>
          </cell>
          <cell r="AQ161" t="str">
            <v>Down</v>
          </cell>
          <cell r="AR161" t="str">
            <v/>
          </cell>
          <cell r="AS161"/>
          <cell r="AT161"/>
          <cell r="AU161"/>
          <cell r="AV161"/>
          <cell r="AW161"/>
          <cell r="AX161"/>
          <cell r="AY161"/>
          <cell r="AZ161"/>
          <cell r="BA161"/>
          <cell r="BB161"/>
          <cell r="BC161"/>
          <cell r="BD161"/>
          <cell r="BE161"/>
          <cell r="BF161"/>
          <cell r="BG161"/>
          <cell r="BH161"/>
          <cell r="BI161" t="str">
            <v/>
          </cell>
          <cell r="BJ161" t="str">
            <v/>
          </cell>
          <cell r="BK161" t="str">
            <v/>
          </cell>
          <cell r="BL161" t="str">
            <v/>
          </cell>
          <cell r="BM161" t="str">
            <v/>
          </cell>
          <cell r="BN161"/>
          <cell r="BO161"/>
          <cell r="BP161"/>
          <cell r="BQ161"/>
          <cell r="BR161"/>
          <cell r="BS161"/>
          <cell r="BT161"/>
          <cell r="BU161"/>
          <cell r="BV161"/>
          <cell r="BW161"/>
          <cell r="BX161"/>
          <cell r="BY161"/>
          <cell r="BZ161"/>
          <cell r="CA161"/>
          <cell r="CB161"/>
          <cell r="CC161"/>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v>1</v>
          </cell>
          <cell r="DW161" t="str">
            <v/>
          </cell>
        </row>
        <row r="162">
          <cell r="U162" t="str">
            <v>PR19NES_BES07</v>
          </cell>
          <cell r="V162" t="str">
            <v>Our customers say our services are good value for money and we work hard to keep water and wastewater affordable for all.</v>
          </cell>
          <cell r="W162" t="str">
            <v>PR19 new</v>
          </cell>
          <cell r="X162" t="str">
            <v>BES07</v>
          </cell>
          <cell r="Y162" t="str">
            <v>Gap sites</v>
          </cell>
          <cell r="Z162" t="str">
            <v>The percentage of properties on the Valuation Office Rating list which have been matched to our corporate database of connected non-household properties.</v>
          </cell>
          <cell r="AA162" t="str">
            <v/>
          </cell>
          <cell r="AB162">
            <v>0.56999999999999995</v>
          </cell>
          <cell r="AC162">
            <v>0.43</v>
          </cell>
          <cell r="AD162" t="str">
            <v/>
          </cell>
          <cell r="AE162" t="str">
            <v/>
          </cell>
          <cell r="AF162" t="str">
            <v/>
          </cell>
          <cell r="AG162" t="str">
            <v/>
          </cell>
          <cell r="AH162" t="str">
            <v/>
          </cell>
          <cell r="AI162">
            <v>1</v>
          </cell>
          <cell r="AJ162" t="str">
            <v>NFI</v>
          </cell>
          <cell r="AK162" t="str">
            <v/>
          </cell>
          <cell r="AL162" t="str">
            <v/>
          </cell>
          <cell r="AM162" t="str">
            <v>Billing, debt, vfm, affordability, vulnerability</v>
          </cell>
          <cell r="AN162" t="str">
            <v>%</v>
          </cell>
          <cell r="AO162" t="str">
            <v>The percentage of NHH properties matched to the Valuation Office Rating list defined as:
(NHH connected properties within our corporate database matched / current active properties on the Valuation Office Rating list within our operational areas) x 100%.</v>
          </cell>
          <cell r="AP162">
            <v>1</v>
          </cell>
          <cell r="AQ162" t="str">
            <v>Up</v>
          </cell>
          <cell r="AR162" t="str">
            <v/>
          </cell>
          <cell r="AS162"/>
          <cell r="AT162"/>
          <cell r="AU162"/>
          <cell r="AV162"/>
          <cell r="AW162"/>
          <cell r="AX162"/>
          <cell r="AY162"/>
          <cell r="AZ162"/>
          <cell r="BA162"/>
          <cell r="BB162"/>
          <cell r="BC162"/>
          <cell r="BD162"/>
          <cell r="BE162"/>
          <cell r="BF162"/>
          <cell r="BG162"/>
          <cell r="BH162"/>
          <cell r="BI162" t="str">
            <v/>
          </cell>
          <cell r="BJ162" t="str">
            <v/>
          </cell>
          <cell r="BK162" t="str">
            <v/>
          </cell>
          <cell r="BL162" t="str">
            <v/>
          </cell>
          <cell r="BM162" t="str">
            <v/>
          </cell>
          <cell r="BN162"/>
          <cell r="BO162"/>
          <cell r="BP162"/>
          <cell r="BQ162"/>
          <cell r="BR162"/>
          <cell r="BS162"/>
          <cell r="BT162"/>
          <cell r="BU162"/>
          <cell r="BV162"/>
          <cell r="BW162"/>
          <cell r="BX162"/>
          <cell r="BY162"/>
          <cell r="BZ162"/>
          <cell r="CA162"/>
          <cell r="CB162"/>
          <cell r="CC162"/>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v>1</v>
          </cell>
          <cell r="DW162" t="str">
            <v/>
          </cell>
        </row>
        <row r="163">
          <cell r="U163" t="str">
            <v>PR19NES_BES08</v>
          </cell>
          <cell r="V163" t="str">
            <v>Our customers say our services are good value for money and we work hard to keep water and wastewater services affordable for all.</v>
          </cell>
          <cell r="W163" t="str">
            <v>PR19 new</v>
          </cell>
          <cell r="X163" t="str">
            <v>BES08</v>
          </cell>
          <cell r="Y163" t="str">
            <v xml:space="preserve">Voids </v>
          </cell>
          <cell r="Z163" t="str">
            <v>Percentage of void household properties i.e. those not currently billed for water and/or sewerage services.</v>
          </cell>
          <cell r="AA163" t="str">
            <v/>
          </cell>
          <cell r="AB163" t="str">
            <v/>
          </cell>
          <cell r="AC163" t="str">
            <v/>
          </cell>
          <cell r="AD163" t="str">
            <v/>
          </cell>
          <cell r="AE163">
            <v>1</v>
          </cell>
          <cell r="AF163" t="str">
            <v/>
          </cell>
          <cell r="AG163" t="str">
            <v/>
          </cell>
          <cell r="AH163" t="str">
            <v/>
          </cell>
          <cell r="AI163">
            <v>1</v>
          </cell>
          <cell r="AJ163" t="str">
            <v>Out &amp; under</v>
          </cell>
          <cell r="AK163" t="str">
            <v xml:space="preserve">Revenue </v>
          </cell>
          <cell r="AL163" t="str">
            <v>In-period</v>
          </cell>
          <cell r="AM163" t="str">
            <v>Billing, debt, vfm, affordability, vulnerability</v>
          </cell>
          <cell r="AN163" t="str">
            <v>%</v>
          </cell>
          <cell r="AO163" t="str">
            <v xml:space="preserve">The measure is ‘(number of void properties / total number of connected household properties) x 100%’
The total number of household properties is the total number of properties detailed within our corporate database.
</v>
          </cell>
          <cell r="AP163">
            <v>2</v>
          </cell>
          <cell r="AQ163" t="str">
            <v>Down</v>
          </cell>
          <cell r="AR163" t="str">
            <v/>
          </cell>
          <cell r="AS163"/>
          <cell r="AT163"/>
          <cell r="AU163"/>
          <cell r="AV163"/>
          <cell r="AW163"/>
          <cell r="AX163"/>
          <cell r="AY163"/>
          <cell r="AZ163"/>
          <cell r="BA163"/>
          <cell r="BB163"/>
          <cell r="BC163"/>
          <cell r="BD163"/>
          <cell r="BE163"/>
          <cell r="BF163"/>
          <cell r="BG163"/>
          <cell r="BH163"/>
          <cell r="BI163" t="str">
            <v/>
          </cell>
          <cell r="BJ163" t="str">
            <v/>
          </cell>
          <cell r="BK163" t="str">
            <v/>
          </cell>
          <cell r="BL163" t="str">
            <v/>
          </cell>
          <cell r="BM163" t="str">
            <v/>
          </cell>
          <cell r="BN163"/>
          <cell r="BO163"/>
          <cell r="BP163"/>
          <cell r="BQ163"/>
          <cell r="BR163"/>
          <cell r="BS163"/>
          <cell r="BT163"/>
          <cell r="BU163"/>
          <cell r="BV163"/>
          <cell r="BW163"/>
          <cell r="BX163"/>
          <cell r="BY163"/>
          <cell r="BZ163"/>
          <cell r="CA163"/>
          <cell r="CB163"/>
          <cell r="CC163"/>
          <cell r="CD163" t="str">
            <v>Yes</v>
          </cell>
          <cell r="CE163" t="str">
            <v>Yes</v>
          </cell>
          <cell r="CF163" t="str">
            <v>Yes</v>
          </cell>
          <cell r="CG163" t="str">
            <v>Yes</v>
          </cell>
          <cell r="CH163" t="str">
            <v>Yes</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v>1</v>
          </cell>
          <cell r="DW163" t="str">
            <v/>
          </cell>
        </row>
        <row r="164">
          <cell r="U164" t="str">
            <v>PR19NES_BES09</v>
          </cell>
          <cell r="V164" t="str">
            <v>We are resilient and provide clean drinking water and effective sewerage services; now, and for future generations.</v>
          </cell>
          <cell r="W164" t="str">
            <v>PR19 new</v>
          </cell>
          <cell r="X164" t="str">
            <v>BES09</v>
          </cell>
          <cell r="Y164" t="str">
            <v>Interruptions to supply greater than 12 hours</v>
          </cell>
          <cell r="Z164" t="str">
            <v>This measure is a bespoke resilience measure. It is a count of the number of properties that experience a 12 hours (or more) interruption. This is measured over the April to March year.</v>
          </cell>
          <cell r="AA164" t="str">
            <v/>
          </cell>
          <cell r="AB164">
            <v>1</v>
          </cell>
          <cell r="AC164" t="str">
            <v/>
          </cell>
          <cell r="AD164" t="str">
            <v/>
          </cell>
          <cell r="AE164" t="str">
            <v/>
          </cell>
          <cell r="AF164" t="str">
            <v/>
          </cell>
          <cell r="AG164" t="str">
            <v/>
          </cell>
          <cell r="AH164" t="str">
            <v/>
          </cell>
          <cell r="AI164">
            <v>1</v>
          </cell>
          <cell r="AJ164" t="str">
            <v>Out &amp; under</v>
          </cell>
          <cell r="AK164" t="str">
            <v xml:space="preserve">Revenue </v>
          </cell>
          <cell r="AL164" t="str">
            <v>In-period</v>
          </cell>
          <cell r="AM164" t="str">
            <v>Supply interruptions</v>
          </cell>
          <cell r="AN164" t="str">
            <v>nr</v>
          </cell>
          <cell r="AO164" t="str">
            <v xml:space="preserve">The number of properties that experience an interruption of 12 hours (or more). The total of all properties experiencing a 12 hours (or more) interruption is calculated over the April to March year. </v>
          </cell>
          <cell r="AP164">
            <v>0</v>
          </cell>
          <cell r="AQ164" t="str">
            <v>Down</v>
          </cell>
          <cell r="AR164" t="str">
            <v/>
          </cell>
          <cell r="AS164"/>
          <cell r="AT164"/>
          <cell r="AU164"/>
          <cell r="AV164"/>
          <cell r="AW164"/>
          <cell r="AX164"/>
          <cell r="AY164"/>
          <cell r="AZ164"/>
          <cell r="BA164"/>
          <cell r="BB164"/>
          <cell r="BC164"/>
          <cell r="BD164"/>
          <cell r="BE164"/>
          <cell r="BF164"/>
          <cell r="BG164"/>
          <cell r="BH164"/>
          <cell r="BI164" t="str">
            <v/>
          </cell>
          <cell r="BJ164" t="str">
            <v/>
          </cell>
          <cell r="BK164" t="str">
            <v/>
          </cell>
          <cell r="BL164" t="str">
            <v/>
          </cell>
          <cell r="BM164" t="str">
            <v/>
          </cell>
          <cell r="BN164"/>
          <cell r="BO164"/>
          <cell r="BP164"/>
          <cell r="BQ164"/>
          <cell r="BR164"/>
          <cell r="BS164"/>
          <cell r="BT164"/>
          <cell r="BU164"/>
          <cell r="BV164"/>
          <cell r="BW164"/>
          <cell r="BX164"/>
          <cell r="BY164"/>
          <cell r="BZ164"/>
          <cell r="CA164"/>
          <cell r="CB164"/>
          <cell r="CC164"/>
          <cell r="CD164" t="str">
            <v>Yes</v>
          </cell>
          <cell r="CE164" t="str">
            <v>Yes</v>
          </cell>
          <cell r="CF164" t="str">
            <v>Yes</v>
          </cell>
          <cell r="CG164" t="str">
            <v>Yes</v>
          </cell>
          <cell r="CH164" t="str">
            <v>Yes</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v>1</v>
          </cell>
          <cell r="DW164" t="str">
            <v/>
          </cell>
        </row>
        <row r="165">
          <cell r="U165" t="str">
            <v>PR19NES_BES11</v>
          </cell>
          <cell r="V165" t="str">
            <v>Our drinking water is clean, clear and tastes good.</v>
          </cell>
          <cell r="W165" t="str">
            <v>PR14 continuation</v>
          </cell>
          <cell r="X165" t="str">
            <v>BES11</v>
          </cell>
          <cell r="Y165" t="str">
            <v>Discoloured water contacts</v>
          </cell>
          <cell r="Z165" t="str">
            <v xml:space="preserve">The number of customer contacts of discoloured water – brown/orange/black recorded in a calendar year in line with DWI information letter IL01/2006.
This is a continuation of the 2015-20 measure W-B3 and is a bespoke asset heath measure.
</v>
          </cell>
          <cell r="AA165" t="str">
            <v/>
          </cell>
          <cell r="AB165">
            <v>1</v>
          </cell>
          <cell r="AC165" t="str">
            <v/>
          </cell>
          <cell r="AD165" t="str">
            <v/>
          </cell>
          <cell r="AE165" t="str">
            <v/>
          </cell>
          <cell r="AF165" t="str">
            <v/>
          </cell>
          <cell r="AG165" t="str">
            <v/>
          </cell>
          <cell r="AH165" t="str">
            <v/>
          </cell>
          <cell r="AI165">
            <v>1</v>
          </cell>
          <cell r="AJ165" t="str">
            <v>Out &amp; under</v>
          </cell>
          <cell r="AK165" t="str">
            <v xml:space="preserve">Revenue </v>
          </cell>
          <cell r="AL165" t="str">
            <v>In-period</v>
          </cell>
          <cell r="AM165" t="str">
            <v>Customer contacts - water quality</v>
          </cell>
          <cell r="AN165" t="str">
            <v>Number</v>
          </cell>
          <cell r="AO165" t="str">
            <v>No. of contacts per 1,000 population</v>
          </cell>
          <cell r="AP165">
            <v>2</v>
          </cell>
          <cell r="AQ165" t="str">
            <v>Down</v>
          </cell>
          <cell r="AR165"/>
          <cell r="AS165"/>
          <cell r="AT165"/>
          <cell r="AU165"/>
          <cell r="AV165"/>
          <cell r="AW165"/>
          <cell r="AX165"/>
          <cell r="AY165"/>
          <cell r="AZ165"/>
          <cell r="BA165"/>
          <cell r="BB165"/>
          <cell r="BC165"/>
          <cell r="BD165"/>
          <cell r="BE165"/>
          <cell r="BF165"/>
          <cell r="BG165"/>
          <cell r="BH165"/>
          <cell r="BI165" t="str">
            <v/>
          </cell>
          <cell r="BJ165" t="str">
            <v/>
          </cell>
          <cell r="BK165" t="str">
            <v/>
          </cell>
          <cell r="BL165" t="str">
            <v/>
          </cell>
          <cell r="BM165" t="str">
            <v/>
          </cell>
          <cell r="BN165"/>
          <cell r="BO165"/>
          <cell r="BP165"/>
          <cell r="BQ165"/>
          <cell r="BR165"/>
          <cell r="BS165"/>
          <cell r="BT165"/>
          <cell r="BU165"/>
          <cell r="BV165"/>
          <cell r="BW165"/>
          <cell r="BX165"/>
          <cell r="BY165"/>
          <cell r="BZ165"/>
          <cell r="CA165"/>
          <cell r="CB165"/>
          <cell r="CC165"/>
          <cell r="CD165" t="str">
            <v>Yes</v>
          </cell>
          <cell r="CE165" t="str">
            <v>Yes</v>
          </cell>
          <cell r="CF165" t="str">
            <v>Yes</v>
          </cell>
          <cell r="CG165" t="str">
            <v>Yes</v>
          </cell>
          <cell r="CH165" t="str">
            <v>Yes</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v>1</v>
          </cell>
          <cell r="DW165" t="str">
            <v/>
          </cell>
        </row>
        <row r="166">
          <cell r="U166" t="str">
            <v>PR19NES_BES12</v>
          </cell>
          <cell r="V166" t="str">
            <v>Our drinking water is clean, clear and tastes good.</v>
          </cell>
          <cell r="W166" t="str">
            <v>PR14 continuation</v>
          </cell>
          <cell r="X166" t="str">
            <v>BES12</v>
          </cell>
          <cell r="Y166" t="str">
            <v>Taste and smell contacts</v>
          </cell>
          <cell r="Z166"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AA166" t="str">
            <v/>
          </cell>
          <cell r="AB166">
            <v>1</v>
          </cell>
          <cell r="AC166" t="str">
            <v/>
          </cell>
          <cell r="AD166" t="str">
            <v/>
          </cell>
          <cell r="AE166" t="str">
            <v/>
          </cell>
          <cell r="AF166" t="str">
            <v/>
          </cell>
          <cell r="AG166" t="str">
            <v/>
          </cell>
          <cell r="AH166" t="str">
            <v/>
          </cell>
          <cell r="AI166">
            <v>1</v>
          </cell>
          <cell r="AJ166" t="str">
            <v>Out &amp; under</v>
          </cell>
          <cell r="AK166" t="str">
            <v xml:space="preserve">Revenue </v>
          </cell>
          <cell r="AL166" t="str">
            <v>In-period</v>
          </cell>
          <cell r="AM166" t="str">
            <v>Customer contacts - water quality</v>
          </cell>
          <cell r="AN166" t="str">
            <v>Number</v>
          </cell>
          <cell r="AO166" t="str">
            <v>No. of contacts per 1,000 population</v>
          </cell>
          <cell r="AP166">
            <v>2</v>
          </cell>
          <cell r="AQ166" t="str">
            <v>Down</v>
          </cell>
          <cell r="AR166"/>
          <cell r="AS166"/>
          <cell r="AT166"/>
          <cell r="AU166"/>
          <cell r="AV166"/>
          <cell r="AW166"/>
          <cell r="AX166"/>
          <cell r="AY166"/>
          <cell r="AZ166"/>
          <cell r="BA166"/>
          <cell r="BB166"/>
          <cell r="BC166"/>
          <cell r="BD166"/>
          <cell r="BE166"/>
          <cell r="BF166"/>
          <cell r="BG166"/>
          <cell r="BH166"/>
          <cell r="BI166" t="str">
            <v/>
          </cell>
          <cell r="BJ166" t="str">
            <v/>
          </cell>
          <cell r="BK166" t="str">
            <v/>
          </cell>
          <cell r="BL166" t="str">
            <v/>
          </cell>
          <cell r="BM166" t="str">
            <v/>
          </cell>
          <cell r="BN166"/>
          <cell r="BO166"/>
          <cell r="BP166"/>
          <cell r="BQ166"/>
          <cell r="BR166"/>
          <cell r="BS166"/>
          <cell r="BT166"/>
          <cell r="BU166"/>
          <cell r="BV166"/>
          <cell r="BW166"/>
          <cell r="BX166"/>
          <cell r="BY166"/>
          <cell r="BZ166"/>
          <cell r="CA166"/>
          <cell r="CB166"/>
          <cell r="CC166"/>
          <cell r="CD166" t="str">
            <v>Yes</v>
          </cell>
          <cell r="CE166" t="str">
            <v>Yes</v>
          </cell>
          <cell r="CF166" t="str">
            <v>Yes</v>
          </cell>
          <cell r="CG166" t="str">
            <v>Yes</v>
          </cell>
          <cell r="CH166" t="str">
            <v>Yes</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v>1</v>
          </cell>
          <cell r="DW166" t="str">
            <v/>
          </cell>
        </row>
        <row r="167">
          <cell r="U167" t="str">
            <v>PR19NES_BES13</v>
          </cell>
          <cell r="V167" t="str">
            <v>Our drinking water is clean, clear and tastes good.</v>
          </cell>
          <cell r="W167" t="str">
            <v>PR19 new</v>
          </cell>
          <cell r="X167" t="str">
            <v>BES13</v>
          </cell>
          <cell r="Y167" t="str">
            <v xml:space="preserve">Event Risk Index  </v>
          </cell>
          <cell r="Z167" t="str">
            <v>The Drinking Water Inspectorate (DWI) monitor water company water quality events through the event risk index. This index measures water company response to water quality events.</v>
          </cell>
          <cell r="AA167" t="str">
            <v/>
          </cell>
          <cell r="AB167">
            <v>1</v>
          </cell>
          <cell r="AC167" t="str">
            <v/>
          </cell>
          <cell r="AD167" t="str">
            <v/>
          </cell>
          <cell r="AE167" t="str">
            <v/>
          </cell>
          <cell r="AF167" t="str">
            <v/>
          </cell>
          <cell r="AG167" t="str">
            <v/>
          </cell>
          <cell r="AH167" t="str">
            <v/>
          </cell>
          <cell r="AI167">
            <v>1</v>
          </cell>
          <cell r="AJ167" t="str">
            <v>Under</v>
          </cell>
          <cell r="AK167" t="str">
            <v xml:space="preserve">Revenue </v>
          </cell>
          <cell r="AL167" t="str">
            <v>In-period</v>
          </cell>
          <cell r="AM167" t="str">
            <v>Resilience</v>
          </cell>
          <cell r="AN167" t="str">
            <v>nr</v>
          </cell>
          <cell r="AO167" t="str">
            <v>This measure is a count of all events from DWI seriousness assessments from notified water quality events. It is measured over a calendar year.
This measure aligns fully with the seriousness categorisation as detailed by the DWI</v>
          </cell>
          <cell r="AP167">
            <v>3</v>
          </cell>
          <cell r="AQ167" t="str">
            <v>Down</v>
          </cell>
          <cell r="AR167" t="str">
            <v/>
          </cell>
          <cell r="AS167"/>
          <cell r="AT167"/>
          <cell r="AU167"/>
          <cell r="AV167"/>
          <cell r="AW167"/>
          <cell r="AX167"/>
          <cell r="AY167"/>
          <cell r="AZ167"/>
          <cell r="BA167"/>
          <cell r="BB167"/>
          <cell r="BC167"/>
          <cell r="BD167"/>
          <cell r="BE167"/>
          <cell r="BF167"/>
          <cell r="BG167"/>
          <cell r="BH167"/>
          <cell r="BI167" t="str">
            <v/>
          </cell>
          <cell r="BJ167" t="str">
            <v/>
          </cell>
          <cell r="BK167" t="str">
            <v/>
          </cell>
          <cell r="BL167" t="str">
            <v/>
          </cell>
          <cell r="BM167" t="str">
            <v/>
          </cell>
          <cell r="BN167"/>
          <cell r="BO167"/>
          <cell r="BP167"/>
          <cell r="BQ167"/>
          <cell r="BR167"/>
          <cell r="BS167"/>
          <cell r="BT167"/>
          <cell r="BU167"/>
          <cell r="BV167"/>
          <cell r="BW167"/>
          <cell r="BX167"/>
          <cell r="BY167"/>
          <cell r="BZ167"/>
          <cell r="CA167"/>
          <cell r="CB167"/>
          <cell r="CC167"/>
          <cell r="CD167" t="str">
            <v>Yes</v>
          </cell>
          <cell r="CE167" t="str">
            <v>Yes</v>
          </cell>
          <cell r="CF167" t="str">
            <v>Yes</v>
          </cell>
          <cell r="CG167" t="str">
            <v>Yes</v>
          </cell>
          <cell r="CH167" t="str">
            <v>Yes</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v>1</v>
          </cell>
          <cell r="DW167" t="str">
            <v/>
          </cell>
        </row>
        <row r="168">
          <cell r="U168" t="str">
            <v>PR19NES_BES14</v>
          </cell>
          <cell r="V168" t="str">
            <v>We always provide a reliable supply of water.</v>
          </cell>
          <cell r="W168" t="str">
            <v>PR19 new</v>
          </cell>
          <cell r="X168" t="str">
            <v>BES14</v>
          </cell>
          <cell r="Y168" t="str">
            <v xml:space="preserve">Interruptions to supply between one and three hours </v>
          </cell>
          <cell r="Z168" t="str">
            <v>This bespoke measure aligns with the common interruptions measure with the distinction that it is calculated for all interruptions above one hour and less than three hours.</v>
          </cell>
          <cell r="AA168" t="str">
            <v/>
          </cell>
          <cell r="AB168">
            <v>1</v>
          </cell>
          <cell r="AC168" t="str">
            <v/>
          </cell>
          <cell r="AD168" t="str">
            <v/>
          </cell>
          <cell r="AE168" t="str">
            <v/>
          </cell>
          <cell r="AF168" t="str">
            <v/>
          </cell>
          <cell r="AG168" t="str">
            <v/>
          </cell>
          <cell r="AH168" t="str">
            <v/>
          </cell>
          <cell r="AI168">
            <v>1</v>
          </cell>
          <cell r="AJ168" t="str">
            <v>Out &amp; under</v>
          </cell>
          <cell r="AK168" t="str">
            <v xml:space="preserve">Revenue </v>
          </cell>
          <cell r="AL168" t="str">
            <v>In-period</v>
          </cell>
          <cell r="AM168" t="str">
            <v>Supply interruptions</v>
          </cell>
          <cell r="AN168" t="str">
            <v xml:space="preserve">% </v>
          </cell>
          <cell r="AO168" t="str">
            <v>Percentage that the average time the water supply is interrupted is greater than one hour and less than three hours in the report year as a proportion of the baseline.</v>
          </cell>
          <cell r="AP168">
            <v>1</v>
          </cell>
          <cell r="AQ168" t="str">
            <v>Down</v>
          </cell>
          <cell r="AR168" t="str">
            <v/>
          </cell>
          <cell r="AS168"/>
          <cell r="AT168"/>
          <cell r="AU168"/>
          <cell r="AV168"/>
          <cell r="AW168"/>
          <cell r="AX168"/>
          <cell r="AY168"/>
          <cell r="AZ168"/>
          <cell r="BA168"/>
          <cell r="BB168"/>
          <cell r="BC168"/>
          <cell r="BD168"/>
          <cell r="BE168"/>
          <cell r="BF168"/>
          <cell r="BG168"/>
          <cell r="BH168"/>
          <cell r="BI168" t="str">
            <v/>
          </cell>
          <cell r="BJ168" t="str">
            <v/>
          </cell>
          <cell r="BK168" t="str">
            <v/>
          </cell>
          <cell r="BL168" t="str">
            <v/>
          </cell>
          <cell r="BM168" t="str">
            <v/>
          </cell>
          <cell r="BN168"/>
          <cell r="BO168"/>
          <cell r="BP168"/>
          <cell r="BQ168"/>
          <cell r="BR168"/>
          <cell r="BS168"/>
          <cell r="BT168"/>
          <cell r="BU168"/>
          <cell r="BV168"/>
          <cell r="BW168"/>
          <cell r="BX168"/>
          <cell r="BY168"/>
          <cell r="BZ168"/>
          <cell r="CA168"/>
          <cell r="CB168"/>
          <cell r="CC168"/>
          <cell r="CD168" t="str">
            <v/>
          </cell>
          <cell r="CE168" t="str">
            <v>Yes</v>
          </cell>
          <cell r="CF168" t="str">
            <v>Yes</v>
          </cell>
          <cell r="CG168" t="str">
            <v>Yes</v>
          </cell>
          <cell r="CH168" t="str">
            <v>Yes</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v>1</v>
          </cell>
          <cell r="DW168" t="str">
            <v/>
          </cell>
        </row>
        <row r="169">
          <cell r="U169" t="str">
            <v>PR19NES_BES15</v>
          </cell>
          <cell r="V169" t="str">
            <v xml:space="preserve">Our sewerage service deals with sewage and heavy rainfall effectively. </v>
          </cell>
          <cell r="W169" t="str">
            <v>PR19 new</v>
          </cell>
          <cell r="X169" t="str">
            <v>BES15</v>
          </cell>
          <cell r="Y169" t="str">
            <v>Sewer blockages</v>
          </cell>
          <cell r="Z169" t="str">
            <v xml:space="preserve">This measure is the annual number of sewer blockage events that require clearing, measured over the April to March year. 
The definition aligns with that published on the Ofwat Outcomes definitions – PR19 website.
</v>
          </cell>
          <cell r="AA169" t="str">
            <v/>
          </cell>
          <cell r="AB169" t="str">
            <v/>
          </cell>
          <cell r="AC169">
            <v>1</v>
          </cell>
          <cell r="AD169" t="str">
            <v/>
          </cell>
          <cell r="AE169" t="str">
            <v/>
          </cell>
          <cell r="AF169" t="str">
            <v/>
          </cell>
          <cell r="AG169" t="str">
            <v/>
          </cell>
          <cell r="AH169" t="str">
            <v/>
          </cell>
          <cell r="AI169">
            <v>1</v>
          </cell>
          <cell r="AJ169" t="str">
            <v>Out &amp; under</v>
          </cell>
          <cell r="AK169" t="str">
            <v xml:space="preserve">Revenue </v>
          </cell>
          <cell r="AL169" t="str">
            <v>In-period</v>
          </cell>
          <cell r="AM169" t="str">
            <v>Asset/equipment failure</v>
          </cell>
          <cell r="AN169" t="str">
            <v>number</v>
          </cell>
          <cell r="AO169" t="str">
            <v>Incidents per 1,000 km of sewers</v>
          </cell>
          <cell r="AP169">
            <v>2</v>
          </cell>
          <cell r="AQ169" t="str">
            <v>Down</v>
          </cell>
          <cell r="AR169"/>
          <cell r="AS169"/>
          <cell r="AT169"/>
          <cell r="AU169"/>
          <cell r="AV169"/>
          <cell r="AW169"/>
          <cell r="AX169"/>
          <cell r="AY169"/>
          <cell r="AZ169"/>
          <cell r="BA169"/>
          <cell r="BB169"/>
          <cell r="BC169"/>
          <cell r="BD169"/>
          <cell r="BE169"/>
          <cell r="BF169"/>
          <cell r="BG169"/>
          <cell r="BH169"/>
          <cell r="BI169" t="str">
            <v/>
          </cell>
          <cell r="BJ169" t="str">
            <v/>
          </cell>
          <cell r="BK169" t="str">
            <v/>
          </cell>
          <cell r="BL169" t="str">
            <v/>
          </cell>
          <cell r="BM169" t="str">
            <v/>
          </cell>
          <cell r="BN169"/>
          <cell r="BO169"/>
          <cell r="BP169"/>
          <cell r="BQ169"/>
          <cell r="BR169"/>
          <cell r="BS169"/>
          <cell r="BT169"/>
          <cell r="BU169"/>
          <cell r="BV169"/>
          <cell r="BW169"/>
          <cell r="BX169"/>
          <cell r="BY169"/>
          <cell r="BZ169"/>
          <cell r="CA169"/>
          <cell r="CB169"/>
          <cell r="CC169"/>
          <cell r="CD169" t="str">
            <v>Yes</v>
          </cell>
          <cell r="CE169" t="str">
            <v>Yes</v>
          </cell>
          <cell r="CF169" t="str">
            <v>Yes</v>
          </cell>
          <cell r="CG169" t="str">
            <v>Yes</v>
          </cell>
          <cell r="CH169" t="str">
            <v>Yes</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v>1</v>
          </cell>
          <cell r="DW169" t="str">
            <v/>
          </cell>
        </row>
        <row r="170">
          <cell r="U170" t="str">
            <v>PR19NES_BES16</v>
          </cell>
          <cell r="V170" t="str">
            <v xml:space="preserve">Our sewerage service deals with sewage and heavy rainfall effectively. </v>
          </cell>
          <cell r="W170" t="str">
            <v>PR14 revision</v>
          </cell>
          <cell r="X170" t="str">
            <v>BES16</v>
          </cell>
          <cell r="Y170" t="str">
            <v>External sewer flooding</v>
          </cell>
          <cell r="Z170" t="str">
            <v>This bespoke measure is a count of all external sewer flooding events. 
A flooding incident is defined as the number of curtilages flooded during each flooding event from a public sewer. A flooding event is the escape of water from a sewerage system, irre</v>
          </cell>
          <cell r="AA170" t="str">
            <v/>
          </cell>
          <cell r="AB170" t="str">
            <v/>
          </cell>
          <cell r="AC170">
            <v>1</v>
          </cell>
          <cell r="AD170" t="str">
            <v/>
          </cell>
          <cell r="AE170" t="str">
            <v/>
          </cell>
          <cell r="AF170" t="str">
            <v/>
          </cell>
          <cell r="AG170" t="str">
            <v/>
          </cell>
          <cell r="AH170" t="str">
            <v/>
          </cell>
          <cell r="AI170">
            <v>1</v>
          </cell>
          <cell r="AJ170" t="str">
            <v>Out &amp; under</v>
          </cell>
          <cell r="AK170" t="str">
            <v xml:space="preserve">Revenue </v>
          </cell>
          <cell r="AL170" t="str">
            <v>In-period</v>
          </cell>
          <cell r="AM170" t="str">
            <v>Sewer flooding</v>
          </cell>
          <cell r="AN170" t="str">
            <v>number</v>
          </cell>
          <cell r="AO170" t="str">
            <v>Number of incidents per 10,000 sewer connections</v>
          </cell>
          <cell r="AP170">
            <v>0</v>
          </cell>
          <cell r="AQ170" t="str">
            <v>Down</v>
          </cell>
          <cell r="AR170"/>
          <cell r="AS170"/>
          <cell r="AT170"/>
          <cell r="AU170"/>
          <cell r="AV170"/>
          <cell r="AW170"/>
          <cell r="AX170"/>
          <cell r="AY170"/>
          <cell r="AZ170"/>
          <cell r="BA170"/>
          <cell r="BB170"/>
          <cell r="BC170"/>
          <cell r="BD170"/>
          <cell r="BE170"/>
          <cell r="BF170"/>
          <cell r="BG170"/>
          <cell r="BH170"/>
          <cell r="BI170" t="str">
            <v/>
          </cell>
          <cell r="BJ170" t="str">
            <v/>
          </cell>
          <cell r="BK170" t="str">
            <v/>
          </cell>
          <cell r="BL170" t="str">
            <v/>
          </cell>
          <cell r="BM170" t="str">
            <v/>
          </cell>
          <cell r="BN170"/>
          <cell r="BO170"/>
          <cell r="BP170"/>
          <cell r="BQ170"/>
          <cell r="BR170"/>
          <cell r="BS170"/>
          <cell r="BT170"/>
          <cell r="BU170"/>
          <cell r="BV170"/>
          <cell r="BW170"/>
          <cell r="BX170"/>
          <cell r="BY170"/>
          <cell r="BZ170"/>
          <cell r="CA170"/>
          <cell r="CB170"/>
          <cell r="CC170"/>
          <cell r="CD170" t="str">
            <v>Yes</v>
          </cell>
          <cell r="CE170" t="str">
            <v>Yes</v>
          </cell>
          <cell r="CF170" t="str">
            <v>Yes</v>
          </cell>
          <cell r="CG170" t="str">
            <v>Yes</v>
          </cell>
          <cell r="CH170" t="str">
            <v>Yes</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v>1</v>
          </cell>
          <cell r="DW170" t="str">
            <v/>
          </cell>
        </row>
        <row r="171">
          <cell r="U171" t="str">
            <v>PR19NES_BES17</v>
          </cell>
          <cell r="V171" t="str">
            <v xml:space="preserve">Our sewerage service deals with sewage and heavy rainfall effectively. </v>
          </cell>
          <cell r="W171" t="str">
            <v>PR14 revision</v>
          </cell>
          <cell r="X171" t="str">
            <v>BES17</v>
          </cell>
          <cell r="Y171" t="str">
            <v xml:space="preserve">Repeat sewer flooding </v>
          </cell>
          <cell r="Z171" t="str">
            <v>This bespoke measure is the number of times per year (April to March) that properties have suffered from internal flooding where the property has flooded internally at least once in the last 5 years.  This is for flooding from the public and transferred n</v>
          </cell>
          <cell r="AA171" t="str">
            <v/>
          </cell>
          <cell r="AB171" t="str">
            <v/>
          </cell>
          <cell r="AC171">
            <v>1</v>
          </cell>
          <cell r="AD171" t="str">
            <v/>
          </cell>
          <cell r="AE171" t="str">
            <v/>
          </cell>
          <cell r="AF171" t="str">
            <v/>
          </cell>
          <cell r="AG171" t="str">
            <v/>
          </cell>
          <cell r="AH171" t="str">
            <v/>
          </cell>
          <cell r="AI171">
            <v>1</v>
          </cell>
          <cell r="AJ171" t="str">
            <v>Out &amp; under</v>
          </cell>
          <cell r="AK171" t="str">
            <v xml:space="preserve">Revenue </v>
          </cell>
          <cell r="AL171" t="str">
            <v>In-period</v>
          </cell>
          <cell r="AM171" t="str">
            <v>Sewer flooding</v>
          </cell>
          <cell r="AN171" t="str">
            <v>nr</v>
          </cell>
          <cell r="AO171"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AP171">
            <v>1</v>
          </cell>
          <cell r="AQ171" t="str">
            <v>Down</v>
          </cell>
          <cell r="AR171" t="str">
            <v/>
          </cell>
          <cell r="AS171"/>
          <cell r="AT171"/>
          <cell r="AU171"/>
          <cell r="AV171"/>
          <cell r="AW171"/>
          <cell r="AX171"/>
          <cell r="AY171"/>
          <cell r="AZ171"/>
          <cell r="BA171"/>
          <cell r="BB171"/>
          <cell r="BC171"/>
          <cell r="BD171"/>
          <cell r="BE171"/>
          <cell r="BF171"/>
          <cell r="BG171"/>
          <cell r="BH171"/>
          <cell r="BI171" t="str">
            <v/>
          </cell>
          <cell r="BJ171" t="str">
            <v/>
          </cell>
          <cell r="BK171" t="str">
            <v/>
          </cell>
          <cell r="BL171" t="str">
            <v/>
          </cell>
          <cell r="BM171" t="str">
            <v/>
          </cell>
          <cell r="BN171"/>
          <cell r="BO171"/>
          <cell r="BP171"/>
          <cell r="BQ171"/>
          <cell r="BR171"/>
          <cell r="BS171"/>
          <cell r="BT171"/>
          <cell r="BU171"/>
          <cell r="BV171"/>
          <cell r="BW171"/>
          <cell r="BX171"/>
          <cell r="BY171"/>
          <cell r="BZ171"/>
          <cell r="CA171"/>
          <cell r="CB171"/>
          <cell r="CC171"/>
          <cell r="CD171" t="str">
            <v>Yes</v>
          </cell>
          <cell r="CE171" t="str">
            <v>Yes</v>
          </cell>
          <cell r="CF171" t="str">
            <v>Yes</v>
          </cell>
          <cell r="CG171" t="str">
            <v>Yes</v>
          </cell>
          <cell r="CH171" t="str">
            <v>Yes</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v>1</v>
          </cell>
          <cell r="DW171" t="str">
            <v/>
          </cell>
        </row>
        <row r="172">
          <cell r="U172" t="str">
            <v>PR19NES_BES18</v>
          </cell>
          <cell r="V172" t="str">
            <v>We help to improve the quality of rivers and coastal waters for the benefit of people, the environment and wildlife.</v>
          </cell>
          <cell r="W172" t="str">
            <v>PR19 new</v>
          </cell>
          <cell r="X172" t="str">
            <v>BES18</v>
          </cell>
          <cell r="Y172" t="str">
            <v>Abstraction incentive mechanism (AIM)</v>
          </cell>
          <cell r="Z172" t="str">
            <v xml:space="preserve">This performance commitment has been identified and designed in line with the Guidelines on the abstraction incentive mechanism (Ofwat 2016).
For Northumbrian Water only one site meets the criteria in the guidance – Ormesby Broad. 
</v>
          </cell>
          <cell r="AA172">
            <v>1</v>
          </cell>
          <cell r="AB172" t="str">
            <v/>
          </cell>
          <cell r="AC172" t="str">
            <v/>
          </cell>
          <cell r="AD172" t="str">
            <v/>
          </cell>
          <cell r="AE172" t="str">
            <v/>
          </cell>
          <cell r="AF172" t="str">
            <v/>
          </cell>
          <cell r="AG172" t="str">
            <v/>
          </cell>
          <cell r="AH172" t="str">
            <v/>
          </cell>
          <cell r="AI172">
            <v>1</v>
          </cell>
          <cell r="AJ172" t="str">
            <v>Out &amp; under</v>
          </cell>
          <cell r="AK172" t="str">
            <v xml:space="preserve">Revenue </v>
          </cell>
          <cell r="AL172" t="str">
            <v>In-period</v>
          </cell>
          <cell r="AM172" t="str">
            <v>Water resources/ abstraction</v>
          </cell>
          <cell r="AN172" t="str">
            <v>nr</v>
          </cell>
          <cell r="AO172" t="str">
            <v>Megalitres (Ml)</v>
          </cell>
          <cell r="AP172" t="str">
            <v>nr</v>
          </cell>
          <cell r="AQ172" t="str">
            <v>Down</v>
          </cell>
          <cell r="AR172" t="str">
            <v/>
          </cell>
          <cell r="AS172"/>
          <cell r="AT172"/>
          <cell r="AU172"/>
          <cell r="AV172"/>
          <cell r="AW172"/>
          <cell r="AX172"/>
          <cell r="AY172"/>
          <cell r="AZ172"/>
          <cell r="BA172"/>
          <cell r="BB172"/>
          <cell r="BC172"/>
          <cell r="BD172"/>
          <cell r="BE172"/>
          <cell r="BF172"/>
          <cell r="BG172"/>
          <cell r="BH172"/>
          <cell r="BI172" t="str">
            <v/>
          </cell>
          <cell r="BJ172" t="str">
            <v/>
          </cell>
          <cell r="BK172" t="str">
            <v/>
          </cell>
          <cell r="BL172" t="str">
            <v/>
          </cell>
          <cell r="BM172" t="str">
            <v/>
          </cell>
          <cell r="BN172"/>
          <cell r="BO172"/>
          <cell r="BP172"/>
          <cell r="BQ172"/>
          <cell r="BR172"/>
          <cell r="BS172"/>
          <cell r="BT172"/>
          <cell r="BU172"/>
          <cell r="BV172"/>
          <cell r="BW172"/>
          <cell r="BX172"/>
          <cell r="BY172"/>
          <cell r="BZ172"/>
          <cell r="CA172"/>
          <cell r="CB172"/>
          <cell r="CC172"/>
          <cell r="CD172" t="str">
            <v>Yes</v>
          </cell>
          <cell r="CE172" t="str">
            <v>Yes</v>
          </cell>
          <cell r="CF172" t="str">
            <v>Yes</v>
          </cell>
          <cell r="CG172" t="str">
            <v>Yes</v>
          </cell>
          <cell r="CH172" t="str">
            <v>Yes</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v>1</v>
          </cell>
          <cell r="DW172" t="str">
            <v/>
          </cell>
        </row>
        <row r="173">
          <cell r="U173" t="str">
            <v>PR19NES_BES19</v>
          </cell>
          <cell r="V173" t="str">
            <v>We help to improve the quality of rivers and coastal waters for the benefit of people, the environment and wildlife.</v>
          </cell>
          <cell r="W173" t="str">
            <v>PR14 revision</v>
          </cell>
          <cell r="X173" t="str">
            <v>BES19</v>
          </cell>
          <cell r="Y173" t="str">
            <v xml:space="preserve">Bathing water compliance </v>
          </cell>
          <cell r="Z173" t="str">
            <v>The percentage of designated bathing waters in our northern operating area that are classified annually as Good or Excellent.</v>
          </cell>
          <cell r="AA173" t="str">
            <v/>
          </cell>
          <cell r="AB173" t="str">
            <v/>
          </cell>
          <cell r="AC173">
            <v>1</v>
          </cell>
          <cell r="AD173" t="str">
            <v/>
          </cell>
          <cell r="AE173" t="str">
            <v/>
          </cell>
          <cell r="AF173" t="str">
            <v/>
          </cell>
          <cell r="AG173" t="str">
            <v/>
          </cell>
          <cell r="AH173" t="str">
            <v/>
          </cell>
          <cell r="AI173">
            <v>1</v>
          </cell>
          <cell r="AJ173" t="str">
            <v>Out &amp; under</v>
          </cell>
          <cell r="AK173" t="str">
            <v xml:space="preserve">Revenue </v>
          </cell>
          <cell r="AL173" t="str">
            <v>In-period</v>
          </cell>
          <cell r="AM173" t="str">
            <v>Environmental</v>
          </cell>
          <cell r="AN173" t="str">
            <v>%</v>
          </cell>
          <cell r="AO173" t="str">
            <v>The percentage of designated bathing waters in our northern operating area that are classified annually as Excellent.
The bathing season runs from 15th May and ends on the 30th September.</v>
          </cell>
          <cell r="AP173">
            <v>2</v>
          </cell>
          <cell r="AQ173" t="str">
            <v>Up</v>
          </cell>
          <cell r="AR173" t="str">
            <v/>
          </cell>
          <cell r="AS173"/>
          <cell r="AT173"/>
          <cell r="AU173"/>
          <cell r="AV173"/>
          <cell r="AW173"/>
          <cell r="AX173"/>
          <cell r="AY173"/>
          <cell r="AZ173"/>
          <cell r="BA173"/>
          <cell r="BB173"/>
          <cell r="BC173"/>
          <cell r="BD173"/>
          <cell r="BE173"/>
          <cell r="BF173"/>
          <cell r="BG173"/>
          <cell r="BH173"/>
          <cell r="BI173" t="str">
            <v/>
          </cell>
          <cell r="BJ173" t="str">
            <v/>
          </cell>
          <cell r="BK173" t="str">
            <v/>
          </cell>
          <cell r="BL173" t="str">
            <v/>
          </cell>
          <cell r="BM173" t="str">
            <v/>
          </cell>
          <cell r="BN173"/>
          <cell r="BO173"/>
          <cell r="BP173"/>
          <cell r="BQ173"/>
          <cell r="BR173"/>
          <cell r="BS173"/>
          <cell r="BT173"/>
          <cell r="BU173"/>
          <cell r="BV173"/>
          <cell r="BW173"/>
          <cell r="BX173"/>
          <cell r="BY173"/>
          <cell r="BZ173"/>
          <cell r="CA173"/>
          <cell r="CB173"/>
          <cell r="CC173"/>
          <cell r="CD173" t="str">
            <v>Yes</v>
          </cell>
          <cell r="CE173" t="str">
            <v>Yes</v>
          </cell>
          <cell r="CF173" t="str">
            <v>Yes</v>
          </cell>
          <cell r="CG173" t="str">
            <v>Yes</v>
          </cell>
          <cell r="CH173" t="str">
            <v>Yes</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v>1</v>
          </cell>
          <cell r="DW173" t="str">
            <v/>
          </cell>
        </row>
        <row r="174">
          <cell r="U174" t="str">
            <v>PR19NES_BES20</v>
          </cell>
          <cell r="V174" t="str">
            <v>We take care to protect and improve the environment in everything we do, leading by example.</v>
          </cell>
          <cell r="W174" t="str">
            <v>PR19 new</v>
          </cell>
          <cell r="X174" t="str">
            <v>BES20</v>
          </cell>
          <cell r="Y174" t="str">
            <v>Water environment improvements</v>
          </cell>
          <cell r="Z174" t="str">
            <v>The measure is the length of publicly accessible water environment improved in partnership, over and above our statutory commitments.</v>
          </cell>
          <cell r="AA174">
            <v>0.122</v>
          </cell>
          <cell r="AB174">
            <v>0.501</v>
          </cell>
          <cell r="AC174">
            <v>0.377</v>
          </cell>
          <cell r="AD174" t="str">
            <v/>
          </cell>
          <cell r="AE174" t="str">
            <v/>
          </cell>
          <cell r="AF174" t="str">
            <v/>
          </cell>
          <cell r="AG174" t="str">
            <v/>
          </cell>
          <cell r="AH174" t="str">
            <v/>
          </cell>
          <cell r="AI174">
            <v>1</v>
          </cell>
          <cell r="AJ174" t="str">
            <v>Out &amp; under</v>
          </cell>
          <cell r="AK174" t="str">
            <v xml:space="preserve">Revenue </v>
          </cell>
          <cell r="AL174" t="str">
            <v>In-period</v>
          </cell>
          <cell r="AM174" t="str">
            <v>Environmental</v>
          </cell>
          <cell r="AN174" t="str">
            <v>nr</v>
          </cell>
          <cell r="AO174" t="str">
            <v>Measurement will be based on the length of water environment improved, in km.</v>
          </cell>
          <cell r="AP174">
            <v>1</v>
          </cell>
          <cell r="AQ174" t="str">
            <v>Up</v>
          </cell>
          <cell r="AR174" t="str">
            <v/>
          </cell>
          <cell r="AS174"/>
          <cell r="AT174"/>
          <cell r="AU174"/>
          <cell r="AV174"/>
          <cell r="AW174"/>
          <cell r="AX174"/>
          <cell r="AY174"/>
          <cell r="AZ174"/>
          <cell r="BA174"/>
          <cell r="BB174"/>
          <cell r="BC174"/>
          <cell r="BD174"/>
          <cell r="BE174"/>
          <cell r="BF174"/>
          <cell r="BG174"/>
          <cell r="BH174"/>
          <cell r="BI174" t="str">
            <v/>
          </cell>
          <cell r="BJ174" t="str">
            <v/>
          </cell>
          <cell r="BK174" t="str">
            <v/>
          </cell>
          <cell r="BL174" t="str">
            <v/>
          </cell>
          <cell r="BM174" t="str">
            <v/>
          </cell>
          <cell r="BN174"/>
          <cell r="BO174"/>
          <cell r="BP174"/>
          <cell r="BQ174"/>
          <cell r="BR174"/>
          <cell r="BS174"/>
          <cell r="BT174"/>
          <cell r="BU174"/>
          <cell r="BV174"/>
          <cell r="BW174"/>
          <cell r="BX174"/>
          <cell r="BY174"/>
          <cell r="BZ174"/>
          <cell r="CA174"/>
          <cell r="CB174"/>
          <cell r="CC174"/>
          <cell r="CD174" t="str">
            <v>Yes</v>
          </cell>
          <cell r="CE174" t="str">
            <v>Yes</v>
          </cell>
          <cell r="CF174" t="str">
            <v>Yes</v>
          </cell>
          <cell r="CG174" t="str">
            <v>Yes</v>
          </cell>
          <cell r="CH174" t="str">
            <v>Yes</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No</v>
          </cell>
          <cell r="DV174">
            <v>1</v>
          </cell>
          <cell r="DW174" t="str">
            <v/>
          </cell>
        </row>
        <row r="175">
          <cell r="U175" t="str">
            <v>PR19NES_BES21</v>
          </cell>
          <cell r="V175" t="str">
            <v>We take care to protect and improve the environment in everything we do, leading by example.</v>
          </cell>
          <cell r="W175" t="str">
            <v>PR14 revision</v>
          </cell>
          <cell r="X175" t="str">
            <v>BES21</v>
          </cell>
          <cell r="Y175" t="str">
            <v>Greenhouse Gas Emissions</v>
          </cell>
          <cell r="Z175" t="str">
            <v>This is a measure of the annual amount of the greenhouse gases we produce. This measure is a continuation of W-F1 from the 2015-20 period. However the measure is now measured in tonnes not kilo tonnes.</v>
          </cell>
          <cell r="AA175">
            <v>0.11</v>
          </cell>
          <cell r="AB175">
            <v>0.44900000000000001</v>
          </cell>
          <cell r="AC175">
            <v>0.33800000000000002</v>
          </cell>
          <cell r="AD175">
            <v>2.9000000000000001E-2</v>
          </cell>
          <cell r="AE175">
            <v>7.3999999999999996E-2</v>
          </cell>
          <cell r="AF175" t="str">
            <v/>
          </cell>
          <cell r="AG175" t="str">
            <v/>
          </cell>
          <cell r="AH175" t="str">
            <v/>
          </cell>
          <cell r="AI175">
            <v>1</v>
          </cell>
          <cell r="AJ175" t="str">
            <v>Out &amp; under</v>
          </cell>
          <cell r="AK175" t="str">
            <v xml:space="preserve">Revenue </v>
          </cell>
          <cell r="AL175" t="str">
            <v>In-period</v>
          </cell>
          <cell r="AM175" t="str">
            <v>Energy/emissions</v>
          </cell>
          <cell r="AN175" t="str">
            <v>tCO2e</v>
          </cell>
          <cell r="AO175" t="str">
            <v>tCO2e net reduction from 2019-20 baseline</v>
          </cell>
          <cell r="AP175">
            <v>0</v>
          </cell>
          <cell r="AQ175" t="str">
            <v>Down</v>
          </cell>
          <cell r="AR175" t="str">
            <v/>
          </cell>
          <cell r="AS175"/>
          <cell r="AT175"/>
          <cell r="AU175"/>
          <cell r="AV175"/>
          <cell r="AW175"/>
          <cell r="AX175"/>
          <cell r="AY175"/>
          <cell r="AZ175"/>
          <cell r="BA175"/>
          <cell r="BB175"/>
          <cell r="BC175"/>
          <cell r="BD175"/>
          <cell r="BE175"/>
          <cell r="BF175"/>
          <cell r="BG175"/>
          <cell r="BH175"/>
          <cell r="BI175" t="str">
            <v/>
          </cell>
          <cell r="BJ175" t="str">
            <v/>
          </cell>
          <cell r="BK175" t="str">
            <v/>
          </cell>
          <cell r="BL175" t="str">
            <v/>
          </cell>
          <cell r="BM175" t="str">
            <v/>
          </cell>
          <cell r="BN175"/>
          <cell r="BO175"/>
          <cell r="BP175"/>
          <cell r="BQ175"/>
          <cell r="BR175"/>
          <cell r="BS175"/>
          <cell r="BT175"/>
          <cell r="BU175"/>
          <cell r="BV175"/>
          <cell r="BW175"/>
          <cell r="BX175"/>
          <cell r="BY175"/>
          <cell r="BZ175"/>
          <cell r="CA175"/>
          <cell r="CB175"/>
          <cell r="CC175"/>
          <cell r="CD175" t="str">
            <v>Yes</v>
          </cell>
          <cell r="CE175" t="str">
            <v>Yes</v>
          </cell>
          <cell r="CF175" t="str">
            <v>Yes</v>
          </cell>
          <cell r="CG175" t="str">
            <v>Yes</v>
          </cell>
          <cell r="CH175" t="str">
            <v>Yes</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No</v>
          </cell>
          <cell r="DV175">
            <v>1</v>
          </cell>
          <cell r="DW175" t="str">
            <v/>
          </cell>
        </row>
        <row r="176">
          <cell r="U176" t="str">
            <v>PR19NES_BES22</v>
          </cell>
          <cell r="V176" t="str">
            <v>We take care to protect and improve the environment in everything we do, leading by example.</v>
          </cell>
          <cell r="W176" t="str">
            <v>PR19 new</v>
          </cell>
          <cell r="X176" t="str">
            <v>BES22</v>
          </cell>
          <cell r="Y176" t="str">
            <v>Bioresources</v>
          </cell>
          <cell r="Z176" t="str">
            <v>The percentage of product (biosolids) beneficially recycled to land each year that has been effectively treated through an advanced sludge treatment process (Advanced Anaerobic Digestion - AAD).</v>
          </cell>
          <cell r="AA176" t="str">
            <v/>
          </cell>
          <cell r="AB176" t="str">
            <v/>
          </cell>
          <cell r="AC176" t="str">
            <v/>
          </cell>
          <cell r="AD176">
            <v>1</v>
          </cell>
          <cell r="AE176" t="str">
            <v/>
          </cell>
          <cell r="AF176" t="str">
            <v/>
          </cell>
          <cell r="AG176" t="str">
            <v/>
          </cell>
          <cell r="AH176" t="str">
            <v/>
          </cell>
          <cell r="AI176">
            <v>1</v>
          </cell>
          <cell r="AJ176" t="str">
            <v>NFI</v>
          </cell>
          <cell r="AK176" t="str">
            <v/>
          </cell>
          <cell r="AL176" t="str">
            <v/>
          </cell>
          <cell r="AM176" t="str">
            <v>Bioresources (sludge)</v>
          </cell>
          <cell r="AN176" t="str">
            <v>%</v>
          </cell>
          <cell r="AO176" t="str">
            <v>The percentage (%) of the total amount of sludge produced treat by AAD and recycled to land in a financial year (April to March).</v>
          </cell>
          <cell r="AP176">
            <v>1</v>
          </cell>
          <cell r="AQ176" t="str">
            <v>Up</v>
          </cell>
          <cell r="AR176" t="str">
            <v/>
          </cell>
          <cell r="AS176"/>
          <cell r="AT176"/>
          <cell r="AU176"/>
          <cell r="AV176"/>
          <cell r="AW176"/>
          <cell r="AX176"/>
          <cell r="AY176"/>
          <cell r="AZ176"/>
          <cell r="BA176"/>
          <cell r="BB176"/>
          <cell r="BC176"/>
          <cell r="BD176"/>
          <cell r="BE176"/>
          <cell r="BF176"/>
          <cell r="BG176"/>
          <cell r="BH176"/>
          <cell r="BI176" t="str">
            <v/>
          </cell>
          <cell r="BJ176" t="str">
            <v/>
          </cell>
          <cell r="BK176" t="str">
            <v/>
          </cell>
          <cell r="BL176" t="str">
            <v/>
          </cell>
          <cell r="BM176" t="str">
            <v/>
          </cell>
          <cell r="BN176"/>
          <cell r="BO176"/>
          <cell r="BP176"/>
          <cell r="BQ176"/>
          <cell r="BR176"/>
          <cell r="BS176"/>
          <cell r="BT176"/>
          <cell r="BU176"/>
          <cell r="BV176"/>
          <cell r="BW176"/>
          <cell r="BX176"/>
          <cell r="BY176"/>
          <cell r="BZ176"/>
          <cell r="CA176"/>
          <cell r="CB176"/>
          <cell r="CC176"/>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v>1</v>
          </cell>
          <cell r="DW176" t="str">
            <v/>
          </cell>
        </row>
        <row r="177">
          <cell r="U177" t="str">
            <v>PR19NES_BES01a</v>
          </cell>
          <cell r="V177" t="str">
            <v>Our customers say our services are good value for money and we work hard to keep water and wastewater services affordable for all.</v>
          </cell>
          <cell r="W177" t="str">
            <v>PR19 new</v>
          </cell>
          <cell r="X177" t="str">
            <v>BES01a</v>
          </cell>
          <cell r="Y177" t="str">
            <v>Satisfaction of Customers who receive additional financial support</v>
          </cell>
          <cell r="Z177" t="str">
            <v>The customer satisfaction score of those customers who receive additional financial support. This measure is for households only and is a calendar year.</v>
          </cell>
          <cell r="AA177" t="str">
            <v/>
          </cell>
          <cell r="AB177" t="str">
            <v/>
          </cell>
          <cell r="AC177" t="str">
            <v/>
          </cell>
          <cell r="AD177" t="str">
            <v/>
          </cell>
          <cell r="AE177">
            <v>1</v>
          </cell>
          <cell r="AF177" t="str">
            <v/>
          </cell>
          <cell r="AG177" t="str">
            <v/>
          </cell>
          <cell r="AH177" t="str">
            <v/>
          </cell>
          <cell r="AI177">
            <v>1</v>
          </cell>
          <cell r="AJ177" t="str">
            <v>NFI</v>
          </cell>
          <cell r="AK177" t="str">
            <v/>
          </cell>
          <cell r="AL177" t="str">
            <v/>
          </cell>
          <cell r="AM177" t="str">
            <v>Billing, debt, vfm, affordability, vulnerability</v>
          </cell>
          <cell r="AN177" t="str">
            <v>nr</v>
          </cell>
          <cell r="AO177" t="str">
            <v>The measure is reported as an annual mean score out of ten. This measure will be assessed on a calendar year basis and is for households only.</v>
          </cell>
          <cell r="AP177">
            <v>1</v>
          </cell>
          <cell r="AQ177" t="str">
            <v>Up</v>
          </cell>
          <cell r="AR177" t="str">
            <v/>
          </cell>
          <cell r="AS177"/>
          <cell r="AT177"/>
          <cell r="AU177"/>
          <cell r="AV177"/>
          <cell r="AW177"/>
          <cell r="AX177"/>
          <cell r="AY177"/>
          <cell r="AZ177"/>
          <cell r="BA177"/>
          <cell r="BB177"/>
          <cell r="BC177"/>
          <cell r="BD177"/>
          <cell r="BE177"/>
          <cell r="BF177"/>
          <cell r="BG177"/>
          <cell r="BH177"/>
          <cell r="BI177" t="str">
            <v/>
          </cell>
          <cell r="BJ177" t="str">
            <v/>
          </cell>
          <cell r="BK177" t="str">
            <v/>
          </cell>
          <cell r="BL177" t="str">
            <v/>
          </cell>
          <cell r="BM177" t="str">
            <v/>
          </cell>
          <cell r="BN177"/>
          <cell r="BO177"/>
          <cell r="BP177"/>
          <cell r="BQ177"/>
          <cell r="BR177"/>
          <cell r="BS177"/>
          <cell r="BT177"/>
          <cell r="BU177"/>
          <cell r="BV177"/>
          <cell r="BW177"/>
          <cell r="BX177"/>
          <cell r="BY177"/>
          <cell r="BZ177"/>
          <cell r="CA177"/>
          <cell r="CB177"/>
          <cell r="CC177"/>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row>
        <row r="178">
          <cell r="U178" t="str">
            <v>PR19NES_BES02a</v>
          </cell>
          <cell r="V178" t="str">
            <v>Our customers say our services are good value for money and we work hard to keep water and wastewater services affordable for all.</v>
          </cell>
          <cell r="W178" t="str">
            <v>PR19 new</v>
          </cell>
          <cell r="X178" t="str">
            <v>BES02a</v>
          </cell>
          <cell r="Y178" t="str">
            <v>Awareness of additional financial support</v>
          </cell>
          <cell r="Z178" t="str">
            <v xml:space="preserve">The percentage of household customers who have awareness of our additional financial support services. </v>
          </cell>
          <cell r="AA178" t="str">
            <v/>
          </cell>
          <cell r="AB178" t="str">
            <v/>
          </cell>
          <cell r="AC178" t="str">
            <v/>
          </cell>
          <cell r="AD178" t="str">
            <v/>
          </cell>
          <cell r="AE178">
            <v>1</v>
          </cell>
          <cell r="AF178" t="str">
            <v/>
          </cell>
          <cell r="AG178" t="str">
            <v/>
          </cell>
          <cell r="AH178" t="str">
            <v/>
          </cell>
          <cell r="AI178">
            <v>1</v>
          </cell>
          <cell r="AJ178" t="str">
            <v>NFI</v>
          </cell>
          <cell r="AK178" t="str">
            <v/>
          </cell>
          <cell r="AL178" t="str">
            <v/>
          </cell>
          <cell r="AM178" t="str">
            <v>Customer education/awareness</v>
          </cell>
          <cell r="AN178" t="str">
            <v>%</v>
          </cell>
          <cell r="AO178" t="str">
            <v xml:space="preserve">This measure is determined annually through market research used to determine if customers are aware of the additional support services NWG provide (financial). The higher the percentage score the better the performance.
</v>
          </cell>
          <cell r="AP178">
            <v>1</v>
          </cell>
          <cell r="AQ178" t="str">
            <v>Up</v>
          </cell>
          <cell r="AR178" t="str">
            <v/>
          </cell>
          <cell r="AS178"/>
          <cell r="AT178"/>
          <cell r="AU178"/>
          <cell r="AV178"/>
          <cell r="AW178"/>
          <cell r="AX178"/>
          <cell r="AY178"/>
          <cell r="AZ178"/>
          <cell r="BA178"/>
          <cell r="BB178"/>
          <cell r="BC178"/>
          <cell r="BD178"/>
          <cell r="BE178"/>
          <cell r="BF178"/>
          <cell r="BG178"/>
          <cell r="BH178"/>
          <cell r="BI178" t="str">
            <v/>
          </cell>
          <cell r="BJ178" t="str">
            <v/>
          </cell>
          <cell r="BK178" t="str">
            <v/>
          </cell>
          <cell r="BL178" t="str">
            <v/>
          </cell>
          <cell r="BM178" t="str">
            <v/>
          </cell>
          <cell r="BN178"/>
          <cell r="BO178"/>
          <cell r="BP178"/>
          <cell r="BQ178"/>
          <cell r="BR178"/>
          <cell r="BS178"/>
          <cell r="BT178"/>
          <cell r="BU178"/>
          <cell r="BV178"/>
          <cell r="BW178"/>
          <cell r="BX178"/>
          <cell r="BY178"/>
          <cell r="BZ178"/>
          <cell r="CA178"/>
          <cell r="CB178"/>
          <cell r="CC178"/>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v>1</v>
          </cell>
          <cell r="DW178" t="str">
            <v/>
          </cell>
        </row>
        <row r="179">
          <cell r="U179" t="str">
            <v>PR19NES_COM16</v>
          </cell>
          <cell r="V179" t="str">
            <v>Our customers say our services are good value for money and we work hard to keep water and wastewater services affordable for all.</v>
          </cell>
          <cell r="W179" t="str">
            <v>PR19 new</v>
          </cell>
          <cell r="X179" t="str">
            <v>COM16</v>
          </cell>
          <cell r="Y179" t="str">
            <v>Priority services for customers in vulnerable circumstances</v>
          </cell>
          <cell r="Z179" t="str">
            <v>The percentage of households that the company supplies with water and/or wastewater services which have at least one individual registered on the company’s PSR. We will also publish the number of households on our PSR</v>
          </cell>
          <cell r="AA179" t="str">
            <v/>
          </cell>
          <cell r="AB179" t="str">
            <v/>
          </cell>
          <cell r="AC179" t="str">
            <v/>
          </cell>
          <cell r="AD179" t="str">
            <v/>
          </cell>
          <cell r="AE179">
            <v>1</v>
          </cell>
          <cell r="AF179" t="str">
            <v/>
          </cell>
          <cell r="AG179" t="str">
            <v/>
          </cell>
          <cell r="AH179" t="str">
            <v/>
          </cell>
          <cell r="AI179">
            <v>1</v>
          </cell>
          <cell r="AJ179" t="str">
            <v>NFI</v>
          </cell>
          <cell r="AK179" t="str">
            <v/>
          </cell>
          <cell r="AL179" t="str">
            <v/>
          </cell>
          <cell r="AM179" t="str">
            <v>Affordability/vulnerability</v>
          </cell>
          <cell r="AN179" t="str">
            <v>%</v>
          </cell>
          <cell r="AO179" t="str">
            <v>Percentage of applicable households</v>
          </cell>
          <cell r="AP179">
            <v>1</v>
          </cell>
          <cell r="AQ179" t="str">
            <v>Up</v>
          </cell>
          <cell r="AR179" t="str">
            <v>Priority services for customers in vulnerable circumstances</v>
          </cell>
          <cell r="AS179"/>
          <cell r="AT179"/>
          <cell r="AU179"/>
          <cell r="AV179"/>
          <cell r="AW179"/>
          <cell r="AX179"/>
          <cell r="AY179"/>
          <cell r="AZ179"/>
          <cell r="BA179"/>
          <cell r="BB179"/>
          <cell r="BC179"/>
          <cell r="BD179"/>
          <cell r="BE179"/>
          <cell r="BF179"/>
          <cell r="BG179"/>
          <cell r="BH179"/>
          <cell r="BI179" t="str">
            <v>7.6 / 17.5 / 45</v>
          </cell>
          <cell r="BJ179" t="str">
            <v>8.2 / 35 / 90</v>
          </cell>
          <cell r="BK179" t="str">
            <v>8.8 / 35 / 90</v>
          </cell>
          <cell r="BL179" t="str">
            <v>9.4 / 35 / 90</v>
          </cell>
          <cell r="BM179" t="str">
            <v>10 / 35 / 90</v>
          </cell>
          <cell r="BN179"/>
          <cell r="BO179"/>
          <cell r="BP179"/>
          <cell r="BQ179"/>
          <cell r="BR179"/>
          <cell r="BS179"/>
          <cell r="BT179"/>
          <cell r="BU179"/>
          <cell r="BV179"/>
          <cell r="BW179"/>
          <cell r="BX179"/>
          <cell r="BY179"/>
          <cell r="BZ179"/>
          <cell r="CA179"/>
          <cell r="CB179"/>
          <cell r="CC179"/>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v>1</v>
          </cell>
          <cell r="DW179" t="str">
            <v/>
          </cell>
        </row>
        <row r="180">
          <cell r="U180" t="str">
            <v>PR19NES_BES23</v>
          </cell>
          <cell r="V180" t="str">
            <v>Our customers say our services are good value for money and we work hard to keep water and wastewater services affordable for all.</v>
          </cell>
          <cell r="W180" t="str">
            <v>PR19 new</v>
          </cell>
          <cell r="X180" t="str">
            <v>BES23</v>
          </cell>
          <cell r="Y180" t="str">
            <v>British Standards Institution Award for Inclusive Services</v>
          </cell>
          <cell r="Z180" t="str">
            <v xml:space="preserve">To achieve the British Standards Institution for inclusive services. </v>
          </cell>
          <cell r="AA180" t="str">
            <v/>
          </cell>
          <cell r="AB180" t="str">
            <v/>
          </cell>
          <cell r="AC180" t="str">
            <v/>
          </cell>
          <cell r="AD180" t="str">
            <v/>
          </cell>
          <cell r="AE180">
            <v>1</v>
          </cell>
          <cell r="AF180" t="str">
            <v/>
          </cell>
          <cell r="AG180" t="str">
            <v/>
          </cell>
          <cell r="AH180" t="str">
            <v/>
          </cell>
          <cell r="AI180">
            <v>1</v>
          </cell>
          <cell r="AJ180" t="str">
            <v>NFI</v>
          </cell>
          <cell r="AK180" t="str">
            <v/>
          </cell>
          <cell r="AL180" t="str">
            <v/>
          </cell>
          <cell r="AM180" t="str">
            <v>Customer education/awareness</v>
          </cell>
          <cell r="AN180" t="str">
            <v>text</v>
          </cell>
          <cell r="AO180" t="str">
            <v>To achieve the BSI award for inclusive services</v>
          </cell>
          <cell r="AP180">
            <v>0</v>
          </cell>
          <cell r="AQ180" t="str">
            <v>text</v>
          </cell>
          <cell r="AR180" t="str">
            <v/>
          </cell>
          <cell r="AS180"/>
          <cell r="AT180"/>
          <cell r="AU180"/>
          <cell r="AV180"/>
          <cell r="AW180"/>
          <cell r="AX180"/>
          <cell r="AY180"/>
          <cell r="AZ180"/>
          <cell r="BA180"/>
          <cell r="BB180"/>
          <cell r="BC180"/>
          <cell r="BD180"/>
          <cell r="BE180"/>
          <cell r="BF180"/>
          <cell r="BG180"/>
          <cell r="BH180"/>
          <cell r="BI180" t="str">
            <v/>
          </cell>
          <cell r="BJ180" t="str">
            <v/>
          </cell>
          <cell r="BK180" t="str">
            <v/>
          </cell>
          <cell r="BL180" t="str">
            <v/>
          </cell>
          <cell r="BM180" t="str">
            <v/>
          </cell>
          <cell r="BN180"/>
          <cell r="BO180"/>
          <cell r="BP180"/>
          <cell r="BQ180"/>
          <cell r="BR180"/>
          <cell r="BS180"/>
          <cell r="BT180"/>
          <cell r="BU180"/>
          <cell r="BV180"/>
          <cell r="BW180"/>
          <cell r="BX180"/>
          <cell r="BY180"/>
          <cell r="BZ180"/>
          <cell r="CA180"/>
          <cell r="CB180"/>
          <cell r="CC180"/>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v>1</v>
          </cell>
          <cell r="DW180" t="str">
            <v/>
          </cell>
        </row>
        <row r="181">
          <cell r="U181" t="str">
            <v>PR19NES_BES24</v>
          </cell>
          <cell r="V181" t="str">
            <v>We are resilient and provide clean drinking water and effective sewerage services; now, and for future generations.</v>
          </cell>
          <cell r="W181" t="str">
            <v>PR19 new</v>
          </cell>
          <cell r="X181" t="str">
            <v>BES24</v>
          </cell>
          <cell r="Y181" t="str">
            <v>Delivery of water resilience enhanced programme</v>
          </cell>
          <cell r="Z181" t="str">
            <v xml:space="preserve">The on time delivery of our water resilience enhancement programme in line with table in the business plan appendix. </v>
          </cell>
          <cell r="AA181" t="str">
            <v/>
          </cell>
          <cell r="AB181">
            <v>1</v>
          </cell>
          <cell r="AC181" t="str">
            <v/>
          </cell>
          <cell r="AD181" t="str">
            <v/>
          </cell>
          <cell r="AE181" t="str">
            <v/>
          </cell>
          <cell r="AF181" t="str">
            <v/>
          </cell>
          <cell r="AG181" t="str">
            <v/>
          </cell>
          <cell r="AH181" t="str">
            <v/>
          </cell>
          <cell r="AI181">
            <v>1</v>
          </cell>
          <cell r="AJ181" t="str">
            <v>Under</v>
          </cell>
          <cell r="AK181" t="str">
            <v xml:space="preserve">Revenue </v>
          </cell>
          <cell r="AL181" t="str">
            <v>End of period</v>
          </cell>
          <cell r="AM181" t="str">
            <v>Resilience</v>
          </cell>
          <cell r="AN181" t="str">
            <v>%</v>
          </cell>
          <cell r="AO181" t="str">
            <v>Percentage of scheme complete (%)</v>
          </cell>
          <cell r="AP181">
            <v>1</v>
          </cell>
          <cell r="AQ181" t="str">
            <v>Up</v>
          </cell>
          <cell r="AR181" t="str">
            <v/>
          </cell>
          <cell r="AS181"/>
          <cell r="AT181"/>
          <cell r="AU181"/>
          <cell r="AV181"/>
          <cell r="AW181"/>
          <cell r="AX181"/>
          <cell r="AY181"/>
          <cell r="AZ181"/>
          <cell r="BA181"/>
          <cell r="BB181"/>
          <cell r="BC181"/>
          <cell r="BD181"/>
          <cell r="BE181"/>
          <cell r="BF181"/>
          <cell r="BG181"/>
          <cell r="BH181"/>
          <cell r="BI181" t="str">
            <v/>
          </cell>
          <cell r="BJ181" t="str">
            <v/>
          </cell>
          <cell r="BK181" t="str">
            <v/>
          </cell>
          <cell r="BL181" t="str">
            <v/>
          </cell>
          <cell r="BM181" t="str">
            <v/>
          </cell>
          <cell r="BN181"/>
          <cell r="BO181"/>
          <cell r="BP181"/>
          <cell r="BQ181"/>
          <cell r="BR181"/>
          <cell r="BS181"/>
          <cell r="BT181"/>
          <cell r="BU181"/>
          <cell r="BV181"/>
          <cell r="BW181"/>
          <cell r="BX181"/>
          <cell r="BY181"/>
          <cell r="BZ181"/>
          <cell r="CA181"/>
          <cell r="CB181"/>
          <cell r="CC181"/>
          <cell r="CD181" t="str">
            <v/>
          </cell>
          <cell r="CE181" t="str">
            <v/>
          </cell>
          <cell r="CF181" t="str">
            <v/>
          </cell>
          <cell r="CG181" t="str">
            <v/>
          </cell>
          <cell r="CH181" t="str">
            <v>Yes</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No</v>
          </cell>
          <cell r="DV181">
            <v>1</v>
          </cell>
          <cell r="DW181" t="str">
            <v/>
          </cell>
        </row>
        <row r="182">
          <cell r="U182" t="str">
            <v>PR19NES_BES25</v>
          </cell>
          <cell r="V182" t="str">
            <v>Our drinking water is clean, clear and tastes good.</v>
          </cell>
          <cell r="W182" t="str">
            <v>PR19 new</v>
          </cell>
          <cell r="X182" t="str">
            <v>BES25</v>
          </cell>
          <cell r="Y182" t="str">
            <v>Delivery of lead enhancement programme</v>
          </cell>
          <cell r="Z182" t="str">
            <v xml:space="preserve">The on time delivery of our lead enhancement programme in line with table in the business plan appendix. </v>
          </cell>
          <cell r="AA182" t="str">
            <v/>
          </cell>
          <cell r="AB182">
            <v>1</v>
          </cell>
          <cell r="AC182" t="str">
            <v/>
          </cell>
          <cell r="AD182" t="str">
            <v/>
          </cell>
          <cell r="AE182" t="str">
            <v/>
          </cell>
          <cell r="AF182" t="str">
            <v/>
          </cell>
          <cell r="AG182" t="str">
            <v/>
          </cell>
          <cell r="AH182" t="str">
            <v/>
          </cell>
          <cell r="AI182">
            <v>1</v>
          </cell>
          <cell r="AJ182" t="str">
            <v>Under</v>
          </cell>
          <cell r="AK182" t="str">
            <v xml:space="preserve">Revenue </v>
          </cell>
          <cell r="AL182" t="str">
            <v>In-period</v>
          </cell>
          <cell r="AM182" t="str">
            <v>Water quality compliance</v>
          </cell>
          <cell r="AN182" t="str">
            <v>%</v>
          </cell>
          <cell r="AO182" t="str">
            <v>Percentage of scheme complete (%)</v>
          </cell>
          <cell r="AP182">
            <v>1</v>
          </cell>
          <cell r="AQ182" t="str">
            <v>Up</v>
          </cell>
          <cell r="AR182" t="str">
            <v/>
          </cell>
          <cell r="AS182"/>
          <cell r="AT182"/>
          <cell r="AU182"/>
          <cell r="AV182"/>
          <cell r="AW182"/>
          <cell r="AX182"/>
          <cell r="AY182"/>
          <cell r="AZ182"/>
          <cell r="BA182"/>
          <cell r="BB182"/>
          <cell r="BC182"/>
          <cell r="BD182"/>
          <cell r="BE182"/>
          <cell r="BF182"/>
          <cell r="BG182"/>
          <cell r="BH182"/>
          <cell r="BI182" t="str">
            <v/>
          </cell>
          <cell r="BJ182" t="str">
            <v/>
          </cell>
          <cell r="BK182" t="str">
            <v/>
          </cell>
          <cell r="BL182" t="str">
            <v/>
          </cell>
          <cell r="BM182" t="str">
            <v/>
          </cell>
          <cell r="BN182"/>
          <cell r="BO182"/>
          <cell r="BP182"/>
          <cell r="BQ182"/>
          <cell r="BR182"/>
          <cell r="BS182"/>
          <cell r="BT182"/>
          <cell r="BU182"/>
          <cell r="BV182"/>
          <cell r="BW182"/>
          <cell r="BX182"/>
          <cell r="BY182"/>
          <cell r="BZ182"/>
          <cell r="CA182"/>
          <cell r="CB182"/>
          <cell r="CC182"/>
          <cell r="CD182" t="str">
            <v/>
          </cell>
          <cell r="CE182" t="str">
            <v/>
          </cell>
          <cell r="CF182" t="str">
            <v/>
          </cell>
          <cell r="CG182" t="str">
            <v/>
          </cell>
          <cell r="CH182" t="str">
            <v>Yes</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No</v>
          </cell>
          <cell r="DV182">
            <v>1</v>
          </cell>
          <cell r="DW182" t="str">
            <v/>
          </cell>
        </row>
        <row r="183">
          <cell r="U183" t="str">
            <v>PR19NES_BES26</v>
          </cell>
          <cell r="V183" t="str">
            <v>Our customers say our services are good value for money and we work hard to keep water and wastewater services affordable for all.</v>
          </cell>
          <cell r="W183" t="str">
            <v>PR19 new</v>
          </cell>
          <cell r="X183" t="str">
            <v>BES26</v>
          </cell>
          <cell r="Y183" t="str">
            <v>Delivery of smart water metering enhancement programme</v>
          </cell>
          <cell r="Z183" t="str">
            <v xml:space="preserve">The on time delivery of our smart metering enhancement programme in line with table in the business plan appendix. </v>
          </cell>
          <cell r="AA183" t="str">
            <v/>
          </cell>
          <cell r="AB183">
            <v>1</v>
          </cell>
          <cell r="AC183" t="str">
            <v/>
          </cell>
          <cell r="AD183" t="str">
            <v/>
          </cell>
          <cell r="AE183" t="str">
            <v/>
          </cell>
          <cell r="AF183" t="str">
            <v/>
          </cell>
          <cell r="AG183" t="str">
            <v/>
          </cell>
          <cell r="AH183" t="str">
            <v/>
          </cell>
          <cell r="AI183">
            <v>1</v>
          </cell>
          <cell r="AJ183" t="str">
            <v>Under</v>
          </cell>
          <cell r="AK183" t="str">
            <v xml:space="preserve">Revenue </v>
          </cell>
          <cell r="AL183" t="str">
            <v>In-period</v>
          </cell>
          <cell r="AM183" t="str">
            <v>Billing, debt, vfm</v>
          </cell>
          <cell r="AN183" t="str">
            <v>%</v>
          </cell>
          <cell r="AO183" t="str">
            <v>Percentage of scheme complete (%)</v>
          </cell>
          <cell r="AP183">
            <v>1</v>
          </cell>
          <cell r="AQ183" t="str">
            <v>Up</v>
          </cell>
          <cell r="AR183" t="str">
            <v/>
          </cell>
          <cell r="AS183"/>
          <cell r="AT183"/>
          <cell r="AU183"/>
          <cell r="AV183"/>
          <cell r="AW183"/>
          <cell r="AX183"/>
          <cell r="AY183"/>
          <cell r="AZ183"/>
          <cell r="BA183"/>
          <cell r="BB183"/>
          <cell r="BC183"/>
          <cell r="BD183"/>
          <cell r="BE183"/>
          <cell r="BF183"/>
          <cell r="BG183"/>
          <cell r="BH183"/>
          <cell r="BI183" t="str">
            <v/>
          </cell>
          <cell r="BJ183" t="str">
            <v/>
          </cell>
          <cell r="BK183" t="str">
            <v/>
          </cell>
          <cell r="BL183" t="str">
            <v/>
          </cell>
          <cell r="BM183" t="str">
            <v/>
          </cell>
          <cell r="BN183"/>
          <cell r="BO183"/>
          <cell r="BP183"/>
          <cell r="BQ183"/>
          <cell r="BR183"/>
          <cell r="BS183"/>
          <cell r="BT183"/>
          <cell r="BU183"/>
          <cell r="BV183"/>
          <cell r="BW183"/>
          <cell r="BX183"/>
          <cell r="BY183"/>
          <cell r="BZ183"/>
          <cell r="CA183"/>
          <cell r="CB183"/>
          <cell r="CC183"/>
          <cell r="CD183" t="str">
            <v/>
          </cell>
          <cell r="CE183" t="str">
            <v/>
          </cell>
          <cell r="CF183" t="str">
            <v/>
          </cell>
          <cell r="CG183" t="str">
            <v/>
          </cell>
          <cell r="CH183" t="str">
            <v>Yes</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No</v>
          </cell>
          <cell r="DV183">
            <v>1</v>
          </cell>
          <cell r="DW183" t="str">
            <v/>
          </cell>
        </row>
        <row r="184">
          <cell r="U184" t="str">
            <v>PR19NES_BES27</v>
          </cell>
          <cell r="V184" t="str">
            <v>We are resilient and provide clean drinking water and effective sewerage services; now, and for future generations.</v>
          </cell>
          <cell r="W184" t="str">
            <v>PR19 new</v>
          </cell>
          <cell r="X184" t="str">
            <v>BES27</v>
          </cell>
          <cell r="Y184" t="str">
            <v>Delivery wastewater resilience enhancement programme</v>
          </cell>
          <cell r="Z184" t="str">
            <v xml:space="preserve">The on time delivery of our wastewater resilience enhancement programme in line with table in the business plan appendix. </v>
          </cell>
          <cell r="AA184" t="str">
            <v/>
          </cell>
          <cell r="AB184" t="str">
            <v/>
          </cell>
          <cell r="AC184">
            <v>1</v>
          </cell>
          <cell r="AD184" t="str">
            <v/>
          </cell>
          <cell r="AE184" t="str">
            <v/>
          </cell>
          <cell r="AF184" t="str">
            <v/>
          </cell>
          <cell r="AG184" t="str">
            <v/>
          </cell>
          <cell r="AH184" t="str">
            <v/>
          </cell>
          <cell r="AI184">
            <v>1</v>
          </cell>
          <cell r="AJ184" t="str">
            <v>Under</v>
          </cell>
          <cell r="AK184" t="str">
            <v xml:space="preserve">Revenue </v>
          </cell>
          <cell r="AL184" t="str">
            <v>End of period</v>
          </cell>
          <cell r="AM184" t="str">
            <v>Resilience</v>
          </cell>
          <cell r="AN184" t="str">
            <v>text</v>
          </cell>
          <cell r="AO184" t="str">
            <v>Number of sites</v>
          </cell>
          <cell r="AP184">
            <v>0</v>
          </cell>
          <cell r="AQ184" t="str">
            <v>Down</v>
          </cell>
          <cell r="AR184" t="str">
            <v/>
          </cell>
          <cell r="AS184"/>
          <cell r="AT184"/>
          <cell r="AU184"/>
          <cell r="AV184"/>
          <cell r="AW184"/>
          <cell r="AX184"/>
          <cell r="AY184"/>
          <cell r="AZ184"/>
          <cell r="BA184"/>
          <cell r="BB184"/>
          <cell r="BC184"/>
          <cell r="BD184"/>
          <cell r="BE184"/>
          <cell r="BF184"/>
          <cell r="BG184"/>
          <cell r="BH184"/>
          <cell r="BI184" t="str">
            <v/>
          </cell>
          <cell r="BJ184" t="str">
            <v/>
          </cell>
          <cell r="BK184" t="str">
            <v/>
          </cell>
          <cell r="BL184" t="str">
            <v/>
          </cell>
          <cell r="BM184" t="str">
            <v/>
          </cell>
          <cell r="BN184"/>
          <cell r="BO184"/>
          <cell r="BP184"/>
          <cell r="BQ184"/>
          <cell r="BR184"/>
          <cell r="BS184"/>
          <cell r="BT184"/>
          <cell r="BU184"/>
          <cell r="BV184"/>
          <cell r="BW184"/>
          <cell r="BX184"/>
          <cell r="BY184"/>
          <cell r="BZ184"/>
          <cell r="CA184"/>
          <cell r="CB184"/>
          <cell r="CC184"/>
          <cell r="CD184" t="str">
            <v/>
          </cell>
          <cell r="CE184" t="str">
            <v/>
          </cell>
          <cell r="CF184" t="str">
            <v/>
          </cell>
          <cell r="CG184" t="str">
            <v/>
          </cell>
          <cell r="CH184" t="str">
            <v>Yes</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No</v>
          </cell>
          <cell r="DV184">
            <v>1</v>
          </cell>
          <cell r="DW184" t="str">
            <v/>
          </cell>
        </row>
        <row r="185">
          <cell r="U185" t="str">
            <v>PR19NES_BES28</v>
          </cell>
          <cell r="V185" t="str">
            <v>We are resilient and provide clean drinking water and effective sewerage services; now, and for future generations.</v>
          </cell>
          <cell r="W185" t="str">
            <v>PR19 new</v>
          </cell>
          <cell r="X185" t="str">
            <v>BES28</v>
          </cell>
          <cell r="Y185" t="str">
            <v>Delivery of cyber resilience enhancement programme</v>
          </cell>
          <cell r="Z185" t="str">
            <v xml:space="preserve">The on time delivery of our cyber resilience enhancement programme in line with table in the business plan appendix. </v>
          </cell>
          <cell r="AA185" t="str">
            <v/>
          </cell>
          <cell r="AB185">
            <v>0.70399999999999996</v>
          </cell>
          <cell r="AC185">
            <v>0.29599999999999999</v>
          </cell>
          <cell r="AD185" t="str">
            <v/>
          </cell>
          <cell r="AE185" t="str">
            <v/>
          </cell>
          <cell r="AF185" t="str">
            <v/>
          </cell>
          <cell r="AG185" t="str">
            <v/>
          </cell>
          <cell r="AH185" t="str">
            <v/>
          </cell>
          <cell r="AI185">
            <v>1</v>
          </cell>
          <cell r="AJ185" t="str">
            <v>Under</v>
          </cell>
          <cell r="AK185" t="str">
            <v xml:space="preserve">Revenue </v>
          </cell>
          <cell r="AL185" t="str">
            <v>In-period</v>
          </cell>
          <cell r="AM185" t="str">
            <v>Resilience</v>
          </cell>
          <cell r="AN185" t="str">
            <v>%</v>
          </cell>
          <cell r="AO185" t="str">
            <v>Percentage of scheme complete (%)</v>
          </cell>
          <cell r="AP185">
            <v>1</v>
          </cell>
          <cell r="AQ185" t="str">
            <v>Up</v>
          </cell>
          <cell r="AR185" t="str">
            <v/>
          </cell>
          <cell r="AS185"/>
          <cell r="AT185"/>
          <cell r="AU185"/>
          <cell r="AV185"/>
          <cell r="AW185"/>
          <cell r="AX185"/>
          <cell r="AY185"/>
          <cell r="AZ185"/>
          <cell r="BA185"/>
          <cell r="BB185"/>
          <cell r="BC185"/>
          <cell r="BD185"/>
          <cell r="BE185"/>
          <cell r="BF185"/>
          <cell r="BG185"/>
          <cell r="BH185"/>
          <cell r="BI185" t="str">
            <v/>
          </cell>
          <cell r="BJ185" t="str">
            <v/>
          </cell>
          <cell r="BK185" t="str">
            <v/>
          </cell>
          <cell r="BL185" t="str">
            <v/>
          </cell>
          <cell r="BM185" t="str">
            <v/>
          </cell>
          <cell r="BN185"/>
          <cell r="BO185"/>
          <cell r="BP185"/>
          <cell r="BQ185"/>
          <cell r="BR185"/>
          <cell r="BS185"/>
          <cell r="BT185"/>
          <cell r="BU185"/>
          <cell r="BV185"/>
          <cell r="BW185"/>
          <cell r="BX185"/>
          <cell r="BY185"/>
          <cell r="BZ185"/>
          <cell r="CA185"/>
          <cell r="CB185"/>
          <cell r="CC185"/>
          <cell r="CD185" t="str">
            <v/>
          </cell>
          <cell r="CE185" t="str">
            <v/>
          </cell>
          <cell r="CF185" t="str">
            <v/>
          </cell>
          <cell r="CG185" t="str">
            <v/>
          </cell>
          <cell r="CH185" t="str">
            <v>Yes</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No</v>
          </cell>
          <cell r="DV185">
            <v>1</v>
          </cell>
          <cell r="DW185" t="str">
            <v/>
          </cell>
        </row>
        <row r="186">
          <cell r="U186" t="str">
            <v>PR19NES_BES30</v>
          </cell>
          <cell r="V186" t="str">
            <v>Our customers say our services are good value for money and we work hard to keep water and wastewater services affordable for all.</v>
          </cell>
          <cell r="W186" t="str">
            <v>PR14 continuation</v>
          </cell>
          <cell r="X186" t="str">
            <v>BES30</v>
          </cell>
          <cell r="Y186" t="str">
            <v>NWL Independent value for money survey</v>
          </cell>
          <cell r="Z186" t="str">
            <v xml:space="preserve">This is a survey to ask customers about their overall satisfaction with the service </v>
          </cell>
          <cell r="AA186" t="str">
            <v/>
          </cell>
          <cell r="AB186" t="str">
            <v/>
          </cell>
          <cell r="AC186" t="str">
            <v/>
          </cell>
          <cell r="AD186" t="str">
            <v/>
          </cell>
          <cell r="AE186">
            <v>1</v>
          </cell>
          <cell r="AF186" t="str">
            <v/>
          </cell>
          <cell r="AG186" t="str">
            <v/>
          </cell>
          <cell r="AH186" t="str">
            <v/>
          </cell>
          <cell r="AI186">
            <v>1</v>
          </cell>
          <cell r="AJ186" t="str">
            <v>NFI</v>
          </cell>
          <cell r="AK186" t="str">
            <v/>
          </cell>
          <cell r="AL186" t="str">
            <v/>
          </cell>
          <cell r="AM186" t="str">
            <v>Affordability/vulnerability</v>
          </cell>
          <cell r="AN186" t="str">
            <v>nr</v>
          </cell>
          <cell r="AO186" t="str">
            <v xml:space="preserve">This is a survey to ask customers about their overall satisfaction with the service </v>
          </cell>
          <cell r="AP186">
            <v>1</v>
          </cell>
          <cell r="AQ186" t="str">
            <v>Up</v>
          </cell>
          <cell r="AR186" t="str">
            <v/>
          </cell>
          <cell r="AS186"/>
          <cell r="AT186"/>
          <cell r="AU186"/>
          <cell r="AV186"/>
          <cell r="AW186"/>
          <cell r="AX186"/>
          <cell r="AY186"/>
          <cell r="AZ186"/>
          <cell r="BA186"/>
          <cell r="BB186"/>
          <cell r="BC186"/>
          <cell r="BD186"/>
          <cell r="BE186"/>
          <cell r="BF186"/>
          <cell r="BG186"/>
          <cell r="BH186"/>
          <cell r="BI186" t="str">
            <v/>
          </cell>
          <cell r="BJ186" t="str">
            <v/>
          </cell>
          <cell r="BK186" t="str">
            <v/>
          </cell>
          <cell r="BL186" t="str">
            <v/>
          </cell>
          <cell r="BM186" t="str">
            <v/>
          </cell>
          <cell r="BN186"/>
          <cell r="BO186"/>
          <cell r="BP186"/>
          <cell r="BQ186"/>
          <cell r="BR186"/>
          <cell r="BS186"/>
          <cell r="BT186"/>
          <cell r="BU186"/>
          <cell r="BV186"/>
          <cell r="BW186"/>
          <cell r="BX186"/>
          <cell r="BY186"/>
          <cell r="BZ186"/>
          <cell r="CA186"/>
          <cell r="CB186"/>
          <cell r="CC186"/>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v>1</v>
          </cell>
          <cell r="DW186" t="str">
            <v/>
          </cell>
        </row>
        <row r="187">
          <cell r="U187" t="str">
            <v>PR19NES_NEP01</v>
          </cell>
          <cell r="V187" t="str">
            <v/>
          </cell>
          <cell r="W187" t="str">
            <v/>
          </cell>
          <cell r="X187" t="str">
            <v>NEP01</v>
          </cell>
          <cell r="Y187" t="str">
            <v>WINEP Delivery</v>
          </cell>
          <cell r="Z187" t="str">
            <v/>
          </cell>
          <cell r="AA187" t="str">
            <v/>
          </cell>
          <cell r="AB187" t="str">
            <v/>
          </cell>
          <cell r="AC187" t="str">
            <v/>
          </cell>
          <cell r="AD187" t="str">
            <v/>
          </cell>
          <cell r="AE187" t="str">
            <v/>
          </cell>
          <cell r="AF187" t="str">
            <v/>
          </cell>
          <cell r="AG187" t="str">
            <v/>
          </cell>
          <cell r="AH187" t="str">
            <v/>
          </cell>
          <cell r="AI187">
            <v>0</v>
          </cell>
          <cell r="AJ187" t="str">
            <v>NFI</v>
          </cell>
          <cell r="AK187" t="str">
            <v/>
          </cell>
          <cell r="AL187" t="str">
            <v/>
          </cell>
          <cell r="AM187" t="str">
            <v/>
          </cell>
          <cell r="AN187" t="str">
            <v/>
          </cell>
          <cell r="AO187" t="str">
            <v>WINEP requirements met or not met in each year</v>
          </cell>
          <cell r="AP187">
            <v>0</v>
          </cell>
          <cell r="AQ187" t="str">
            <v/>
          </cell>
          <cell r="AR187" t="str">
            <v/>
          </cell>
          <cell r="AS187"/>
          <cell r="AT187"/>
          <cell r="AU187"/>
          <cell r="AV187"/>
          <cell r="AW187"/>
          <cell r="AX187"/>
          <cell r="AY187"/>
          <cell r="AZ187"/>
          <cell r="BA187"/>
          <cell r="BB187"/>
          <cell r="BC187"/>
          <cell r="BD187"/>
          <cell r="BE187"/>
          <cell r="BF187"/>
          <cell r="BG187"/>
          <cell r="BH187"/>
          <cell r="BI187" t="str">
            <v/>
          </cell>
          <cell r="BJ187" t="str">
            <v/>
          </cell>
          <cell r="BK187" t="str">
            <v/>
          </cell>
          <cell r="BL187" t="str">
            <v/>
          </cell>
          <cell r="BM187" t="str">
            <v/>
          </cell>
          <cell r="BN187"/>
          <cell r="BO187"/>
          <cell r="BP187"/>
          <cell r="BQ187"/>
          <cell r="BR187"/>
          <cell r="BS187"/>
          <cell r="BT187"/>
          <cell r="BU187"/>
          <cell r="BV187"/>
          <cell r="BW187"/>
          <cell r="BX187"/>
          <cell r="BY187"/>
          <cell r="BZ187"/>
          <cell r="CA187"/>
          <cell r="CB187"/>
          <cell r="CC187"/>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row>
        <row r="188">
          <cell r="U188" t="str">
            <v>PR19NES_BES31</v>
          </cell>
          <cell r="V188" t="str">
            <v/>
          </cell>
          <cell r="W188" t="str">
            <v/>
          </cell>
          <cell r="X188" t="str">
            <v>BES31</v>
          </cell>
          <cell r="Y188" t="str">
            <v>Water Industry National Environment Programme</v>
          </cell>
          <cell r="Z188" t="str">
            <v/>
          </cell>
          <cell r="AA188">
            <v>0.14499999999999999</v>
          </cell>
          <cell r="AB188" t="str">
            <v/>
          </cell>
          <cell r="AC188">
            <v>0.85499999999999998</v>
          </cell>
          <cell r="AD188" t="str">
            <v/>
          </cell>
          <cell r="AE188" t="str">
            <v/>
          </cell>
          <cell r="AF188" t="str">
            <v/>
          </cell>
          <cell r="AG188" t="str">
            <v/>
          </cell>
          <cell r="AH188" t="str">
            <v/>
          </cell>
          <cell r="AI188">
            <v>1</v>
          </cell>
          <cell r="AJ188" t="str">
            <v>Under</v>
          </cell>
          <cell r="AK188" t="str">
            <v xml:space="preserve">Revenue </v>
          </cell>
          <cell r="AL188" t="str">
            <v>In-period</v>
          </cell>
          <cell r="AM188" t="str">
            <v/>
          </cell>
          <cell r="AN188" t="str">
            <v/>
          </cell>
          <cell r="AO188" t="str">
            <v>Cumulative number of schemes completed</v>
          </cell>
          <cell r="AP188">
            <v>0</v>
          </cell>
          <cell r="AQ188" t="str">
            <v>Up</v>
          </cell>
          <cell r="AR188" t="str">
            <v/>
          </cell>
          <cell r="AS188"/>
          <cell r="AT188"/>
          <cell r="AU188"/>
          <cell r="AV188"/>
          <cell r="AW188"/>
          <cell r="AX188"/>
          <cell r="AY188"/>
          <cell r="AZ188"/>
          <cell r="BA188"/>
          <cell r="BB188"/>
          <cell r="BC188"/>
          <cell r="BD188"/>
          <cell r="BE188"/>
          <cell r="BF188"/>
          <cell r="BG188"/>
          <cell r="BH188"/>
          <cell r="BI188" t="str">
            <v/>
          </cell>
          <cell r="BJ188" t="str">
            <v/>
          </cell>
          <cell r="BK188" t="str">
            <v/>
          </cell>
          <cell r="BL188" t="str">
            <v/>
          </cell>
          <cell r="BM188" t="str">
            <v/>
          </cell>
          <cell r="BN188"/>
          <cell r="BO188"/>
          <cell r="BP188"/>
          <cell r="BQ188"/>
          <cell r="BR188"/>
          <cell r="BS188"/>
          <cell r="BT188"/>
          <cell r="BU188"/>
          <cell r="BV188"/>
          <cell r="BW188"/>
          <cell r="BX188"/>
          <cell r="BY188"/>
          <cell r="BZ188"/>
          <cell r="CA188"/>
          <cell r="CB188"/>
          <cell r="CC188"/>
          <cell r="CD188" t="str">
            <v>Yes</v>
          </cell>
          <cell r="CE188" t="str">
            <v>Yes</v>
          </cell>
          <cell r="CF188" t="str">
            <v>Yes</v>
          </cell>
          <cell r="CG188" t="str">
            <v>Yes</v>
          </cell>
          <cell r="CH188" t="str">
            <v>Yes</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row>
        <row r="189">
          <cell r="U189" t="str">
            <v>PR19NES_BES32</v>
          </cell>
          <cell r="V189" t="str">
            <v/>
          </cell>
          <cell r="W189" t="str">
            <v/>
          </cell>
          <cell r="X189" t="str">
            <v>BES32</v>
          </cell>
          <cell r="Y189" t="str">
            <v>Delivery of DWMPs</v>
          </cell>
          <cell r="Z189" t="str">
            <v/>
          </cell>
          <cell r="AA189" t="str">
            <v/>
          </cell>
          <cell r="AB189" t="str">
            <v/>
          </cell>
          <cell r="AC189" t="str">
            <v/>
          </cell>
          <cell r="AD189" t="str">
            <v/>
          </cell>
          <cell r="AE189" t="str">
            <v/>
          </cell>
          <cell r="AF189" t="str">
            <v/>
          </cell>
          <cell r="AG189" t="str">
            <v/>
          </cell>
          <cell r="AH189" t="str">
            <v/>
          </cell>
          <cell r="AI189">
            <v>0</v>
          </cell>
          <cell r="AJ189"/>
          <cell r="AK189"/>
          <cell r="AL189"/>
          <cell r="AM189"/>
          <cell r="AN189"/>
          <cell r="AO189"/>
          <cell r="AP189">
            <v>0</v>
          </cell>
          <cell r="AQ189"/>
          <cell r="AR189"/>
          <cell r="AS189"/>
          <cell r="AT189"/>
          <cell r="AU189"/>
          <cell r="AV189"/>
          <cell r="AW189"/>
          <cell r="AX189"/>
          <cell r="AY189"/>
          <cell r="AZ189"/>
          <cell r="BA189"/>
          <cell r="BB189"/>
          <cell r="BC189"/>
          <cell r="BD189"/>
          <cell r="BE189"/>
          <cell r="BF189"/>
          <cell r="BG189"/>
          <cell r="BH189"/>
          <cell r="BI189" t="str">
            <v/>
          </cell>
          <cell r="BJ189" t="str">
            <v/>
          </cell>
          <cell r="BK189" t="str">
            <v/>
          </cell>
          <cell r="BL189" t="str">
            <v/>
          </cell>
          <cell r="BM189" t="str">
            <v/>
          </cell>
          <cell r="BN189"/>
          <cell r="BO189"/>
          <cell r="BP189"/>
          <cell r="BQ189"/>
          <cell r="BR189"/>
          <cell r="BS189"/>
          <cell r="BT189"/>
          <cell r="BU189"/>
          <cell r="BV189"/>
          <cell r="BW189"/>
          <cell r="BX189"/>
          <cell r="BY189"/>
          <cell r="BZ189"/>
          <cell r="CA189"/>
          <cell r="CB189"/>
          <cell r="CC189"/>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cell r="DV189"/>
          <cell r="DW189"/>
        </row>
        <row r="190">
          <cell r="U190" t="str">
            <v>PR19PRT_PRT-Network Plus-07</v>
          </cell>
          <cell r="V190" t="str">
            <v>B: Low Leakage</v>
          </cell>
          <cell r="W190" t="str">
            <v>PR14 continuation</v>
          </cell>
          <cell r="X190" t="str">
            <v>PRT-Network Plus-07</v>
          </cell>
          <cell r="Y190" t="str">
            <v>Leakage</v>
          </cell>
          <cell r="Z190" t="str">
            <v xml:space="preserve">Annual average leakage is defined as the sum of distribution system leakage, including service reservoir losses and trunk main leakage plus customer supply pipe leakage. </v>
          </cell>
          <cell r="AA190" t="str">
            <v/>
          </cell>
          <cell r="AB190">
            <v>1</v>
          </cell>
          <cell r="AC190" t="str">
            <v/>
          </cell>
          <cell r="AD190" t="str">
            <v/>
          </cell>
          <cell r="AE190" t="str">
            <v/>
          </cell>
          <cell r="AF190" t="str">
            <v/>
          </cell>
          <cell r="AG190" t="str">
            <v/>
          </cell>
          <cell r="AH190" t="str">
            <v/>
          </cell>
          <cell r="AI190">
            <v>1</v>
          </cell>
          <cell r="AJ190" t="str">
            <v>Out &amp; under</v>
          </cell>
          <cell r="AK190" t="str">
            <v xml:space="preserve">Revenue </v>
          </cell>
          <cell r="AL190" t="str">
            <v>In-period</v>
          </cell>
          <cell r="AM190" t="str">
            <v>Leakage</v>
          </cell>
          <cell r="AN190" t="str">
            <v>%</v>
          </cell>
          <cell r="AO190" t="str">
            <v>Percentage reduction from baseline (2019-20) using 3 year average</v>
          </cell>
          <cell r="AP190">
            <v>1</v>
          </cell>
          <cell r="AQ190" t="str">
            <v>Up</v>
          </cell>
          <cell r="AR190" t="str">
            <v>Leakage</v>
          </cell>
          <cell r="AS190"/>
          <cell r="AT190"/>
          <cell r="AU190"/>
          <cell r="AV190"/>
          <cell r="AW190"/>
          <cell r="AX190"/>
          <cell r="AY190"/>
          <cell r="AZ190"/>
          <cell r="BA190"/>
          <cell r="BB190"/>
          <cell r="BC190"/>
          <cell r="BD190"/>
          <cell r="BE190"/>
          <cell r="BF190"/>
          <cell r="BG190"/>
          <cell r="BH190"/>
          <cell r="BI190">
            <v>3.1</v>
          </cell>
          <cell r="BJ190">
            <v>6.2</v>
          </cell>
          <cell r="BK190">
            <v>9.1999999999999993</v>
          </cell>
          <cell r="BL190">
            <v>12.2</v>
          </cell>
          <cell r="BM190">
            <v>15.2</v>
          </cell>
          <cell r="BN190"/>
          <cell r="BO190"/>
          <cell r="BP190"/>
          <cell r="BQ190"/>
          <cell r="BR190"/>
          <cell r="BS190"/>
          <cell r="BT190"/>
          <cell r="BU190"/>
          <cell r="BV190"/>
          <cell r="BW190"/>
          <cell r="BX190"/>
          <cell r="BY190"/>
          <cell r="BZ190"/>
          <cell r="CA190"/>
          <cell r="CB190"/>
          <cell r="CC190"/>
          <cell r="CD190" t="str">
            <v>Yes</v>
          </cell>
          <cell r="CE190" t="str">
            <v>Yes</v>
          </cell>
          <cell r="CF190" t="str">
            <v>Yes</v>
          </cell>
          <cell r="CG190" t="str">
            <v>Yes</v>
          </cell>
          <cell r="CH190" t="str">
            <v>Yes</v>
          </cell>
          <cell r="CI190" t="str">
            <v/>
          </cell>
          <cell r="CJ190" t="str">
            <v/>
          </cell>
          <cell r="CK190" t="str">
            <v/>
          </cell>
          <cell r="CL190" t="str">
            <v/>
          </cell>
          <cell r="CM190" t="str">
            <v/>
          </cell>
          <cell r="CN190">
            <v>-5</v>
          </cell>
          <cell r="CO190">
            <v>-5</v>
          </cell>
          <cell r="CP190">
            <v>-5</v>
          </cell>
          <cell r="CQ190">
            <v>-5</v>
          </cell>
          <cell r="CR190">
            <v>-5</v>
          </cell>
          <cell r="CS190" t="str">
            <v/>
          </cell>
          <cell r="CT190" t="str">
            <v/>
          </cell>
          <cell r="CU190" t="str">
            <v/>
          </cell>
          <cell r="CV190" t="str">
            <v/>
          </cell>
          <cell r="CW190" t="str">
            <v/>
          </cell>
          <cell r="CX190" t="str">
            <v/>
          </cell>
          <cell r="CY190" t="str">
            <v/>
          </cell>
          <cell r="CZ190" t="str">
            <v/>
          </cell>
          <cell r="DA190" t="str">
            <v/>
          </cell>
          <cell r="DB190" t="str">
            <v/>
          </cell>
          <cell r="DC190">
            <v>18.8</v>
          </cell>
          <cell r="DD190">
            <v>21.9</v>
          </cell>
          <cell r="DE190">
            <v>24.9</v>
          </cell>
          <cell r="DF190">
            <v>27.9</v>
          </cell>
          <cell r="DG190">
            <v>30.8</v>
          </cell>
          <cell r="DH190" t="str">
            <v/>
          </cell>
          <cell r="DI190" t="str">
            <v/>
          </cell>
          <cell r="DJ190" t="str">
            <v/>
          </cell>
          <cell r="DK190" t="str">
            <v/>
          </cell>
          <cell r="DL190" t="str">
            <v/>
          </cell>
          <cell r="DM190">
            <v>-0.16</v>
          </cell>
          <cell r="DN190" t="str">
            <v/>
          </cell>
          <cell r="DO190" t="str">
            <v/>
          </cell>
          <cell r="DP190" t="str">
            <v/>
          </cell>
          <cell r="DQ190">
            <v>0.13400000000000001</v>
          </cell>
          <cell r="DR190" t="str">
            <v/>
          </cell>
          <cell r="DS190" t="str">
            <v/>
          </cell>
          <cell r="DT190" t="str">
            <v/>
          </cell>
          <cell r="DU190" t="str">
            <v/>
          </cell>
          <cell r="DV190" t="str">
            <v/>
          </cell>
          <cell r="DW190" t="str">
            <v/>
          </cell>
        </row>
        <row r="191">
          <cell r="U191" t="str">
            <v>PR19PRT_PRT-Water Resources 03</v>
          </cell>
          <cell r="V191" t="str">
            <v>G: Long Term Resilience of our Supplies for our Own Customers and to Support the South East Region</v>
          </cell>
          <cell r="W191" t="str">
            <v>PR14 revision</v>
          </cell>
          <cell r="X191" t="str">
            <v>PRT-Water Resources 03</v>
          </cell>
          <cell r="Y191" t="str">
            <v>Per capita consumption</v>
          </cell>
          <cell r="Z191"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AA191">
            <v>1</v>
          </cell>
          <cell r="AB191" t="str">
            <v/>
          </cell>
          <cell r="AC191" t="str">
            <v/>
          </cell>
          <cell r="AD191" t="str">
            <v/>
          </cell>
          <cell r="AE191" t="str">
            <v/>
          </cell>
          <cell r="AF191" t="str">
            <v/>
          </cell>
          <cell r="AG191" t="str">
            <v/>
          </cell>
          <cell r="AH191" t="str">
            <v/>
          </cell>
          <cell r="AI191">
            <v>1</v>
          </cell>
          <cell r="AJ191" t="str">
            <v>Out &amp; under</v>
          </cell>
          <cell r="AK191" t="str">
            <v xml:space="preserve">Revenue </v>
          </cell>
          <cell r="AL191" t="str">
            <v>End of period</v>
          </cell>
          <cell r="AM191" t="str">
            <v>Water consumption</v>
          </cell>
          <cell r="AN191" t="str">
            <v xml:space="preserve">% </v>
          </cell>
          <cell r="AO191" t="str">
            <v>Percentage reduction from baseline (2019-20) using 3 year average</v>
          </cell>
          <cell r="AP191">
            <v>1</v>
          </cell>
          <cell r="AQ191" t="str">
            <v>Up</v>
          </cell>
          <cell r="AR191" t="str">
            <v>Per capita consumption</v>
          </cell>
          <cell r="AS191"/>
          <cell r="AT191"/>
          <cell r="AU191"/>
          <cell r="AV191"/>
          <cell r="AW191"/>
          <cell r="AX191"/>
          <cell r="AY191"/>
          <cell r="AZ191"/>
          <cell r="BA191"/>
          <cell r="BB191"/>
          <cell r="BC191"/>
          <cell r="BD191"/>
          <cell r="BE191"/>
          <cell r="BF191"/>
          <cell r="BG191"/>
          <cell r="BH191"/>
          <cell r="BI191">
            <v>1.3</v>
          </cell>
          <cell r="BJ191">
            <v>2.5</v>
          </cell>
          <cell r="BK191">
            <v>3.8</v>
          </cell>
          <cell r="BL191">
            <v>5</v>
          </cell>
          <cell r="BM191">
            <v>6.3</v>
          </cell>
          <cell r="BN191"/>
          <cell r="BO191"/>
          <cell r="BP191"/>
          <cell r="BQ191"/>
          <cell r="BR191"/>
          <cell r="BS191"/>
          <cell r="BT191"/>
          <cell r="BU191"/>
          <cell r="BV191"/>
          <cell r="BW191"/>
          <cell r="BX191"/>
          <cell r="BY191"/>
          <cell r="BZ191"/>
          <cell r="CA191"/>
          <cell r="CB191"/>
          <cell r="CC191"/>
          <cell r="CD191" t="str">
            <v>Yes</v>
          </cell>
          <cell r="CE191" t="str">
            <v>Yes</v>
          </cell>
          <cell r="CF191" t="str">
            <v>Yes</v>
          </cell>
          <cell r="CG191" t="str">
            <v>Yes</v>
          </cell>
          <cell r="CH191" t="str">
            <v>Yes</v>
          </cell>
          <cell r="CI191" t="str">
            <v/>
          </cell>
          <cell r="CJ191" t="str">
            <v/>
          </cell>
          <cell r="CK191" t="str">
            <v/>
          </cell>
          <cell r="CL191" t="str">
            <v/>
          </cell>
          <cell r="CM191" t="str">
            <v/>
          </cell>
          <cell r="CN191">
            <v>-8.6</v>
          </cell>
          <cell r="CO191">
            <v>-8.6</v>
          </cell>
          <cell r="CP191">
            <v>-8.6</v>
          </cell>
          <cell r="CQ191">
            <v>-8.6</v>
          </cell>
          <cell r="CR191">
            <v>-8.6</v>
          </cell>
          <cell r="CS191" t="str">
            <v/>
          </cell>
          <cell r="CT191" t="str">
            <v/>
          </cell>
          <cell r="CU191" t="str">
            <v/>
          </cell>
          <cell r="CV191" t="str">
            <v/>
          </cell>
          <cell r="CW191" t="str">
            <v/>
          </cell>
          <cell r="CX191" t="str">
            <v/>
          </cell>
          <cell r="CY191" t="str">
            <v/>
          </cell>
          <cell r="CZ191" t="str">
            <v/>
          </cell>
          <cell r="DA191" t="str">
            <v/>
          </cell>
          <cell r="DB191" t="str">
            <v/>
          </cell>
          <cell r="DC191">
            <v>4.5999999999999996</v>
          </cell>
          <cell r="DD191">
            <v>5.8</v>
          </cell>
          <cell r="DE191">
            <v>7.1</v>
          </cell>
          <cell r="DF191">
            <v>8.3000000000000007</v>
          </cell>
          <cell r="DG191">
            <v>9.6</v>
          </cell>
          <cell r="DH191" t="str">
            <v/>
          </cell>
          <cell r="DI191" t="str">
            <v/>
          </cell>
          <cell r="DJ191" t="str">
            <v/>
          </cell>
          <cell r="DK191" t="str">
            <v/>
          </cell>
          <cell r="DL191" t="str">
            <v/>
          </cell>
          <cell r="DM191">
            <v>-3.3000000000000002E-2</v>
          </cell>
          <cell r="DN191" t="str">
            <v/>
          </cell>
          <cell r="DO191" t="str">
            <v/>
          </cell>
          <cell r="DP191" t="str">
            <v/>
          </cell>
          <cell r="DQ191">
            <v>2.8000000000000001E-2</v>
          </cell>
          <cell r="DR191" t="str">
            <v/>
          </cell>
          <cell r="DS191" t="str">
            <v/>
          </cell>
          <cell r="DT191" t="str">
            <v/>
          </cell>
          <cell r="DU191" t="str">
            <v/>
          </cell>
          <cell r="DV191">
            <v>1</v>
          </cell>
          <cell r="DW191" t="str">
            <v/>
          </cell>
        </row>
        <row r="192">
          <cell r="U192" t="str">
            <v>PR19PRT_PRT-Network Plus-01</v>
          </cell>
          <cell r="V192" t="str">
            <v>A: Safe, Secure and Reliable Supply of Drinking Water</v>
          </cell>
          <cell r="W192" t="str">
            <v>PR19 new</v>
          </cell>
          <cell r="X192" t="str">
            <v>PRT-Network Plus-01</v>
          </cell>
          <cell r="Y192" t="str">
            <v>Water quality compliance (CRI)</v>
          </cell>
          <cell r="Z192"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AA192" t="str">
            <v/>
          </cell>
          <cell r="AB192">
            <v>1</v>
          </cell>
          <cell r="AC192" t="str">
            <v/>
          </cell>
          <cell r="AD192" t="str">
            <v/>
          </cell>
          <cell r="AE192" t="str">
            <v/>
          </cell>
          <cell r="AF192" t="str">
            <v/>
          </cell>
          <cell r="AG192" t="str">
            <v/>
          </cell>
          <cell r="AH192" t="str">
            <v/>
          </cell>
          <cell r="AI192">
            <v>1</v>
          </cell>
          <cell r="AJ192" t="str">
            <v>Under</v>
          </cell>
          <cell r="AK192" t="str">
            <v xml:space="preserve">Revenue </v>
          </cell>
          <cell r="AL192" t="str">
            <v>In-period</v>
          </cell>
          <cell r="AM192" t="str">
            <v>Water quality compliance</v>
          </cell>
          <cell r="AN192" t="str">
            <v>number</v>
          </cell>
          <cell r="AO192" t="str">
            <v>Numerical CRI score</v>
          </cell>
          <cell r="AP192">
            <v>2</v>
          </cell>
          <cell r="AQ192" t="str">
            <v>Down</v>
          </cell>
          <cell r="AR192" t="str">
            <v>Water quality compliance (CRI)</v>
          </cell>
          <cell r="AS192"/>
          <cell r="AT192"/>
          <cell r="AU192"/>
          <cell r="AV192"/>
          <cell r="AW192"/>
          <cell r="AX192"/>
          <cell r="AY192"/>
          <cell r="AZ192"/>
          <cell r="BA192"/>
          <cell r="BB192"/>
          <cell r="BC192"/>
          <cell r="BD192"/>
          <cell r="BE192"/>
          <cell r="BF192"/>
          <cell r="BG192"/>
          <cell r="BH192"/>
          <cell r="BI192">
            <v>0</v>
          </cell>
          <cell r="BJ192">
            <v>0</v>
          </cell>
          <cell r="BK192">
            <v>0</v>
          </cell>
          <cell r="BL192">
            <v>0</v>
          </cell>
          <cell r="BM192">
            <v>0</v>
          </cell>
          <cell r="BN192"/>
          <cell r="BO192"/>
          <cell r="BP192"/>
          <cell r="BQ192"/>
          <cell r="BR192"/>
          <cell r="BS192"/>
          <cell r="BT192"/>
          <cell r="BU192"/>
          <cell r="BV192"/>
          <cell r="BW192"/>
          <cell r="BX192"/>
          <cell r="BY192"/>
          <cell r="BZ192"/>
          <cell r="CA192"/>
          <cell r="CB192"/>
          <cell r="CC192"/>
          <cell r="CD192" t="str">
            <v>Yes</v>
          </cell>
          <cell r="CE192" t="str">
            <v>Yes</v>
          </cell>
          <cell r="CF192" t="str">
            <v>Yes</v>
          </cell>
          <cell r="CG192" t="str">
            <v>Yes</v>
          </cell>
          <cell r="CH192" t="str">
            <v>Yes</v>
          </cell>
          <cell r="CI192" t="str">
            <v/>
          </cell>
          <cell r="CJ192" t="str">
            <v/>
          </cell>
          <cell r="CK192" t="str">
            <v/>
          </cell>
          <cell r="CL192" t="str">
            <v/>
          </cell>
          <cell r="CM192" t="str">
            <v/>
          </cell>
          <cell r="CN192">
            <v>9.5</v>
          </cell>
          <cell r="CO192">
            <v>9.5</v>
          </cell>
          <cell r="CP192">
            <v>9.5</v>
          </cell>
          <cell r="CQ192">
            <v>9.5</v>
          </cell>
          <cell r="CR192">
            <v>9.5</v>
          </cell>
          <cell r="CS192">
            <v>2</v>
          </cell>
          <cell r="CT192">
            <v>2</v>
          </cell>
          <cell r="CU192">
            <v>2</v>
          </cell>
          <cell r="CV192">
            <v>2</v>
          </cell>
          <cell r="CW192">
            <v>2</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v>-0.113</v>
          </cell>
          <cell r="DN192" t="str">
            <v/>
          </cell>
          <cell r="DO192" t="str">
            <v/>
          </cell>
          <cell r="DP192" t="str">
            <v/>
          </cell>
          <cell r="DQ192">
            <v>0</v>
          </cell>
          <cell r="DR192" t="str">
            <v/>
          </cell>
          <cell r="DS192" t="str">
            <v/>
          </cell>
          <cell r="DT192" t="str">
            <v/>
          </cell>
          <cell r="DU192" t="str">
            <v/>
          </cell>
          <cell r="DV192">
            <v>1</v>
          </cell>
          <cell r="DW192" t="str">
            <v/>
          </cell>
        </row>
        <row r="193">
          <cell r="U193" t="str">
            <v>PR19PRT_PRT-Network Plus-02</v>
          </cell>
          <cell r="V193" t="str">
            <v>A: Safe, Secure and Reliable Supply of Drinking Water</v>
          </cell>
          <cell r="W193" t="str">
            <v>PR14 continuation</v>
          </cell>
          <cell r="X193" t="str">
            <v>PRT-Network Plus-02</v>
          </cell>
          <cell r="Y193" t="str">
            <v>Water supply interruptions</v>
          </cell>
          <cell r="Z193" t="str">
            <v>The time customers have experienced an interruption to supply in any year. Interruptions less than three hours are excluded from this measure. It is set relative to all properties connected at the year end.</v>
          </cell>
          <cell r="AA193" t="str">
            <v/>
          </cell>
          <cell r="AB193">
            <v>1</v>
          </cell>
          <cell r="AC193" t="str">
            <v/>
          </cell>
          <cell r="AD193" t="str">
            <v/>
          </cell>
          <cell r="AE193" t="str">
            <v/>
          </cell>
          <cell r="AF193" t="str">
            <v/>
          </cell>
          <cell r="AG193" t="str">
            <v/>
          </cell>
          <cell r="AH193" t="str">
            <v/>
          </cell>
          <cell r="AI193">
            <v>1</v>
          </cell>
          <cell r="AJ193" t="str">
            <v>Out &amp; under</v>
          </cell>
          <cell r="AK193" t="str">
            <v xml:space="preserve">Revenue </v>
          </cell>
          <cell r="AL193" t="str">
            <v>In-period</v>
          </cell>
          <cell r="AM193" t="str">
            <v>Supply interruptions</v>
          </cell>
          <cell r="AN193" t="str">
            <v>hh:mm:ss</v>
          </cell>
          <cell r="AO193" t="str">
            <v>Hours:minutes:seconds per property per year</v>
          </cell>
          <cell r="AP193">
            <v>0</v>
          </cell>
          <cell r="AQ193" t="str">
            <v>Down</v>
          </cell>
          <cell r="AR193" t="str">
            <v>Water supply interruptions</v>
          </cell>
          <cell r="AS193"/>
          <cell r="AT193"/>
          <cell r="AU193"/>
          <cell r="AV193"/>
          <cell r="AW193"/>
          <cell r="AX193"/>
          <cell r="AY193"/>
          <cell r="AZ193"/>
          <cell r="BA193"/>
          <cell r="BB193"/>
          <cell r="BC193"/>
          <cell r="BD193"/>
          <cell r="BE193"/>
          <cell r="BF193"/>
          <cell r="BG193"/>
          <cell r="BH193"/>
          <cell r="BI193">
            <v>4.5138888888888893E-3</v>
          </cell>
          <cell r="BJ193">
            <v>4.2592592592592595E-3</v>
          </cell>
          <cell r="BK193">
            <v>3.9930555555555561E-3</v>
          </cell>
          <cell r="BL193">
            <v>3.7384259259259263E-3</v>
          </cell>
          <cell r="BM193">
            <v>3.472222222222222E-3</v>
          </cell>
          <cell r="BN193"/>
          <cell r="BO193"/>
          <cell r="BP193"/>
          <cell r="BQ193"/>
          <cell r="BR193"/>
          <cell r="BS193"/>
          <cell r="BT193"/>
          <cell r="BU193"/>
          <cell r="BV193"/>
          <cell r="BW193"/>
          <cell r="BX193"/>
          <cell r="BY193"/>
          <cell r="BZ193"/>
          <cell r="CA193"/>
          <cell r="CB193"/>
          <cell r="CC193"/>
          <cell r="CD193" t="str">
            <v>Yes</v>
          </cell>
          <cell r="CE193" t="str">
            <v>Yes</v>
          </cell>
          <cell r="CF193" t="str">
            <v>Yes</v>
          </cell>
          <cell r="CG193" t="str">
            <v>Yes</v>
          </cell>
          <cell r="CH193" t="str">
            <v>Yes</v>
          </cell>
          <cell r="CI193" t="str">
            <v/>
          </cell>
          <cell r="CJ193" t="str">
            <v/>
          </cell>
          <cell r="CK193" t="str">
            <v/>
          </cell>
          <cell r="CL193" t="str">
            <v/>
          </cell>
          <cell r="CM193" t="str">
            <v/>
          </cell>
          <cell r="CN193">
            <v>1.5798611111111114E-2</v>
          </cell>
          <cell r="CO193">
            <v>1.5798611111111114E-2</v>
          </cell>
          <cell r="CP193">
            <v>1.5798611111111114E-2</v>
          </cell>
          <cell r="CQ193">
            <v>1.5798611111111114E-2</v>
          </cell>
          <cell r="CR193">
            <v>1.5798611111111114E-2</v>
          </cell>
          <cell r="CS193" t="str">
            <v/>
          </cell>
          <cell r="CT193" t="str">
            <v/>
          </cell>
          <cell r="CU193" t="str">
            <v/>
          </cell>
          <cell r="CV193" t="str">
            <v/>
          </cell>
          <cell r="CW193" t="str">
            <v/>
          </cell>
          <cell r="CX193" t="str">
            <v/>
          </cell>
          <cell r="CY193" t="str">
            <v/>
          </cell>
          <cell r="CZ193" t="str">
            <v/>
          </cell>
          <cell r="DA193" t="str">
            <v/>
          </cell>
          <cell r="DB193" t="str">
            <v/>
          </cell>
          <cell r="DC193">
            <v>1.9328703703703704E-3</v>
          </cell>
          <cell r="DD193">
            <v>1.712962962962963E-3</v>
          </cell>
          <cell r="DE193">
            <v>1.5046296296296294E-3</v>
          </cell>
          <cell r="DF193">
            <v>1.2962962962962963E-3</v>
          </cell>
          <cell r="DG193">
            <v>1.0416666666666667E-3</v>
          </cell>
          <cell r="DH193" t="str">
            <v/>
          </cell>
          <cell r="DI193" t="str">
            <v/>
          </cell>
          <cell r="DJ193" t="str">
            <v/>
          </cell>
          <cell r="DK193" t="str">
            <v/>
          </cell>
          <cell r="DL193" t="str">
            <v/>
          </cell>
          <cell r="DM193">
            <v>-6.9000000000000006E-2</v>
          </cell>
          <cell r="DN193" t="str">
            <v/>
          </cell>
          <cell r="DO193" t="str">
            <v/>
          </cell>
          <cell r="DP193" t="str">
            <v/>
          </cell>
          <cell r="DQ193">
            <v>6.9000000000000006E-2</v>
          </cell>
          <cell r="DR193" t="str">
            <v/>
          </cell>
          <cell r="DS193" t="str">
            <v/>
          </cell>
          <cell r="DT193" t="str">
            <v/>
          </cell>
          <cell r="DU193" t="str">
            <v/>
          </cell>
          <cell r="DV193">
            <v>1</v>
          </cell>
          <cell r="DW193" t="str">
            <v/>
          </cell>
        </row>
        <row r="194">
          <cell r="U194" t="str">
            <v>PR19PRT_PRT-Network Plus-03</v>
          </cell>
          <cell r="V194" t="str">
            <v>A: Safe, Secure and Reliable Supply of Drinking Water</v>
          </cell>
          <cell r="W194" t="str">
            <v>PR14 revision</v>
          </cell>
          <cell r="X194" t="str">
            <v>PRT-Network Plus-03</v>
          </cell>
          <cell r="Y194" t="str">
            <v>Mains repairs</v>
          </cell>
          <cell r="Z194" t="str">
            <v>Number of mains bursts per thousand kilometres of total length of mains. Mains bursts include all physical repair work to mains from which water is lost in any year.</v>
          </cell>
          <cell r="AA194" t="str">
            <v/>
          </cell>
          <cell r="AB194">
            <v>1</v>
          </cell>
          <cell r="AC194" t="str">
            <v/>
          </cell>
          <cell r="AD194" t="str">
            <v/>
          </cell>
          <cell r="AE194" t="str">
            <v/>
          </cell>
          <cell r="AF194" t="str">
            <v/>
          </cell>
          <cell r="AG194" t="str">
            <v/>
          </cell>
          <cell r="AH194" t="str">
            <v/>
          </cell>
          <cell r="AI194">
            <v>1</v>
          </cell>
          <cell r="AJ194" t="str">
            <v>Under</v>
          </cell>
          <cell r="AK194" t="str">
            <v xml:space="preserve">Revenue </v>
          </cell>
          <cell r="AL194" t="str">
            <v>In-period</v>
          </cell>
          <cell r="AM194" t="str">
            <v>Water mains bursts</v>
          </cell>
          <cell r="AN194" t="str">
            <v>number</v>
          </cell>
          <cell r="AO194" t="str">
            <v>Number of repairs per 1000 km of mains</v>
          </cell>
          <cell r="AP194">
            <v>1</v>
          </cell>
          <cell r="AQ194" t="str">
            <v>Down</v>
          </cell>
          <cell r="AR194" t="str">
            <v>Mains repairs</v>
          </cell>
          <cell r="AS194"/>
          <cell r="AT194"/>
          <cell r="AU194"/>
          <cell r="AV194"/>
          <cell r="AW194"/>
          <cell r="AX194"/>
          <cell r="AY194"/>
          <cell r="AZ194"/>
          <cell r="BA194"/>
          <cell r="BB194"/>
          <cell r="BC194"/>
          <cell r="BD194"/>
          <cell r="BE194"/>
          <cell r="BF194"/>
          <cell r="BG194"/>
          <cell r="BH194"/>
          <cell r="BI194">
            <v>73.8</v>
          </cell>
          <cell r="BJ194">
            <v>72.400000000000006</v>
          </cell>
          <cell r="BK194">
            <v>71.2</v>
          </cell>
          <cell r="BL194">
            <v>70</v>
          </cell>
          <cell r="BM194">
            <v>68.599999999999994</v>
          </cell>
          <cell r="BN194"/>
          <cell r="BO194"/>
          <cell r="BP194"/>
          <cell r="BQ194"/>
          <cell r="BR194"/>
          <cell r="BS194"/>
          <cell r="BT194"/>
          <cell r="BU194"/>
          <cell r="BV194"/>
          <cell r="BW194"/>
          <cell r="BX194"/>
          <cell r="BY194"/>
          <cell r="BZ194"/>
          <cell r="CA194"/>
          <cell r="CB194"/>
          <cell r="CC194"/>
          <cell r="CD194" t="str">
            <v>Yes</v>
          </cell>
          <cell r="CE194" t="str">
            <v>Yes</v>
          </cell>
          <cell r="CF194" t="str">
            <v>Yes</v>
          </cell>
          <cell r="CG194" t="str">
            <v>Yes</v>
          </cell>
          <cell r="CH194" t="str">
            <v>Yes</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v>-2.4E-2</v>
          </cell>
          <cell r="DN194" t="str">
            <v/>
          </cell>
          <cell r="DO194" t="str">
            <v/>
          </cell>
          <cell r="DP194" t="str">
            <v/>
          </cell>
          <cell r="DQ194" t="str">
            <v/>
          </cell>
          <cell r="DR194" t="str">
            <v/>
          </cell>
          <cell r="DS194" t="str">
            <v/>
          </cell>
          <cell r="DT194" t="str">
            <v/>
          </cell>
          <cell r="DU194" t="str">
            <v/>
          </cell>
          <cell r="DV194">
            <v>1</v>
          </cell>
          <cell r="DW194" t="str">
            <v/>
          </cell>
        </row>
        <row r="195">
          <cell r="U195" t="str">
            <v>PR19PRT_PRT-Network Plus-04</v>
          </cell>
          <cell r="V195" t="str">
            <v>A: Safe, Secure and Reliable Supply of Drinking Water</v>
          </cell>
          <cell r="W195" t="str">
            <v>PR19 new</v>
          </cell>
          <cell r="X195" t="str">
            <v>PRT-Network Plus-04</v>
          </cell>
          <cell r="Y195" t="str">
            <v>Unplanned outage</v>
          </cell>
          <cell r="Z195" t="str">
            <v xml:space="preserve">This measure assesses asset health (primarily for non- infrastructure – above ground assets), for water abstraction and water treatment activities. It is defined as the annualised unavailable flow, based on the peak week production capacity (or PWPC) </v>
          </cell>
          <cell r="AA195" t="str">
            <v/>
          </cell>
          <cell r="AB195">
            <v>1</v>
          </cell>
          <cell r="AC195" t="str">
            <v/>
          </cell>
          <cell r="AD195" t="str">
            <v/>
          </cell>
          <cell r="AE195" t="str">
            <v/>
          </cell>
          <cell r="AF195" t="str">
            <v/>
          </cell>
          <cell r="AG195" t="str">
            <v/>
          </cell>
          <cell r="AH195" t="str">
            <v/>
          </cell>
          <cell r="AI195">
            <v>1</v>
          </cell>
          <cell r="AJ195" t="str">
            <v>Under</v>
          </cell>
          <cell r="AK195" t="str">
            <v xml:space="preserve">Revenue </v>
          </cell>
          <cell r="AL195" t="str">
            <v>In-period</v>
          </cell>
          <cell r="AM195" t="str">
            <v>Treatment works</v>
          </cell>
          <cell r="AN195" t="str">
            <v>%</v>
          </cell>
          <cell r="AO195" t="str">
            <v>Percentage of peak week production capacity</v>
          </cell>
          <cell r="AP195">
            <v>2</v>
          </cell>
          <cell r="AQ195" t="str">
            <v>Down</v>
          </cell>
          <cell r="AR195" t="str">
            <v>Unplanned outage</v>
          </cell>
          <cell r="AS195"/>
          <cell r="AT195"/>
          <cell r="AU195"/>
          <cell r="AV195"/>
          <cell r="AW195"/>
          <cell r="AX195"/>
          <cell r="AY195"/>
          <cell r="AZ195"/>
          <cell r="BA195"/>
          <cell r="BB195"/>
          <cell r="BC195"/>
          <cell r="BD195"/>
          <cell r="BE195"/>
          <cell r="BF195"/>
          <cell r="BG195"/>
          <cell r="BH195"/>
          <cell r="BI195">
            <v>2.34</v>
          </cell>
          <cell r="BJ195">
            <v>2.34</v>
          </cell>
          <cell r="BK195">
            <v>2.34</v>
          </cell>
          <cell r="BL195">
            <v>2.34</v>
          </cell>
          <cell r="BM195">
            <v>2.34</v>
          </cell>
          <cell r="BN195"/>
          <cell r="BO195"/>
          <cell r="BP195"/>
          <cell r="BQ195"/>
          <cell r="BR195"/>
          <cell r="BS195"/>
          <cell r="BT195"/>
          <cell r="BU195"/>
          <cell r="BV195"/>
          <cell r="BW195"/>
          <cell r="BX195"/>
          <cell r="BY195"/>
          <cell r="BZ195"/>
          <cell r="CA195"/>
          <cell r="CB195"/>
          <cell r="CC195"/>
          <cell r="CD195" t="str">
            <v>Yes</v>
          </cell>
          <cell r="CE195" t="str">
            <v>Yes</v>
          </cell>
          <cell r="CF195" t="str">
            <v>Yes</v>
          </cell>
          <cell r="CG195" t="str">
            <v>Yes</v>
          </cell>
          <cell r="CH195" t="str">
            <v>Yes</v>
          </cell>
          <cell r="CI195" t="str">
            <v/>
          </cell>
          <cell r="CJ195" t="str">
            <v/>
          </cell>
          <cell r="CK195" t="str">
            <v/>
          </cell>
          <cell r="CL195" t="str">
            <v/>
          </cell>
          <cell r="CM195" t="str">
            <v/>
          </cell>
          <cell r="CN195">
            <v>4.68</v>
          </cell>
          <cell r="CO195">
            <v>4.68</v>
          </cell>
          <cell r="CP195">
            <v>4.68</v>
          </cell>
          <cell r="CQ195">
            <v>4.68</v>
          </cell>
          <cell r="CR195">
            <v>4.68</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v>-0.19</v>
          </cell>
          <cell r="DN195" t="str">
            <v/>
          </cell>
          <cell r="DO195" t="str">
            <v/>
          </cell>
          <cell r="DP195" t="str">
            <v/>
          </cell>
          <cell r="DQ195" t="str">
            <v/>
          </cell>
          <cell r="DR195" t="str">
            <v/>
          </cell>
          <cell r="DS195" t="str">
            <v/>
          </cell>
          <cell r="DT195" t="str">
            <v/>
          </cell>
          <cell r="DU195" t="str">
            <v/>
          </cell>
          <cell r="DV195">
            <v>1</v>
          </cell>
          <cell r="DW195" t="str">
            <v/>
          </cell>
        </row>
        <row r="196">
          <cell r="U196" t="str">
            <v>PR19PRT_PRT-Network Plus-06</v>
          </cell>
          <cell r="V196" t="str">
            <v>A: Safe, Secure and Reliable Supply of Drinking Water</v>
          </cell>
          <cell r="W196" t="str">
            <v>PR14 continuation</v>
          </cell>
          <cell r="X196" t="str">
            <v>PRT-Network Plus-06</v>
          </cell>
          <cell r="Y196" t="str">
            <v>Water quality contacts</v>
          </cell>
          <cell r="Z196"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AA196" t="str">
            <v/>
          </cell>
          <cell r="AB196">
            <v>1</v>
          </cell>
          <cell r="AC196" t="str">
            <v/>
          </cell>
          <cell r="AD196" t="str">
            <v/>
          </cell>
          <cell r="AE196" t="str">
            <v/>
          </cell>
          <cell r="AF196" t="str">
            <v/>
          </cell>
          <cell r="AG196" t="str">
            <v/>
          </cell>
          <cell r="AH196" t="str">
            <v/>
          </cell>
          <cell r="AI196">
            <v>1</v>
          </cell>
          <cell r="AJ196" t="str">
            <v>Under</v>
          </cell>
          <cell r="AK196" t="str">
            <v xml:space="preserve">Revenue </v>
          </cell>
          <cell r="AL196" t="str">
            <v>In-period</v>
          </cell>
          <cell r="AM196" t="str">
            <v>Customer contacts - water quality</v>
          </cell>
          <cell r="AN196" t="str">
            <v>Number</v>
          </cell>
          <cell r="AO196" t="str">
            <v>No. of contacts per 1,000 population</v>
          </cell>
          <cell r="AP196">
            <v>2</v>
          </cell>
          <cell r="AQ196" t="str">
            <v>Down</v>
          </cell>
          <cell r="AR196"/>
          <cell r="AS196"/>
          <cell r="AT196"/>
          <cell r="AU196"/>
          <cell r="AV196"/>
          <cell r="AW196"/>
          <cell r="AX196"/>
          <cell r="AY196"/>
          <cell r="AZ196"/>
          <cell r="BA196"/>
          <cell r="BB196"/>
          <cell r="BC196"/>
          <cell r="BD196"/>
          <cell r="BE196"/>
          <cell r="BF196"/>
          <cell r="BG196"/>
          <cell r="BH196"/>
          <cell r="BI196" t="str">
            <v/>
          </cell>
          <cell r="BJ196" t="str">
            <v/>
          </cell>
          <cell r="BK196" t="str">
            <v/>
          </cell>
          <cell r="BL196" t="str">
            <v/>
          </cell>
          <cell r="BM196" t="str">
            <v/>
          </cell>
          <cell r="BN196"/>
          <cell r="BO196"/>
          <cell r="BP196"/>
          <cell r="BQ196"/>
          <cell r="BR196"/>
          <cell r="BS196"/>
          <cell r="BT196"/>
          <cell r="BU196"/>
          <cell r="BV196"/>
          <cell r="BW196"/>
          <cell r="BX196"/>
          <cell r="BY196"/>
          <cell r="BZ196"/>
          <cell r="CA196"/>
          <cell r="CB196"/>
          <cell r="CC196"/>
          <cell r="CD196" t="str">
            <v>Yes</v>
          </cell>
          <cell r="CE196" t="str">
            <v>Yes</v>
          </cell>
          <cell r="CF196" t="str">
            <v>Yes</v>
          </cell>
          <cell r="CG196" t="str">
            <v>Yes</v>
          </cell>
          <cell r="CH196" t="str">
            <v>Yes</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v>1</v>
          </cell>
          <cell r="DW196" t="str">
            <v/>
          </cell>
        </row>
        <row r="197">
          <cell r="U197" t="str">
            <v>PR19PRT_PRT-Network Plus-05</v>
          </cell>
          <cell r="V197" t="str">
            <v>A: Safe, Secure and Reliable Supply of Drinking Water</v>
          </cell>
          <cell r="W197" t="str">
            <v>PR19 new</v>
          </cell>
          <cell r="X197" t="str">
            <v>PRT-Network Plus-05</v>
          </cell>
          <cell r="Y197" t="str">
            <v>Low pressure</v>
          </cell>
          <cell r="Z197" t="str">
            <v>The number of customers who receive, or are at risk of receiving, pressure below the minimum standard as defined by The Water Industry Act 1991.</v>
          </cell>
          <cell r="AA197" t="str">
            <v/>
          </cell>
          <cell r="AB197">
            <v>1</v>
          </cell>
          <cell r="AC197" t="str">
            <v/>
          </cell>
          <cell r="AD197" t="str">
            <v/>
          </cell>
          <cell r="AE197" t="str">
            <v/>
          </cell>
          <cell r="AF197" t="str">
            <v/>
          </cell>
          <cell r="AG197" t="str">
            <v/>
          </cell>
          <cell r="AH197" t="str">
            <v/>
          </cell>
          <cell r="AI197">
            <v>1</v>
          </cell>
          <cell r="AJ197" t="str">
            <v>Under</v>
          </cell>
          <cell r="AK197" t="str">
            <v xml:space="preserve">Revenue </v>
          </cell>
          <cell r="AL197" t="str">
            <v>In-period</v>
          </cell>
          <cell r="AM197" t="str">
            <v>Water pressure</v>
          </cell>
          <cell r="AN197" t="str">
            <v>number</v>
          </cell>
          <cell r="AO197" t="str">
            <v>No. of properties per 10,000 connections</v>
          </cell>
          <cell r="AP197">
            <v>0</v>
          </cell>
          <cell r="AQ197" t="str">
            <v>Down</v>
          </cell>
          <cell r="AR197"/>
          <cell r="AS197"/>
          <cell r="AT197"/>
          <cell r="AU197"/>
          <cell r="AV197"/>
          <cell r="AW197"/>
          <cell r="AX197"/>
          <cell r="AY197"/>
          <cell r="AZ197"/>
          <cell r="BA197"/>
          <cell r="BB197"/>
          <cell r="BC197"/>
          <cell r="BD197"/>
          <cell r="BE197"/>
          <cell r="BF197"/>
          <cell r="BG197"/>
          <cell r="BH197"/>
          <cell r="BI197" t="str">
            <v/>
          </cell>
          <cell r="BJ197" t="str">
            <v/>
          </cell>
          <cell r="BK197" t="str">
            <v/>
          </cell>
          <cell r="BL197" t="str">
            <v/>
          </cell>
          <cell r="BM197" t="str">
            <v/>
          </cell>
          <cell r="BN197"/>
          <cell r="BO197"/>
          <cell r="BP197"/>
          <cell r="BQ197"/>
          <cell r="BR197"/>
          <cell r="BS197"/>
          <cell r="BT197"/>
          <cell r="BU197"/>
          <cell r="BV197"/>
          <cell r="BW197"/>
          <cell r="BX197"/>
          <cell r="BY197"/>
          <cell r="BZ197"/>
          <cell r="CA197"/>
          <cell r="CB197"/>
          <cell r="CC197"/>
          <cell r="CD197" t="str">
            <v>Yes</v>
          </cell>
          <cell r="CE197" t="str">
            <v>Yes</v>
          </cell>
          <cell r="CF197" t="str">
            <v>Yes</v>
          </cell>
          <cell r="CG197" t="str">
            <v>Yes</v>
          </cell>
          <cell r="CH197" t="str">
            <v>Yes</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v>1</v>
          </cell>
          <cell r="DW197" t="str">
            <v/>
          </cell>
        </row>
        <row r="198">
          <cell r="U198" t="str">
            <v>PR19PRT_PRT-Network Plus-08</v>
          </cell>
          <cell r="V198" t="str">
            <v>D: An Improved Environment Supporting Biodiversity</v>
          </cell>
          <cell r="W198" t="str">
            <v>PR19 new</v>
          </cell>
          <cell r="X198" t="str">
            <v>PRT-Network Plus-08</v>
          </cell>
          <cell r="Y198" t="str">
            <v>Catchment Management</v>
          </cell>
          <cell r="Z198"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AA198" t="str">
            <v/>
          </cell>
          <cell r="AB198">
            <v>1</v>
          </cell>
          <cell r="AC198" t="str">
            <v/>
          </cell>
          <cell r="AD198" t="str">
            <v/>
          </cell>
          <cell r="AE198" t="str">
            <v/>
          </cell>
          <cell r="AF198" t="str">
            <v/>
          </cell>
          <cell r="AG198" t="str">
            <v/>
          </cell>
          <cell r="AH198" t="str">
            <v/>
          </cell>
          <cell r="AI198">
            <v>1</v>
          </cell>
          <cell r="AJ198" t="str">
            <v>Out &amp; under</v>
          </cell>
          <cell r="AK198" t="str">
            <v xml:space="preserve">Revenue </v>
          </cell>
          <cell r="AL198" t="str">
            <v>In-period</v>
          </cell>
          <cell r="AM198" t="str">
            <v>Catchment management</v>
          </cell>
          <cell r="AN198" t="str">
            <v>nr</v>
          </cell>
          <cell r="AO198" t="str">
            <v>nr of farmers engaged with</v>
          </cell>
          <cell r="AP198">
            <v>0</v>
          </cell>
          <cell r="AQ198" t="str">
            <v>Up</v>
          </cell>
          <cell r="AR198" t="str">
            <v/>
          </cell>
          <cell r="AS198"/>
          <cell r="AT198"/>
          <cell r="AU198"/>
          <cell r="AV198"/>
          <cell r="AW198"/>
          <cell r="AX198"/>
          <cell r="AY198"/>
          <cell r="AZ198"/>
          <cell r="BA198"/>
          <cell r="BB198"/>
          <cell r="BC198"/>
          <cell r="BD198"/>
          <cell r="BE198"/>
          <cell r="BF198"/>
          <cell r="BG198"/>
          <cell r="BH198"/>
          <cell r="BI198" t="str">
            <v/>
          </cell>
          <cell r="BJ198" t="str">
            <v/>
          </cell>
          <cell r="BK198" t="str">
            <v/>
          </cell>
          <cell r="BL198" t="str">
            <v/>
          </cell>
          <cell r="BM198" t="str">
            <v/>
          </cell>
          <cell r="BN198"/>
          <cell r="BO198"/>
          <cell r="BP198"/>
          <cell r="BQ198"/>
          <cell r="BR198"/>
          <cell r="BS198"/>
          <cell r="BT198"/>
          <cell r="BU198"/>
          <cell r="BV198"/>
          <cell r="BW198"/>
          <cell r="BX198"/>
          <cell r="BY198"/>
          <cell r="BZ198"/>
          <cell r="CA198"/>
          <cell r="CB198"/>
          <cell r="CC198"/>
          <cell r="CD198" t="str">
            <v>Yes</v>
          </cell>
          <cell r="CE198" t="str">
            <v>Yes</v>
          </cell>
          <cell r="CF198" t="str">
            <v>Yes</v>
          </cell>
          <cell r="CG198" t="str">
            <v>Yes</v>
          </cell>
          <cell r="CH198" t="str">
            <v>Yes</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v>1</v>
          </cell>
          <cell r="DW198" t="str">
            <v/>
          </cell>
        </row>
        <row r="199">
          <cell r="U199" t="str">
            <v>PR19PRT_PRT-Water Resources-02</v>
          </cell>
          <cell r="V199" t="str">
            <v>D: An Improved Environment Supporting Biodiversity</v>
          </cell>
          <cell r="W199" t="str">
            <v>PR19 new</v>
          </cell>
          <cell r="X199" t="str">
            <v>PRT-Water Resources-02</v>
          </cell>
          <cell r="Y199" t="str">
            <v>Abstraction Incentive Mechanism</v>
          </cell>
          <cell r="Z199"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AA199">
            <v>1</v>
          </cell>
          <cell r="AB199" t="str">
            <v/>
          </cell>
          <cell r="AC199" t="str">
            <v/>
          </cell>
          <cell r="AD199" t="str">
            <v/>
          </cell>
          <cell r="AE199" t="str">
            <v/>
          </cell>
          <cell r="AF199" t="str">
            <v/>
          </cell>
          <cell r="AG199" t="str">
            <v/>
          </cell>
          <cell r="AH199" t="str">
            <v/>
          </cell>
          <cell r="AI199">
            <v>1</v>
          </cell>
          <cell r="AJ199" t="str">
            <v>Out &amp; under</v>
          </cell>
          <cell r="AK199" t="str">
            <v xml:space="preserve">Revenue </v>
          </cell>
          <cell r="AL199" t="str">
            <v>In-period</v>
          </cell>
          <cell r="AM199" t="str">
            <v>Water resources/ abstraction</v>
          </cell>
          <cell r="AN199" t="str">
            <v>nr</v>
          </cell>
          <cell r="AO199" t="str">
            <v>Ml</v>
          </cell>
          <cell r="AP199">
            <v>1</v>
          </cell>
          <cell r="AQ199" t="str">
            <v>Down</v>
          </cell>
          <cell r="AR199" t="str">
            <v/>
          </cell>
          <cell r="AS199"/>
          <cell r="AT199"/>
          <cell r="AU199"/>
          <cell r="AV199"/>
          <cell r="AW199"/>
          <cell r="AX199"/>
          <cell r="AY199"/>
          <cell r="AZ199"/>
          <cell r="BA199"/>
          <cell r="BB199"/>
          <cell r="BC199"/>
          <cell r="BD199"/>
          <cell r="BE199"/>
          <cell r="BF199"/>
          <cell r="BG199"/>
          <cell r="BH199"/>
          <cell r="BI199" t="str">
            <v/>
          </cell>
          <cell r="BJ199" t="str">
            <v/>
          </cell>
          <cell r="BK199" t="str">
            <v/>
          </cell>
          <cell r="BL199" t="str">
            <v/>
          </cell>
          <cell r="BM199" t="str">
            <v/>
          </cell>
          <cell r="BN199"/>
          <cell r="BO199"/>
          <cell r="BP199"/>
          <cell r="BQ199"/>
          <cell r="BR199"/>
          <cell r="BS199"/>
          <cell r="BT199"/>
          <cell r="BU199"/>
          <cell r="BV199"/>
          <cell r="BW199"/>
          <cell r="BX199"/>
          <cell r="BY199"/>
          <cell r="BZ199"/>
          <cell r="CA199"/>
          <cell r="CB199"/>
          <cell r="CC199"/>
          <cell r="CD199" t="str">
            <v>Yes</v>
          </cell>
          <cell r="CE199" t="str">
            <v>Yes</v>
          </cell>
          <cell r="CF199" t="str">
            <v>Yes</v>
          </cell>
          <cell r="CG199" t="str">
            <v>Yes</v>
          </cell>
          <cell r="CH199" t="str">
            <v>Yes</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v>1</v>
          </cell>
          <cell r="DW199" t="str">
            <v/>
          </cell>
        </row>
        <row r="200">
          <cell r="U200" t="str">
            <v>PR19PRT_PRT-Water Resources-01</v>
          </cell>
          <cell r="V200" t="str">
            <v>D: An Improved Environment Supporting Biodiversity</v>
          </cell>
          <cell r="W200" t="str">
            <v>PR19 new</v>
          </cell>
          <cell r="X200" t="str">
            <v>PRT-Water Resources-01</v>
          </cell>
          <cell r="Y200" t="str">
            <v>Biodiversity (reward)</v>
          </cell>
          <cell r="Z200" t="str">
            <v>The Company will offer a grant scheme to third parties for projects which enhance biodiversity</v>
          </cell>
          <cell r="AA200" t="str">
            <v/>
          </cell>
          <cell r="AB200">
            <v>1</v>
          </cell>
          <cell r="AC200" t="str">
            <v/>
          </cell>
          <cell r="AD200" t="str">
            <v/>
          </cell>
          <cell r="AE200" t="str">
            <v/>
          </cell>
          <cell r="AF200" t="str">
            <v/>
          </cell>
          <cell r="AG200" t="str">
            <v/>
          </cell>
          <cell r="AH200" t="str">
            <v/>
          </cell>
          <cell r="AI200">
            <v>1</v>
          </cell>
          <cell r="AJ200" t="str">
            <v>Out &amp; under</v>
          </cell>
          <cell r="AK200" t="str">
            <v/>
          </cell>
          <cell r="AL200" t="str">
            <v/>
          </cell>
          <cell r="AM200" t="str">
            <v>Biodiversity/SSSIs</v>
          </cell>
          <cell r="AN200" t="str">
            <v>£m</v>
          </cell>
          <cell r="AO200" t="str">
            <v>value of grants awarded</v>
          </cell>
          <cell r="AP200">
            <v>3</v>
          </cell>
          <cell r="AQ200" t="str">
            <v>Up</v>
          </cell>
          <cell r="AR200" t="str">
            <v/>
          </cell>
          <cell r="AS200"/>
          <cell r="AT200"/>
          <cell r="AU200"/>
          <cell r="AV200"/>
          <cell r="AW200"/>
          <cell r="AX200"/>
          <cell r="AY200"/>
          <cell r="AZ200"/>
          <cell r="BA200"/>
          <cell r="BB200"/>
          <cell r="BC200"/>
          <cell r="BD200"/>
          <cell r="BE200"/>
          <cell r="BF200"/>
          <cell r="BG200"/>
          <cell r="BH200"/>
          <cell r="BI200" t="str">
            <v/>
          </cell>
          <cell r="BJ200" t="str">
            <v/>
          </cell>
          <cell r="BK200" t="str">
            <v/>
          </cell>
          <cell r="BL200" t="str">
            <v/>
          </cell>
          <cell r="BM200" t="str">
            <v/>
          </cell>
          <cell r="BN200"/>
          <cell r="BO200"/>
          <cell r="BP200"/>
          <cell r="BQ200"/>
          <cell r="BR200"/>
          <cell r="BS200"/>
          <cell r="BT200"/>
          <cell r="BU200"/>
          <cell r="BV200"/>
          <cell r="BW200"/>
          <cell r="BX200"/>
          <cell r="BY200"/>
          <cell r="BZ200"/>
          <cell r="CA200"/>
          <cell r="CB200"/>
          <cell r="CC200"/>
          <cell r="CD200" t="str">
            <v/>
          </cell>
          <cell r="CE200" t="str">
            <v/>
          </cell>
          <cell r="CF200" t="str">
            <v/>
          </cell>
          <cell r="CG200" t="str">
            <v/>
          </cell>
          <cell r="CH200" t="str">
            <v>Yes</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v>1</v>
          </cell>
          <cell r="DW200" t="str">
            <v/>
          </cell>
        </row>
        <row r="201">
          <cell r="U201" t="str">
            <v>PR19PRT_PRT-Water Resources-06</v>
          </cell>
          <cell r="V201" t="str">
            <v>D: An Improved Environment Supporting Biodiversity</v>
          </cell>
          <cell r="W201" t="str">
            <v>PR14 revision</v>
          </cell>
          <cell r="X201" t="str">
            <v>PRT-Water Resources-06</v>
          </cell>
          <cell r="Y201" t="str">
            <v>Biodiversity (penalty)</v>
          </cell>
          <cell r="Z201" t="str">
            <v>The Company will make a payment if it fails to maintain its sites appropriately</v>
          </cell>
          <cell r="AA201" t="str">
            <v/>
          </cell>
          <cell r="AB201">
            <v>1</v>
          </cell>
          <cell r="AC201" t="str">
            <v/>
          </cell>
          <cell r="AD201" t="str">
            <v/>
          </cell>
          <cell r="AE201" t="str">
            <v/>
          </cell>
          <cell r="AF201" t="str">
            <v/>
          </cell>
          <cell r="AG201" t="str">
            <v/>
          </cell>
          <cell r="AH201" t="str">
            <v/>
          </cell>
          <cell r="AI201">
            <v>1</v>
          </cell>
          <cell r="AJ201" t="str">
            <v>Under</v>
          </cell>
          <cell r="AK201" t="str">
            <v xml:space="preserve">Revenue </v>
          </cell>
          <cell r="AL201" t="str">
            <v>In-period</v>
          </cell>
          <cell r="AM201" t="str">
            <v>Biodiversity/SSSIs</v>
          </cell>
          <cell r="AN201" t="str">
            <v>%</v>
          </cell>
          <cell r="AO201" t="str">
            <v>Status of sites</v>
          </cell>
          <cell r="AP201">
            <v>1</v>
          </cell>
          <cell r="AQ201" t="str">
            <v>Up</v>
          </cell>
          <cell r="AR201" t="str">
            <v/>
          </cell>
          <cell r="AS201"/>
          <cell r="AT201"/>
          <cell r="AU201"/>
          <cell r="AV201"/>
          <cell r="AW201"/>
          <cell r="AX201"/>
          <cell r="AY201"/>
          <cell r="AZ201"/>
          <cell r="BA201"/>
          <cell r="BB201"/>
          <cell r="BC201"/>
          <cell r="BD201"/>
          <cell r="BE201"/>
          <cell r="BF201"/>
          <cell r="BG201"/>
          <cell r="BH201"/>
          <cell r="BI201" t="str">
            <v/>
          </cell>
          <cell r="BJ201" t="str">
            <v/>
          </cell>
          <cell r="BK201" t="str">
            <v/>
          </cell>
          <cell r="BL201" t="str">
            <v/>
          </cell>
          <cell r="BM201" t="str">
            <v/>
          </cell>
          <cell r="BN201"/>
          <cell r="BO201"/>
          <cell r="BP201"/>
          <cell r="BQ201"/>
          <cell r="BR201"/>
          <cell r="BS201"/>
          <cell r="BT201"/>
          <cell r="BU201"/>
          <cell r="BV201"/>
          <cell r="BW201"/>
          <cell r="BX201"/>
          <cell r="BY201"/>
          <cell r="BZ201"/>
          <cell r="CA201"/>
          <cell r="CB201"/>
          <cell r="CC201"/>
          <cell r="CD201" t="str">
            <v>Yes</v>
          </cell>
          <cell r="CE201" t="str">
            <v>Yes</v>
          </cell>
          <cell r="CF201" t="str">
            <v>Yes</v>
          </cell>
          <cell r="CG201" t="str">
            <v>Yes</v>
          </cell>
          <cell r="CH201" t="str">
            <v>Yes</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v>1</v>
          </cell>
          <cell r="DW201" t="str">
            <v/>
          </cell>
        </row>
        <row r="202">
          <cell r="U202" t="str">
            <v>PR19PRT_PRT-Retail-02</v>
          </cell>
          <cell r="V202" t="str">
            <v>C: A Service Tailored to Individual Needs at an Affordable Price</v>
          </cell>
          <cell r="W202" t="str">
            <v>PR19 new</v>
          </cell>
          <cell r="X202" t="str">
            <v>PRT-Retail-02</v>
          </cell>
          <cell r="Y202" t="str">
            <v>Voids</v>
          </cell>
          <cell r="Z202"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AA202" t="str">
            <v/>
          </cell>
          <cell r="AB202" t="str">
            <v/>
          </cell>
          <cell r="AC202" t="str">
            <v/>
          </cell>
          <cell r="AD202" t="str">
            <v/>
          </cell>
          <cell r="AE202">
            <v>1</v>
          </cell>
          <cell r="AF202" t="str">
            <v/>
          </cell>
          <cell r="AG202" t="str">
            <v/>
          </cell>
          <cell r="AH202" t="str">
            <v/>
          </cell>
          <cell r="AI202">
            <v>1</v>
          </cell>
          <cell r="AJ202" t="str">
            <v>Out &amp; under</v>
          </cell>
          <cell r="AK202" t="str">
            <v xml:space="preserve">Revenue </v>
          </cell>
          <cell r="AL202" t="str">
            <v>In-period</v>
          </cell>
          <cell r="AM202" t="str">
            <v>Voids and gap sites</v>
          </cell>
          <cell r="AN202" t="str">
            <v>%</v>
          </cell>
          <cell r="AO202" t="str">
            <v>% of properties classified as void</v>
          </cell>
          <cell r="AP202">
            <v>2</v>
          </cell>
          <cell r="AQ202" t="str">
            <v>Down</v>
          </cell>
          <cell r="AR202" t="str">
            <v/>
          </cell>
          <cell r="AS202"/>
          <cell r="AT202"/>
          <cell r="AU202"/>
          <cell r="AV202"/>
          <cell r="AW202"/>
          <cell r="AX202"/>
          <cell r="AY202"/>
          <cell r="AZ202"/>
          <cell r="BA202"/>
          <cell r="BB202"/>
          <cell r="BC202"/>
          <cell r="BD202"/>
          <cell r="BE202"/>
          <cell r="BF202"/>
          <cell r="BG202"/>
          <cell r="BH202"/>
          <cell r="BI202" t="str">
            <v/>
          </cell>
          <cell r="BJ202" t="str">
            <v/>
          </cell>
          <cell r="BK202" t="str">
            <v/>
          </cell>
          <cell r="BL202" t="str">
            <v/>
          </cell>
          <cell r="BM202" t="str">
            <v/>
          </cell>
          <cell r="BN202"/>
          <cell r="BO202"/>
          <cell r="BP202"/>
          <cell r="BQ202"/>
          <cell r="BR202"/>
          <cell r="BS202"/>
          <cell r="BT202"/>
          <cell r="BU202"/>
          <cell r="BV202"/>
          <cell r="BW202"/>
          <cell r="BX202"/>
          <cell r="BY202"/>
          <cell r="BZ202"/>
          <cell r="CA202"/>
          <cell r="CB202"/>
          <cell r="CC202"/>
          <cell r="CD202" t="str">
            <v>Yes</v>
          </cell>
          <cell r="CE202" t="str">
            <v>Yes</v>
          </cell>
          <cell r="CF202" t="str">
            <v>Yes</v>
          </cell>
          <cell r="CG202" t="str">
            <v>Yes</v>
          </cell>
          <cell r="CH202" t="str">
            <v>Yes</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v>1</v>
          </cell>
          <cell r="DW202" t="str">
            <v/>
          </cell>
        </row>
        <row r="203">
          <cell r="U203" t="str">
            <v>PR19PRT_PRT-Retail-03</v>
          </cell>
          <cell r="V203" t="str">
            <v>C: A Service Tailored to Individual Needs at an Affordable Price</v>
          </cell>
          <cell r="W203" t="str">
            <v>PR19 new</v>
          </cell>
          <cell r="X203" t="str">
            <v>PRT-Retail-03</v>
          </cell>
          <cell r="Y203" t="str">
            <v>Affordability</v>
          </cell>
          <cell r="Z203" t="str">
            <v xml:space="preserve">The Company will offer a social tariff to all customers whose income is below the national value for low income, currently £16,105. This tariff will be no more than 0.5% of the low income household threshold, as defined by the Government.
</v>
          </cell>
          <cell r="AA203" t="str">
            <v/>
          </cell>
          <cell r="AB203" t="str">
            <v/>
          </cell>
          <cell r="AC203" t="str">
            <v/>
          </cell>
          <cell r="AD203" t="str">
            <v/>
          </cell>
          <cell r="AE203">
            <v>1</v>
          </cell>
          <cell r="AF203" t="str">
            <v/>
          </cell>
          <cell r="AG203" t="str">
            <v/>
          </cell>
          <cell r="AH203" t="str">
            <v/>
          </cell>
          <cell r="AI203">
            <v>1</v>
          </cell>
          <cell r="AJ203" t="str">
            <v>Under</v>
          </cell>
          <cell r="AK203" t="str">
            <v xml:space="preserve">Revenue </v>
          </cell>
          <cell r="AL203" t="str">
            <v>In-period</v>
          </cell>
          <cell r="AM203" t="str">
            <v>Affordability/vulnerability</v>
          </cell>
          <cell r="AN203" t="str">
            <v>nr</v>
          </cell>
          <cell r="AO203" t="str">
            <v xml:space="preserve">nr of customers on Social tariff </v>
          </cell>
          <cell r="AP203">
            <v>0</v>
          </cell>
          <cell r="AQ203" t="str">
            <v>Up</v>
          </cell>
          <cell r="AR203" t="str">
            <v/>
          </cell>
          <cell r="AS203"/>
          <cell r="AT203"/>
          <cell r="AU203"/>
          <cell r="AV203"/>
          <cell r="AW203"/>
          <cell r="AX203"/>
          <cell r="AY203"/>
          <cell r="AZ203"/>
          <cell r="BA203"/>
          <cell r="BB203"/>
          <cell r="BC203"/>
          <cell r="BD203"/>
          <cell r="BE203"/>
          <cell r="BF203"/>
          <cell r="BG203"/>
          <cell r="BH203"/>
          <cell r="BI203" t="str">
            <v/>
          </cell>
          <cell r="BJ203" t="str">
            <v/>
          </cell>
          <cell r="BK203" t="str">
            <v/>
          </cell>
          <cell r="BL203" t="str">
            <v/>
          </cell>
          <cell r="BM203" t="str">
            <v/>
          </cell>
          <cell r="BN203"/>
          <cell r="BO203"/>
          <cell r="BP203"/>
          <cell r="BQ203"/>
          <cell r="BR203"/>
          <cell r="BS203"/>
          <cell r="BT203"/>
          <cell r="BU203"/>
          <cell r="BV203"/>
          <cell r="BW203"/>
          <cell r="BX203"/>
          <cell r="BY203"/>
          <cell r="BZ203"/>
          <cell r="CA203"/>
          <cell r="CB203"/>
          <cell r="CC203"/>
          <cell r="CD203" t="str">
            <v>Yes</v>
          </cell>
          <cell r="CE203" t="str">
            <v>Yes</v>
          </cell>
          <cell r="CF203" t="str">
            <v>Yes</v>
          </cell>
          <cell r="CG203" t="str">
            <v>Yes</v>
          </cell>
          <cell r="CH203" t="str">
            <v>Yes</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v>1</v>
          </cell>
          <cell r="DW203" t="str">
            <v/>
          </cell>
        </row>
        <row r="204">
          <cell r="U204" t="str">
            <v>PR19PRT_PRT-Retail-01</v>
          </cell>
          <cell r="V204" t="str">
            <v>C: A Service Tailored to Individual Needs at an Affordable Price</v>
          </cell>
          <cell r="W204" t="str">
            <v>PR19 new</v>
          </cell>
          <cell r="X204" t="str">
            <v>PRT-Retail-01</v>
          </cell>
          <cell r="Y204" t="str">
            <v>C-MeX: Customer measure of experience</v>
          </cell>
          <cell r="Z204"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AA204" t="str">
            <v/>
          </cell>
          <cell r="AB204" t="str">
            <v/>
          </cell>
          <cell r="AC204" t="str">
            <v/>
          </cell>
          <cell r="AD204" t="str">
            <v/>
          </cell>
          <cell r="AE204">
            <v>1</v>
          </cell>
          <cell r="AF204" t="str">
            <v/>
          </cell>
          <cell r="AG204" t="str">
            <v/>
          </cell>
          <cell r="AH204" t="str">
            <v/>
          </cell>
          <cell r="AI204">
            <v>1</v>
          </cell>
          <cell r="AJ204" t="str">
            <v>Out &amp; under</v>
          </cell>
          <cell r="AK204" t="str">
            <v xml:space="preserve">Revenue </v>
          </cell>
          <cell r="AL204" t="str">
            <v>In-period</v>
          </cell>
          <cell r="AM204" t="str">
            <v>Customer measure of experience (C-MeX)</v>
          </cell>
          <cell r="AN204" t="str">
            <v>score</v>
          </cell>
          <cell r="AO204" t="str">
            <v>C-Mex score</v>
          </cell>
          <cell r="AP204">
            <v>2</v>
          </cell>
          <cell r="AQ204" t="str">
            <v>Up</v>
          </cell>
          <cell r="AR204" t="str">
            <v>C-MeX: Customer measure of experience</v>
          </cell>
          <cell r="AS204"/>
          <cell r="AT204"/>
          <cell r="AU204"/>
          <cell r="AV204"/>
          <cell r="AW204"/>
          <cell r="AX204"/>
          <cell r="AY204"/>
          <cell r="AZ204"/>
          <cell r="BA204"/>
          <cell r="BB204"/>
          <cell r="BC204"/>
          <cell r="BD204"/>
          <cell r="BE204"/>
          <cell r="BF204"/>
          <cell r="BG204"/>
          <cell r="BH204"/>
          <cell r="BI204" t="str">
            <v/>
          </cell>
          <cell r="BJ204" t="str">
            <v/>
          </cell>
          <cell r="BK204" t="str">
            <v/>
          </cell>
          <cell r="BL204" t="str">
            <v/>
          </cell>
          <cell r="BM204" t="str">
            <v/>
          </cell>
          <cell r="BN204"/>
          <cell r="BO204"/>
          <cell r="BP204"/>
          <cell r="BQ204"/>
          <cell r="BR204"/>
          <cell r="BS204"/>
          <cell r="BT204"/>
          <cell r="BU204"/>
          <cell r="BV204"/>
          <cell r="BW204"/>
          <cell r="BX204"/>
          <cell r="BY204"/>
          <cell r="BZ204"/>
          <cell r="CA204"/>
          <cell r="CB204"/>
          <cell r="CC204"/>
          <cell r="CD204" t="str">
            <v>Yes</v>
          </cell>
          <cell r="CE204" t="str">
            <v>Yes</v>
          </cell>
          <cell r="CF204" t="str">
            <v>Yes</v>
          </cell>
          <cell r="CG204" t="str">
            <v>Yes</v>
          </cell>
          <cell r="CH204" t="str">
            <v>Yes</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v>1</v>
          </cell>
          <cell r="DW204" t="str">
            <v/>
          </cell>
        </row>
        <row r="205">
          <cell r="U205" t="str">
            <v>PR19PRT_PRT-Network Plus-11</v>
          </cell>
          <cell r="V205" t="str">
            <v>C: A Service Tailored to Individual Needs at an Affordable Price</v>
          </cell>
          <cell r="W205" t="str">
            <v>PR19 new</v>
          </cell>
          <cell r="X205" t="str">
            <v>PRT-Network Plus-11</v>
          </cell>
          <cell r="Y205" t="str">
            <v>D-MeX: Developer services measure of experience</v>
          </cell>
          <cell r="Z205"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AA205" t="str">
            <v/>
          </cell>
          <cell r="AB205">
            <v>1</v>
          </cell>
          <cell r="AC205" t="str">
            <v/>
          </cell>
          <cell r="AD205" t="str">
            <v/>
          </cell>
          <cell r="AE205" t="str">
            <v/>
          </cell>
          <cell r="AF205" t="str">
            <v/>
          </cell>
          <cell r="AG205" t="str">
            <v/>
          </cell>
          <cell r="AH205" t="str">
            <v/>
          </cell>
          <cell r="AI205">
            <v>1</v>
          </cell>
          <cell r="AJ205" t="str">
            <v>Out &amp; under</v>
          </cell>
          <cell r="AK205" t="str">
            <v xml:space="preserve">Revenue </v>
          </cell>
          <cell r="AL205" t="str">
            <v>In-period</v>
          </cell>
          <cell r="AM205" t="str">
            <v>Developer services measure of experience (D-MeX)</v>
          </cell>
          <cell r="AN205" t="str">
            <v>score</v>
          </cell>
          <cell r="AO205" t="str">
            <v>D-Mex score</v>
          </cell>
          <cell r="AP205">
            <v>2</v>
          </cell>
          <cell r="AQ205" t="str">
            <v>Up</v>
          </cell>
          <cell r="AR205" t="str">
            <v>D-MeX: Developer services measure of experience</v>
          </cell>
          <cell r="AS205"/>
          <cell r="AT205"/>
          <cell r="AU205"/>
          <cell r="AV205"/>
          <cell r="AW205"/>
          <cell r="AX205"/>
          <cell r="AY205"/>
          <cell r="AZ205"/>
          <cell r="BA205"/>
          <cell r="BB205"/>
          <cell r="BC205"/>
          <cell r="BD205"/>
          <cell r="BE205"/>
          <cell r="BF205"/>
          <cell r="BG205"/>
          <cell r="BH205"/>
          <cell r="BI205" t="str">
            <v/>
          </cell>
          <cell r="BJ205" t="str">
            <v/>
          </cell>
          <cell r="BK205" t="str">
            <v/>
          </cell>
          <cell r="BL205" t="str">
            <v/>
          </cell>
          <cell r="BM205" t="str">
            <v/>
          </cell>
          <cell r="BN205"/>
          <cell r="BO205"/>
          <cell r="BP205"/>
          <cell r="BQ205"/>
          <cell r="BR205"/>
          <cell r="BS205"/>
          <cell r="BT205"/>
          <cell r="BU205"/>
          <cell r="BV205"/>
          <cell r="BW205"/>
          <cell r="BX205"/>
          <cell r="BY205"/>
          <cell r="BZ205"/>
          <cell r="CA205"/>
          <cell r="CB205"/>
          <cell r="CC205"/>
          <cell r="CD205" t="str">
            <v>Yes</v>
          </cell>
          <cell r="CE205" t="str">
            <v>Yes</v>
          </cell>
          <cell r="CF205" t="str">
            <v>Yes</v>
          </cell>
          <cell r="CG205" t="str">
            <v>Yes</v>
          </cell>
          <cell r="CH205" t="str">
            <v>Yes</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v>1</v>
          </cell>
          <cell r="DW205" t="str">
            <v/>
          </cell>
        </row>
        <row r="206">
          <cell r="U206" t="str">
            <v>PR19PRT_PRT-Network Plus-12</v>
          </cell>
          <cell r="V206" t="str">
            <v>G: Long Term Resilience of our Supplies for our Own Customers and to Support the South East Region</v>
          </cell>
          <cell r="W206" t="str">
            <v>PR19 new</v>
          </cell>
          <cell r="X206" t="str">
            <v>PRT-Network Plus-12</v>
          </cell>
          <cell r="Y206" t="str">
            <v>Resilience schemes to ensure peak demands can be met </v>
          </cell>
          <cell r="Z206" t="str">
            <v xml:space="preserve">The Company will ensure that it can deliver water to all of its customers in the event of losing Farlington treatment works. </v>
          </cell>
          <cell r="AA206" t="str">
            <v/>
          </cell>
          <cell r="AB206">
            <v>1</v>
          </cell>
          <cell r="AC206" t="str">
            <v/>
          </cell>
          <cell r="AD206" t="str">
            <v/>
          </cell>
          <cell r="AE206" t="str">
            <v/>
          </cell>
          <cell r="AF206" t="str">
            <v/>
          </cell>
          <cell r="AG206" t="str">
            <v/>
          </cell>
          <cell r="AH206" t="str">
            <v/>
          </cell>
          <cell r="AI206">
            <v>1</v>
          </cell>
          <cell r="AJ206" t="str">
            <v>NFI</v>
          </cell>
          <cell r="AK206" t="str">
            <v/>
          </cell>
          <cell r="AL206" t="str">
            <v/>
          </cell>
          <cell r="AM206" t="str">
            <v>Resilience</v>
          </cell>
          <cell r="AN206" t="str">
            <v>category</v>
          </cell>
          <cell r="AO206" t="str">
            <v>% completion of schemes to improve resilience at peak demand</v>
          </cell>
          <cell r="AP206">
            <v>0</v>
          </cell>
          <cell r="AQ206" t="str">
            <v>Down</v>
          </cell>
          <cell r="AR206" t="str">
            <v/>
          </cell>
          <cell r="AS206"/>
          <cell r="AT206"/>
          <cell r="AU206"/>
          <cell r="AV206"/>
          <cell r="AW206"/>
          <cell r="AX206"/>
          <cell r="AY206"/>
          <cell r="AZ206"/>
          <cell r="BA206"/>
          <cell r="BB206"/>
          <cell r="BC206"/>
          <cell r="BD206"/>
          <cell r="BE206"/>
          <cell r="BF206"/>
          <cell r="BG206"/>
          <cell r="BH206"/>
          <cell r="BI206" t="str">
            <v/>
          </cell>
          <cell r="BJ206" t="str">
            <v/>
          </cell>
          <cell r="BK206" t="str">
            <v/>
          </cell>
          <cell r="BL206" t="str">
            <v/>
          </cell>
          <cell r="BM206" t="str">
            <v/>
          </cell>
          <cell r="BN206"/>
          <cell r="BO206"/>
          <cell r="BP206"/>
          <cell r="BQ206"/>
          <cell r="BR206"/>
          <cell r="BS206"/>
          <cell r="BT206"/>
          <cell r="BU206"/>
          <cell r="BV206"/>
          <cell r="BW206"/>
          <cell r="BX206"/>
          <cell r="BY206"/>
          <cell r="BZ206"/>
          <cell r="CA206"/>
          <cell r="CB206"/>
          <cell r="CC206"/>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v>1</v>
          </cell>
          <cell r="DW206" t="str">
            <v/>
          </cell>
        </row>
        <row r="207">
          <cell r="U207" t="str">
            <v>PR19PRT_PRT-Water Resources-04</v>
          </cell>
          <cell r="V207" t="str">
            <v>G: Long Term Resilience of our Supplies for our Own Customers and to Support the South East Region</v>
          </cell>
          <cell r="W207" t="str">
            <v>PR19 new</v>
          </cell>
          <cell r="X207" t="str">
            <v>PRT-Water Resources-04</v>
          </cell>
          <cell r="Y207" t="str">
            <v>Risk of severe restrictions in a drought</v>
          </cell>
          <cell r="Z207" t="str">
            <v>The Company will ensure that it will have sufficient water for its customers in the event of a severe drought, as defined by a 1 in 200 year event.</v>
          </cell>
          <cell r="AA207">
            <v>1</v>
          </cell>
          <cell r="AB207" t="str">
            <v/>
          </cell>
          <cell r="AC207" t="str">
            <v/>
          </cell>
          <cell r="AD207" t="str">
            <v/>
          </cell>
          <cell r="AE207" t="str">
            <v/>
          </cell>
          <cell r="AF207" t="str">
            <v/>
          </cell>
          <cell r="AG207" t="str">
            <v/>
          </cell>
          <cell r="AH207" t="str">
            <v/>
          </cell>
          <cell r="AI207">
            <v>1</v>
          </cell>
          <cell r="AJ207" t="str">
            <v>NFI</v>
          </cell>
          <cell r="AK207" t="str">
            <v/>
          </cell>
          <cell r="AL207" t="str">
            <v/>
          </cell>
          <cell r="AM207" t="str">
            <v>Resilience</v>
          </cell>
          <cell r="AN207" t="str">
            <v>%</v>
          </cell>
          <cell r="AO207" t="str">
            <v>Percentage of population at risk</v>
          </cell>
          <cell r="AP207">
            <v>1</v>
          </cell>
          <cell r="AQ207" t="str">
            <v>Down</v>
          </cell>
          <cell r="AR207" t="str">
            <v>Risk of severe restrictions in a drought</v>
          </cell>
          <cell r="AS207"/>
          <cell r="AT207"/>
          <cell r="AU207"/>
          <cell r="AV207"/>
          <cell r="AW207"/>
          <cell r="AX207"/>
          <cell r="AY207"/>
          <cell r="AZ207"/>
          <cell r="BA207"/>
          <cell r="BB207"/>
          <cell r="BC207"/>
          <cell r="BD207"/>
          <cell r="BE207"/>
          <cell r="BF207"/>
          <cell r="BG207"/>
          <cell r="BH207"/>
          <cell r="BI207">
            <v>84</v>
          </cell>
          <cell r="BJ207">
            <v>84</v>
          </cell>
          <cell r="BK207">
            <v>76</v>
          </cell>
          <cell r="BL207">
            <v>68</v>
          </cell>
          <cell r="BM207">
            <v>32</v>
          </cell>
          <cell r="BN207"/>
          <cell r="BO207"/>
          <cell r="BP207"/>
          <cell r="BQ207"/>
          <cell r="BR207"/>
          <cell r="BS207"/>
          <cell r="BT207"/>
          <cell r="BU207"/>
          <cell r="BV207"/>
          <cell r="BW207"/>
          <cell r="BX207"/>
          <cell r="BY207"/>
          <cell r="BZ207"/>
          <cell r="CA207"/>
          <cell r="CB207"/>
          <cell r="CC207"/>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v>1</v>
          </cell>
          <cell r="DW207" t="str">
            <v/>
          </cell>
        </row>
        <row r="208">
          <cell r="U208" t="str">
            <v>PR19PRT_PRT-Water Resources-05</v>
          </cell>
          <cell r="V208" t="str">
            <v>G: Long Term Resilience of our Supplies for our Own Customers and to Support the South East Region</v>
          </cell>
          <cell r="W208" t="str">
            <v>PR14 continuation</v>
          </cell>
          <cell r="X208" t="str">
            <v>PRT-Water Resources-05</v>
          </cell>
          <cell r="Y208" t="str">
            <v>Avoidance of water supply restrictions</v>
          </cell>
          <cell r="Z208" t="str">
            <v>The Company will ensure that it will have sufficient water for its customers in the event of a drought, as defined by a 1 in 20 year event.</v>
          </cell>
          <cell r="AA208">
            <v>1</v>
          </cell>
          <cell r="AB208" t="str">
            <v/>
          </cell>
          <cell r="AC208" t="str">
            <v/>
          </cell>
          <cell r="AD208" t="str">
            <v/>
          </cell>
          <cell r="AE208" t="str">
            <v/>
          </cell>
          <cell r="AF208" t="str">
            <v/>
          </cell>
          <cell r="AG208" t="str">
            <v/>
          </cell>
          <cell r="AH208" t="str">
            <v/>
          </cell>
          <cell r="AI208">
            <v>1</v>
          </cell>
          <cell r="AJ208" t="str">
            <v>NFI</v>
          </cell>
          <cell r="AK208" t="str">
            <v/>
          </cell>
          <cell r="AL208" t="str">
            <v/>
          </cell>
          <cell r="AM208" t="str">
            <v>Resilience</v>
          </cell>
          <cell r="AN208" t="str">
            <v>nr</v>
          </cell>
          <cell r="AO208" t="str">
            <v>Ability to meet a 1 : 20 year event</v>
          </cell>
          <cell r="AP208">
            <v>0</v>
          </cell>
          <cell r="AQ208" t="str">
            <v>Down</v>
          </cell>
          <cell r="AR208" t="str">
            <v/>
          </cell>
          <cell r="AS208"/>
          <cell r="AT208"/>
          <cell r="AU208"/>
          <cell r="AV208"/>
          <cell r="AW208"/>
          <cell r="AX208"/>
          <cell r="AY208"/>
          <cell r="AZ208"/>
          <cell r="BA208"/>
          <cell r="BB208"/>
          <cell r="BC208"/>
          <cell r="BD208"/>
          <cell r="BE208"/>
          <cell r="BF208"/>
          <cell r="BG208"/>
          <cell r="BH208"/>
          <cell r="BI208" t="str">
            <v/>
          </cell>
          <cell r="BJ208" t="str">
            <v/>
          </cell>
          <cell r="BK208" t="str">
            <v/>
          </cell>
          <cell r="BL208" t="str">
            <v/>
          </cell>
          <cell r="BM208" t="str">
            <v/>
          </cell>
          <cell r="BN208"/>
          <cell r="BO208"/>
          <cell r="BP208"/>
          <cell r="BQ208"/>
          <cell r="BR208"/>
          <cell r="BS208"/>
          <cell r="BT208"/>
          <cell r="BU208"/>
          <cell r="BV208"/>
          <cell r="BW208"/>
          <cell r="BX208"/>
          <cell r="BY208"/>
          <cell r="BZ208"/>
          <cell r="CA208"/>
          <cell r="CB208"/>
          <cell r="CC208"/>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v>1</v>
          </cell>
          <cell r="DW208" t="str">
            <v/>
          </cell>
        </row>
        <row r="209">
          <cell r="U209" t="str">
            <v>PR19PRT_PRT-Network Plus-09</v>
          </cell>
          <cell r="V209" t="str">
            <v>D: An Improved Environment Supporting Biodiversity</v>
          </cell>
          <cell r="W209" t="str">
            <v>PR14 revision</v>
          </cell>
          <cell r="X209" t="str">
            <v>PRT-Network Plus-09</v>
          </cell>
          <cell r="Y209" t="str">
            <v>Carbon</v>
          </cell>
          <cell r="Z209" t="str">
            <v>The Company generates carbon as bi-product of its operations delivering water to its customers. The Company commits to a carbon target / Ml/d of distribution input</v>
          </cell>
          <cell r="AA209" t="str">
            <v/>
          </cell>
          <cell r="AB209">
            <v>1</v>
          </cell>
          <cell r="AC209" t="str">
            <v/>
          </cell>
          <cell r="AD209" t="str">
            <v/>
          </cell>
          <cell r="AE209" t="str">
            <v/>
          </cell>
          <cell r="AF209" t="str">
            <v/>
          </cell>
          <cell r="AG209" t="str">
            <v/>
          </cell>
          <cell r="AH209" t="str">
            <v/>
          </cell>
          <cell r="AI209">
            <v>1</v>
          </cell>
          <cell r="AJ209" t="str">
            <v>NFI</v>
          </cell>
          <cell r="AK209" t="str">
            <v/>
          </cell>
          <cell r="AL209" t="str">
            <v/>
          </cell>
          <cell r="AM209" t="str">
            <v>Energy/emissions</v>
          </cell>
          <cell r="AN209" t="str">
            <v>%</v>
          </cell>
          <cell r="AO209" t="str">
            <v>% reduction in operational carbon emissions from a 2019-20 baseline</v>
          </cell>
          <cell r="AP209">
            <v>1</v>
          </cell>
          <cell r="AQ209" t="str">
            <v>Down</v>
          </cell>
          <cell r="AR209" t="str">
            <v/>
          </cell>
          <cell r="AS209"/>
          <cell r="AT209"/>
          <cell r="AU209"/>
          <cell r="AV209"/>
          <cell r="AW209"/>
          <cell r="AX209"/>
          <cell r="AY209"/>
          <cell r="AZ209"/>
          <cell r="BA209"/>
          <cell r="BB209"/>
          <cell r="BC209"/>
          <cell r="BD209"/>
          <cell r="BE209"/>
          <cell r="BF209"/>
          <cell r="BG209"/>
          <cell r="BH209"/>
          <cell r="BI209" t="str">
            <v/>
          </cell>
          <cell r="BJ209" t="str">
            <v/>
          </cell>
          <cell r="BK209" t="str">
            <v/>
          </cell>
          <cell r="BL209" t="str">
            <v/>
          </cell>
          <cell r="BM209" t="str">
            <v/>
          </cell>
          <cell r="BN209"/>
          <cell r="BO209"/>
          <cell r="BP209"/>
          <cell r="BQ209"/>
          <cell r="BR209"/>
          <cell r="BS209"/>
          <cell r="BT209"/>
          <cell r="BU209"/>
          <cell r="BV209"/>
          <cell r="BW209"/>
          <cell r="BX209"/>
          <cell r="BY209"/>
          <cell r="BZ209"/>
          <cell r="CA209"/>
          <cell r="CB209"/>
          <cell r="CC209"/>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v>1</v>
          </cell>
          <cell r="DW209" t="str">
            <v/>
          </cell>
        </row>
        <row r="210">
          <cell r="U210" t="str">
            <v>PR19PRT_PRT-Retail-04</v>
          </cell>
          <cell r="V210" t="str">
            <v>E: Being recognised by the Community as a good corporate citizen</v>
          </cell>
          <cell r="W210" t="str">
            <v>PR14 revision</v>
          </cell>
          <cell r="X210" t="str">
            <v>PRT-Retail-04</v>
          </cell>
          <cell r="Y210" t="str">
            <v>Addressing Vulnerability</v>
          </cell>
          <cell r="Z210"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AA210" t="str">
            <v/>
          </cell>
          <cell r="AB210" t="str">
            <v/>
          </cell>
          <cell r="AC210" t="str">
            <v/>
          </cell>
          <cell r="AD210" t="str">
            <v/>
          </cell>
          <cell r="AE210">
            <v>1</v>
          </cell>
          <cell r="AF210" t="str">
            <v/>
          </cell>
          <cell r="AG210" t="str">
            <v/>
          </cell>
          <cell r="AH210" t="str">
            <v/>
          </cell>
          <cell r="AI210">
            <v>1</v>
          </cell>
          <cell r="AJ210" t="str">
            <v>NFI</v>
          </cell>
          <cell r="AK210" t="str">
            <v/>
          </cell>
          <cell r="AL210" t="str">
            <v/>
          </cell>
          <cell r="AM210" t="str">
            <v>Affordability/vulnerability</v>
          </cell>
          <cell r="AN210" t="str">
            <v>%</v>
          </cell>
          <cell r="AO210" t="str">
            <v>Survey score</v>
          </cell>
          <cell r="AP210">
            <v>0</v>
          </cell>
          <cell r="AQ210" t="str">
            <v>Up</v>
          </cell>
          <cell r="AR210" t="str">
            <v/>
          </cell>
          <cell r="AS210"/>
          <cell r="AT210"/>
          <cell r="AU210"/>
          <cell r="AV210"/>
          <cell r="AW210"/>
          <cell r="AX210"/>
          <cell r="AY210"/>
          <cell r="AZ210"/>
          <cell r="BA210"/>
          <cell r="BB210"/>
          <cell r="BC210"/>
          <cell r="BD210"/>
          <cell r="BE210"/>
          <cell r="BF210"/>
          <cell r="BG210"/>
          <cell r="BH210"/>
          <cell r="BI210" t="str">
            <v/>
          </cell>
          <cell r="BJ210" t="str">
            <v/>
          </cell>
          <cell r="BK210" t="str">
            <v/>
          </cell>
          <cell r="BL210" t="str">
            <v/>
          </cell>
          <cell r="BM210" t="str">
            <v/>
          </cell>
          <cell r="BN210"/>
          <cell r="BO210"/>
          <cell r="BP210"/>
          <cell r="BQ210"/>
          <cell r="BR210"/>
          <cell r="BS210"/>
          <cell r="BT210"/>
          <cell r="BU210"/>
          <cell r="BV210"/>
          <cell r="BW210"/>
          <cell r="BX210"/>
          <cell r="BY210"/>
          <cell r="BZ210"/>
          <cell r="CA210"/>
          <cell r="CB210"/>
          <cell r="CC210"/>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v>1</v>
          </cell>
          <cell r="DW210" t="str">
            <v/>
          </cell>
        </row>
        <row r="211">
          <cell r="U211" t="str">
            <v>PR19PRT_PRT-Network Plus-10</v>
          </cell>
          <cell r="V211" t="str">
            <v>F: Recognised by Stakeholder as Having a Culture of Health and Safety Through all of our Activities</v>
          </cell>
          <cell r="W211" t="str">
            <v>PR14 continuation</v>
          </cell>
          <cell r="X211" t="str">
            <v>PRT-Network Plus-10</v>
          </cell>
          <cell r="Y211" t="str">
            <v>RoSPA</v>
          </cell>
          <cell r="Z211" t="str">
            <v xml:space="preserve">The Company commits to an annual review of its Health and Safety performance to be undertaken by RoSPA on an annual basis.
The Company has set a target of being awarded the Gold Standard each year.
</v>
          </cell>
          <cell r="AA211" t="str">
            <v/>
          </cell>
          <cell r="AB211">
            <v>1</v>
          </cell>
          <cell r="AC211" t="str">
            <v/>
          </cell>
          <cell r="AD211" t="str">
            <v/>
          </cell>
          <cell r="AE211" t="str">
            <v/>
          </cell>
          <cell r="AF211" t="str">
            <v/>
          </cell>
          <cell r="AG211" t="str">
            <v/>
          </cell>
          <cell r="AH211" t="str">
            <v/>
          </cell>
          <cell r="AI211">
            <v>1</v>
          </cell>
          <cell r="AJ211" t="str">
            <v>NFI</v>
          </cell>
          <cell r="AK211" t="str">
            <v/>
          </cell>
          <cell r="AL211" t="str">
            <v/>
          </cell>
          <cell r="AM211" t="str">
            <v>Health &amp; safety</v>
          </cell>
          <cell r="AN211" t="str">
            <v>category</v>
          </cell>
          <cell r="AO211" t="str">
            <v>Award of RoSPA accreditation</v>
          </cell>
          <cell r="AP211">
            <v>0</v>
          </cell>
          <cell r="AQ211" t="str">
            <v>Up</v>
          </cell>
          <cell r="AR211" t="str">
            <v/>
          </cell>
          <cell r="AS211"/>
          <cell r="AT211"/>
          <cell r="AU211"/>
          <cell r="AV211"/>
          <cell r="AW211"/>
          <cell r="AX211"/>
          <cell r="AY211"/>
          <cell r="AZ211"/>
          <cell r="BA211"/>
          <cell r="BB211"/>
          <cell r="BC211"/>
          <cell r="BD211"/>
          <cell r="BE211"/>
          <cell r="BF211"/>
          <cell r="BG211"/>
          <cell r="BH211"/>
          <cell r="BI211" t="str">
            <v/>
          </cell>
          <cell r="BJ211" t="str">
            <v/>
          </cell>
          <cell r="BK211" t="str">
            <v/>
          </cell>
          <cell r="BL211" t="str">
            <v/>
          </cell>
          <cell r="BM211" t="str">
            <v/>
          </cell>
          <cell r="BN211"/>
          <cell r="BO211"/>
          <cell r="BP211"/>
          <cell r="BQ211"/>
          <cell r="BR211"/>
          <cell r="BS211"/>
          <cell r="BT211"/>
          <cell r="BU211"/>
          <cell r="BV211"/>
          <cell r="BW211"/>
          <cell r="BX211"/>
          <cell r="BY211"/>
          <cell r="BZ211"/>
          <cell r="CA211"/>
          <cell r="CB211"/>
          <cell r="CC211"/>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v>1</v>
          </cell>
          <cell r="DW211" t="str">
            <v/>
          </cell>
        </row>
        <row r="212">
          <cell r="U212" t="str">
            <v>PR19PRT_PRT-Retail-05</v>
          </cell>
          <cell r="V212" t="str">
            <v>C: A Service Tailored to Individual Needs at an Affordable Price</v>
          </cell>
          <cell r="W212" t="str">
            <v>PR19 new</v>
          </cell>
          <cell r="X212" t="str">
            <v>PRT-Retail-05</v>
          </cell>
          <cell r="Y212" t="str">
            <v>Priority services for customers in vulnerable circumstances</v>
          </cell>
          <cell r="Z212" t="str">
            <v>The Company commits to increasing the number of customers on its PSR and to check at least 90% of entries on a two year rolling basis</v>
          </cell>
          <cell r="AA212" t="str">
            <v/>
          </cell>
          <cell r="AB212" t="str">
            <v/>
          </cell>
          <cell r="AC212" t="str">
            <v/>
          </cell>
          <cell r="AD212" t="str">
            <v/>
          </cell>
          <cell r="AE212">
            <v>1</v>
          </cell>
          <cell r="AF212" t="str">
            <v/>
          </cell>
          <cell r="AG212" t="str">
            <v/>
          </cell>
          <cell r="AH212" t="str">
            <v/>
          </cell>
          <cell r="AI212">
            <v>1</v>
          </cell>
          <cell r="AJ212" t="str">
            <v>NFI</v>
          </cell>
          <cell r="AK212" t="str">
            <v/>
          </cell>
          <cell r="AL212" t="str">
            <v/>
          </cell>
          <cell r="AM212" t="str">
            <v>Affordability/vulnerability</v>
          </cell>
          <cell r="AN212" t="str">
            <v>%</v>
          </cell>
          <cell r="AO212" t="str">
            <v>Percentage of applicable households</v>
          </cell>
          <cell r="AP212">
            <v>1</v>
          </cell>
          <cell r="AQ212" t="str">
            <v>Up</v>
          </cell>
          <cell r="AR212" t="str">
            <v>Priority services for customers in vulnerable circumstances</v>
          </cell>
          <cell r="AS212"/>
          <cell r="AT212"/>
          <cell r="AU212"/>
          <cell r="AV212"/>
          <cell r="AW212"/>
          <cell r="AX212"/>
          <cell r="AY212"/>
          <cell r="AZ212"/>
          <cell r="BA212"/>
          <cell r="BB212"/>
          <cell r="BC212"/>
          <cell r="BD212"/>
          <cell r="BE212"/>
          <cell r="BF212"/>
          <cell r="BG212"/>
          <cell r="BH212"/>
          <cell r="BI212" t="str">
            <v>2.0 / 17.5 / 45</v>
          </cell>
          <cell r="BJ212" t="str">
            <v>3.7 / 35 / 90</v>
          </cell>
          <cell r="BK212" t="str">
            <v>5.5 / 35 / 90</v>
          </cell>
          <cell r="BL212" t="str">
            <v>7.3 / 35 / 90</v>
          </cell>
          <cell r="BM212" t="str">
            <v>9.0 / 35 / 90</v>
          </cell>
          <cell r="BN212"/>
          <cell r="BO212"/>
          <cell r="BP212"/>
          <cell r="BQ212"/>
          <cell r="BR212"/>
          <cell r="BS212"/>
          <cell r="BT212"/>
          <cell r="BU212"/>
          <cell r="BV212"/>
          <cell r="BW212"/>
          <cell r="BX212"/>
          <cell r="BY212"/>
          <cell r="BZ212"/>
          <cell r="CA212"/>
          <cell r="CB212"/>
          <cell r="CC212"/>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v>1</v>
          </cell>
          <cell r="DW212" t="str">
            <v/>
          </cell>
        </row>
        <row r="213">
          <cell r="U213" t="str">
            <v>PR19PRT_NEP01</v>
          </cell>
          <cell r="V213" t="str">
            <v/>
          </cell>
          <cell r="W213" t="str">
            <v/>
          </cell>
          <cell r="X213" t="str">
            <v>NEP01</v>
          </cell>
          <cell r="Y213" t="str">
            <v>WINEP Delivery</v>
          </cell>
          <cell r="Z213" t="str">
            <v/>
          </cell>
          <cell r="AA213" t="str">
            <v/>
          </cell>
          <cell r="AB213" t="str">
            <v/>
          </cell>
          <cell r="AC213" t="str">
            <v/>
          </cell>
          <cell r="AD213" t="str">
            <v/>
          </cell>
          <cell r="AE213" t="str">
            <v/>
          </cell>
          <cell r="AF213" t="str">
            <v/>
          </cell>
          <cell r="AG213" t="str">
            <v/>
          </cell>
          <cell r="AH213" t="str">
            <v/>
          </cell>
          <cell r="AI213">
            <v>0</v>
          </cell>
          <cell r="AJ213" t="str">
            <v>NFI</v>
          </cell>
          <cell r="AK213" t="str">
            <v/>
          </cell>
          <cell r="AL213" t="str">
            <v/>
          </cell>
          <cell r="AM213" t="str">
            <v/>
          </cell>
          <cell r="AN213" t="str">
            <v/>
          </cell>
          <cell r="AO213" t="str">
            <v>WINEP requirements met or not met in each year</v>
          </cell>
          <cell r="AP213">
            <v>0</v>
          </cell>
          <cell r="AQ213" t="str">
            <v/>
          </cell>
          <cell r="AR213" t="str">
            <v/>
          </cell>
          <cell r="AS213"/>
          <cell r="AT213"/>
          <cell r="AU213"/>
          <cell r="AV213"/>
          <cell r="AW213"/>
          <cell r="AX213"/>
          <cell r="AY213"/>
          <cell r="AZ213"/>
          <cell r="BA213"/>
          <cell r="BB213"/>
          <cell r="BC213"/>
          <cell r="BD213"/>
          <cell r="BE213"/>
          <cell r="BF213"/>
          <cell r="BG213"/>
          <cell r="BH213"/>
          <cell r="BI213" t="str">
            <v/>
          </cell>
          <cell r="BJ213" t="str">
            <v/>
          </cell>
          <cell r="BK213" t="str">
            <v/>
          </cell>
          <cell r="BL213" t="str">
            <v/>
          </cell>
          <cell r="BM213" t="str">
            <v/>
          </cell>
          <cell r="BN213"/>
          <cell r="BO213"/>
          <cell r="BP213"/>
          <cell r="BQ213"/>
          <cell r="BR213"/>
          <cell r="BS213"/>
          <cell r="BT213"/>
          <cell r="BU213"/>
          <cell r="BV213"/>
          <cell r="BW213"/>
          <cell r="BX213"/>
          <cell r="BY213"/>
          <cell r="BZ213"/>
          <cell r="CA213"/>
          <cell r="CB213"/>
          <cell r="CC213"/>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v>1</v>
          </cell>
          <cell r="DW213" t="str">
            <v/>
          </cell>
        </row>
        <row r="214">
          <cell r="U214" t="str">
            <v>PR19PRT_NEP02</v>
          </cell>
          <cell r="V214" t="str">
            <v/>
          </cell>
          <cell r="W214" t="str">
            <v/>
          </cell>
          <cell r="X214" t="str">
            <v>NEP02</v>
          </cell>
          <cell r="Y214" t="str">
            <v>Water Industry National Environment Programme</v>
          </cell>
          <cell r="Z214" t="str">
            <v/>
          </cell>
          <cell r="AA214">
            <v>1</v>
          </cell>
          <cell r="AB214" t="str">
            <v/>
          </cell>
          <cell r="AC214" t="str">
            <v/>
          </cell>
          <cell r="AD214" t="str">
            <v/>
          </cell>
          <cell r="AE214" t="str">
            <v/>
          </cell>
          <cell r="AF214" t="str">
            <v/>
          </cell>
          <cell r="AG214" t="str">
            <v/>
          </cell>
          <cell r="AH214" t="str">
            <v/>
          </cell>
          <cell r="AI214">
            <v>1</v>
          </cell>
          <cell r="AJ214" t="str">
            <v>Under</v>
          </cell>
          <cell r="AK214" t="str">
            <v xml:space="preserve">Revenue </v>
          </cell>
          <cell r="AL214" t="str">
            <v>In-period</v>
          </cell>
          <cell r="AM214" t="str">
            <v/>
          </cell>
          <cell r="AN214" t="str">
            <v/>
          </cell>
          <cell r="AO214" t="str">
            <v>Cumulative number of schemes</v>
          </cell>
          <cell r="AP214">
            <v>0</v>
          </cell>
          <cell r="AQ214" t="str">
            <v>Up</v>
          </cell>
          <cell r="AR214" t="str">
            <v/>
          </cell>
          <cell r="AS214"/>
          <cell r="AT214"/>
          <cell r="AU214"/>
          <cell r="AV214"/>
          <cell r="AW214"/>
          <cell r="AX214"/>
          <cell r="AY214"/>
          <cell r="AZ214"/>
          <cell r="BA214"/>
          <cell r="BB214"/>
          <cell r="BC214"/>
          <cell r="BD214"/>
          <cell r="BE214"/>
          <cell r="BF214"/>
          <cell r="BG214"/>
          <cell r="BH214"/>
          <cell r="BI214" t="str">
            <v/>
          </cell>
          <cell r="BJ214" t="str">
            <v/>
          </cell>
          <cell r="BK214" t="str">
            <v/>
          </cell>
          <cell r="BL214" t="str">
            <v/>
          </cell>
          <cell r="BM214" t="str">
            <v/>
          </cell>
          <cell r="BN214"/>
          <cell r="BO214"/>
          <cell r="BP214"/>
          <cell r="BQ214"/>
          <cell r="BR214"/>
          <cell r="BS214"/>
          <cell r="BT214"/>
          <cell r="BU214"/>
          <cell r="BV214"/>
          <cell r="BW214"/>
          <cell r="BX214"/>
          <cell r="BY214"/>
          <cell r="BZ214"/>
          <cell r="CA214"/>
          <cell r="CB214"/>
          <cell r="CC214"/>
          <cell r="CD214" t="str">
            <v>Yes</v>
          </cell>
          <cell r="CE214" t="str">
            <v>Yes</v>
          </cell>
          <cell r="CF214" t="str">
            <v>Yes</v>
          </cell>
          <cell r="CG214" t="str">
            <v>Yes</v>
          </cell>
          <cell r="CH214" t="str">
            <v>Yes</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row>
        <row r="215">
          <cell r="U215" t="str">
            <v>PR19PRT_TBC</v>
          </cell>
          <cell r="V215" t="str">
            <v/>
          </cell>
          <cell r="W215" t="str">
            <v/>
          </cell>
          <cell r="X215" t="str">
            <v>TBC</v>
          </cell>
          <cell r="Y215" t="str">
            <v>Havant Thicket</v>
          </cell>
          <cell r="Z215" t="str">
            <v/>
          </cell>
          <cell r="AA215" t="str">
            <v/>
          </cell>
          <cell r="AB215" t="str">
            <v/>
          </cell>
          <cell r="AC215" t="str">
            <v/>
          </cell>
          <cell r="AD215" t="str">
            <v/>
          </cell>
          <cell r="AE215" t="str">
            <v/>
          </cell>
          <cell r="AF215" t="str">
            <v/>
          </cell>
          <cell r="AG215" t="str">
            <v/>
          </cell>
          <cell r="AH215" t="str">
            <v/>
          </cell>
          <cell r="AI215">
            <v>0</v>
          </cell>
          <cell r="AJ215" t="str">
            <v/>
          </cell>
          <cell r="AK215" t="str">
            <v/>
          </cell>
          <cell r="AL215" t="str">
            <v/>
          </cell>
          <cell r="AM215" t="str">
            <v/>
          </cell>
          <cell r="AN215"/>
          <cell r="AO215"/>
          <cell r="AP215">
            <v>0</v>
          </cell>
          <cell r="AQ215"/>
          <cell r="AR215" t="str">
            <v/>
          </cell>
          <cell r="AS215"/>
          <cell r="AT215"/>
          <cell r="AU215"/>
          <cell r="AV215"/>
          <cell r="AW215"/>
          <cell r="AX215"/>
          <cell r="AY215"/>
          <cell r="AZ215"/>
          <cell r="BA215"/>
          <cell r="BB215"/>
          <cell r="BC215"/>
          <cell r="BD215"/>
          <cell r="BE215"/>
          <cell r="BF215"/>
          <cell r="BG215"/>
          <cell r="BH215"/>
          <cell r="BI215" t="str">
            <v/>
          </cell>
          <cell r="BJ215" t="str">
            <v/>
          </cell>
          <cell r="BK215" t="str">
            <v/>
          </cell>
          <cell r="BL215" t="str">
            <v/>
          </cell>
          <cell r="BM215" t="str">
            <v/>
          </cell>
          <cell r="BN215"/>
          <cell r="BO215"/>
          <cell r="BP215"/>
          <cell r="BQ215"/>
          <cell r="BR215"/>
          <cell r="BS215"/>
          <cell r="BT215"/>
          <cell r="BU215"/>
          <cell r="BV215"/>
          <cell r="BW215"/>
          <cell r="BX215"/>
          <cell r="BY215"/>
          <cell r="BZ215"/>
          <cell r="CA215"/>
          <cell r="CB215"/>
          <cell r="CC215"/>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cell r="DV215"/>
          <cell r="DW215"/>
        </row>
        <row r="216">
          <cell r="U216" t="str">
            <v>PR19SES_A.1</v>
          </cell>
          <cell r="V216" t="str">
            <v>High quality water, all day every day</v>
          </cell>
          <cell r="W216" t="str">
            <v>PR14 continuation</v>
          </cell>
          <cell r="X216" t="str">
            <v>A.1</v>
          </cell>
          <cell r="Y216" t="str">
            <v>Water supply interruptions</v>
          </cell>
          <cell r="Z216" t="str">
            <v>We confirm we are adopting the standard definitions and reporting guidance for the common performance commitments.</v>
          </cell>
          <cell r="AA216" t="str">
            <v/>
          </cell>
          <cell r="AB216">
            <v>1</v>
          </cell>
          <cell r="AC216" t="str">
            <v/>
          </cell>
          <cell r="AD216" t="str">
            <v/>
          </cell>
          <cell r="AE216" t="str">
            <v/>
          </cell>
          <cell r="AF216" t="str">
            <v/>
          </cell>
          <cell r="AG216" t="str">
            <v/>
          </cell>
          <cell r="AH216" t="str">
            <v/>
          </cell>
          <cell r="AI216">
            <v>1</v>
          </cell>
          <cell r="AJ216" t="str">
            <v>Out &amp; under</v>
          </cell>
          <cell r="AK216" t="str">
            <v xml:space="preserve">Revenue </v>
          </cell>
          <cell r="AL216" t="str">
            <v>In-period</v>
          </cell>
          <cell r="AM216" t="str">
            <v>Supply interruptions</v>
          </cell>
          <cell r="AN216" t="str">
            <v>hh:mm:ss</v>
          </cell>
          <cell r="AO216" t="str">
            <v>Hours:minutes:seconds per property per year</v>
          </cell>
          <cell r="AP216">
            <v>0</v>
          </cell>
          <cell r="AQ216" t="str">
            <v>Down</v>
          </cell>
          <cell r="AR216" t="str">
            <v>Water supply interruptions</v>
          </cell>
          <cell r="AS216"/>
          <cell r="AT216"/>
          <cell r="AU216"/>
          <cell r="AV216"/>
          <cell r="AW216"/>
          <cell r="AX216"/>
          <cell r="AY216"/>
          <cell r="AZ216"/>
          <cell r="BA216"/>
          <cell r="BB216"/>
          <cell r="BC216"/>
          <cell r="BD216"/>
          <cell r="BE216"/>
          <cell r="BF216"/>
          <cell r="BG216"/>
          <cell r="BH216"/>
          <cell r="BI216">
            <v>4.5138888888888893E-3</v>
          </cell>
          <cell r="BJ216">
            <v>4.2592592592592595E-3</v>
          </cell>
          <cell r="BK216">
            <v>3.9930555555555561E-3</v>
          </cell>
          <cell r="BL216">
            <v>3.7384259259259263E-3</v>
          </cell>
          <cell r="BM216">
            <v>3.472222222222222E-3</v>
          </cell>
          <cell r="BN216"/>
          <cell r="BO216"/>
          <cell r="BP216"/>
          <cell r="BQ216"/>
          <cell r="BR216"/>
          <cell r="BS216"/>
          <cell r="BT216"/>
          <cell r="BU216"/>
          <cell r="BV216"/>
          <cell r="BW216"/>
          <cell r="BX216"/>
          <cell r="BY216"/>
          <cell r="BZ216"/>
          <cell r="CA216"/>
          <cell r="CB216"/>
          <cell r="CC216"/>
          <cell r="CD216" t="str">
            <v>Yes</v>
          </cell>
          <cell r="CE216" t="str">
            <v>Yes</v>
          </cell>
          <cell r="CF216" t="str">
            <v>Yes</v>
          </cell>
          <cell r="CG216" t="str">
            <v>Yes</v>
          </cell>
          <cell r="CH216" t="str">
            <v>Yes</v>
          </cell>
          <cell r="CI216">
            <v>1.3391203703703704E-2</v>
          </cell>
          <cell r="CJ216">
            <v>1.3391203703703704E-2</v>
          </cell>
          <cell r="CK216">
            <v>1.3391203703703704E-2</v>
          </cell>
          <cell r="CL216">
            <v>1.3391203703703704E-2</v>
          </cell>
          <cell r="CM216">
            <v>1.3391203703703704E-2</v>
          </cell>
          <cell r="CN216">
            <v>1.1793981481481482E-2</v>
          </cell>
          <cell r="CO216">
            <v>1.1793981481481482E-2</v>
          </cell>
          <cell r="CP216">
            <v>1.1793981481481482E-2</v>
          </cell>
          <cell r="CQ216">
            <v>1.1793981481481482E-2</v>
          </cell>
          <cell r="CR216">
            <v>1.1793981481481482E-2</v>
          </cell>
          <cell r="CS216"/>
          <cell r="CT216"/>
          <cell r="CU216"/>
          <cell r="CV216"/>
          <cell r="CW216"/>
          <cell r="CX216"/>
          <cell r="CY216"/>
          <cell r="CZ216"/>
          <cell r="DA216"/>
          <cell r="DB216"/>
          <cell r="DC216">
            <v>9.2592592592592585E-4</v>
          </cell>
          <cell r="DD216">
            <v>8.7962962962962962E-4</v>
          </cell>
          <cell r="DE216">
            <v>8.2175925925925917E-4</v>
          </cell>
          <cell r="DF216">
            <v>7.7546296296296304E-4</v>
          </cell>
          <cell r="DG216">
            <v>7.291666666666667E-4</v>
          </cell>
          <cell r="DH216" t="str">
            <v>*</v>
          </cell>
          <cell r="DI216" t="str">
            <v>*</v>
          </cell>
          <cell r="DJ216" t="str">
            <v>*</v>
          </cell>
          <cell r="DK216" t="str">
            <v>*</v>
          </cell>
          <cell r="DL216" t="str">
            <v>*</v>
          </cell>
          <cell r="DM216">
            <v>-0.121</v>
          </cell>
          <cell r="DN216" t="str">
            <v/>
          </cell>
          <cell r="DO216" t="str">
            <v/>
          </cell>
          <cell r="DP216">
            <v>-0.39</v>
          </cell>
          <cell r="DQ216">
            <v>0.121</v>
          </cell>
          <cell r="DR216" t="str">
            <v/>
          </cell>
          <cell r="DS216" t="str">
            <v/>
          </cell>
          <cell r="DT216">
            <v>0.36199999999999999</v>
          </cell>
          <cell r="DU216" t="str">
            <v/>
          </cell>
          <cell r="DV216" t="str">
            <v/>
          </cell>
          <cell r="DW216" t="str">
            <v/>
          </cell>
        </row>
        <row r="217">
          <cell r="U217" t="str">
            <v>PR19SES_A.2</v>
          </cell>
          <cell r="V217" t="str">
            <v>High quality water, all day every day</v>
          </cell>
          <cell r="W217" t="str">
            <v>PR14 continuation</v>
          </cell>
          <cell r="X217" t="str">
            <v>A.2</v>
          </cell>
          <cell r="Y217" t="str">
            <v>Mains repairs</v>
          </cell>
          <cell r="Z217" t="str">
            <v>We confirm we are adopting the standard definitions and reporting guidance for the common performance commitments.</v>
          </cell>
          <cell r="AA217" t="str">
            <v/>
          </cell>
          <cell r="AB217">
            <v>1</v>
          </cell>
          <cell r="AC217" t="str">
            <v/>
          </cell>
          <cell r="AD217" t="str">
            <v/>
          </cell>
          <cell r="AE217" t="str">
            <v/>
          </cell>
          <cell r="AF217" t="str">
            <v/>
          </cell>
          <cell r="AG217" t="str">
            <v/>
          </cell>
          <cell r="AH217" t="str">
            <v/>
          </cell>
          <cell r="AI217">
            <v>1</v>
          </cell>
          <cell r="AJ217" t="str">
            <v>Under</v>
          </cell>
          <cell r="AK217" t="str">
            <v xml:space="preserve">Revenue </v>
          </cell>
          <cell r="AL217" t="str">
            <v>In-period</v>
          </cell>
          <cell r="AM217" t="str">
            <v>Water mains bursts</v>
          </cell>
          <cell r="AN217" t="str">
            <v>number</v>
          </cell>
          <cell r="AO217" t="str">
            <v>Number of repairs per 1000 km of mains</v>
          </cell>
          <cell r="AP217">
            <v>1</v>
          </cell>
          <cell r="AQ217" t="str">
            <v>Down</v>
          </cell>
          <cell r="AR217" t="str">
            <v>Mains repairs</v>
          </cell>
          <cell r="AS217"/>
          <cell r="AT217"/>
          <cell r="AU217"/>
          <cell r="AV217"/>
          <cell r="AW217"/>
          <cell r="AX217"/>
          <cell r="AY217"/>
          <cell r="AZ217"/>
          <cell r="BA217"/>
          <cell r="BB217"/>
          <cell r="BC217"/>
          <cell r="BD217"/>
          <cell r="BE217"/>
          <cell r="BF217"/>
          <cell r="BG217"/>
          <cell r="BH217"/>
          <cell r="BI217">
            <v>66.5</v>
          </cell>
          <cell r="BJ217">
            <v>64.599999999999994</v>
          </cell>
          <cell r="BK217">
            <v>62.7</v>
          </cell>
          <cell r="BL217">
            <v>60.9</v>
          </cell>
          <cell r="BM217">
            <v>59</v>
          </cell>
          <cell r="BN217"/>
          <cell r="BO217"/>
          <cell r="BP217"/>
          <cell r="BQ217"/>
          <cell r="BR217"/>
          <cell r="BS217"/>
          <cell r="BT217"/>
          <cell r="BU217"/>
          <cell r="BV217"/>
          <cell r="BW217"/>
          <cell r="BX217"/>
          <cell r="BY217"/>
          <cell r="BZ217"/>
          <cell r="CA217"/>
          <cell r="CB217"/>
          <cell r="CC217"/>
          <cell r="CD217" t="str">
            <v>Yes</v>
          </cell>
          <cell r="CE217" t="str">
            <v>Yes</v>
          </cell>
          <cell r="CF217" t="str">
            <v>Yes</v>
          </cell>
          <cell r="CG217" t="str">
            <v>Yes</v>
          </cell>
          <cell r="CH217" t="str">
            <v>Yes</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v>-2.1999999999999999E-2</v>
          </cell>
          <cell r="DN217" t="str">
            <v/>
          </cell>
          <cell r="DO217" t="str">
            <v/>
          </cell>
          <cell r="DP217" t="str">
            <v/>
          </cell>
          <cell r="DQ217">
            <v>0</v>
          </cell>
          <cell r="DR217" t="str">
            <v/>
          </cell>
          <cell r="DS217" t="str">
            <v/>
          </cell>
          <cell r="DT217" t="str">
            <v/>
          </cell>
          <cell r="DU217" t="str">
            <v/>
          </cell>
          <cell r="DV217">
            <v>1</v>
          </cell>
          <cell r="DW217" t="str">
            <v/>
          </cell>
        </row>
        <row r="218">
          <cell r="U218" t="str">
            <v>PR19SES_A.3</v>
          </cell>
          <cell r="V218" t="str">
            <v>High quality water, all day every day</v>
          </cell>
          <cell r="W218" t="str">
            <v>PR14 continuation</v>
          </cell>
          <cell r="X218" t="str">
            <v>A.3</v>
          </cell>
          <cell r="Y218" t="str">
            <v>Customer concerns about their water (taste, odour and discolouration contacts)</v>
          </cell>
          <cell r="Z218"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AA218" t="str">
            <v/>
          </cell>
          <cell r="AB218">
            <v>1</v>
          </cell>
          <cell r="AC218" t="str">
            <v/>
          </cell>
          <cell r="AD218" t="str">
            <v/>
          </cell>
          <cell r="AE218" t="str">
            <v/>
          </cell>
          <cell r="AF218" t="str">
            <v/>
          </cell>
          <cell r="AG218" t="str">
            <v/>
          </cell>
          <cell r="AH218" t="str">
            <v/>
          </cell>
          <cell r="AI218">
            <v>1</v>
          </cell>
          <cell r="AJ218" t="str">
            <v>Under</v>
          </cell>
          <cell r="AK218" t="str">
            <v xml:space="preserve">Revenue </v>
          </cell>
          <cell r="AL218" t="str">
            <v>In-period</v>
          </cell>
          <cell r="AM218" t="str">
            <v>Customer contacts - water quality</v>
          </cell>
          <cell r="AN218" t="str">
            <v>Number</v>
          </cell>
          <cell r="AO218" t="str">
            <v>No. of contacts per 1,000 population</v>
          </cell>
          <cell r="AP218">
            <v>2</v>
          </cell>
          <cell r="AQ218" t="str">
            <v>Down</v>
          </cell>
          <cell r="AR218"/>
          <cell r="AS218"/>
          <cell r="AT218"/>
          <cell r="AU218"/>
          <cell r="AV218"/>
          <cell r="AW218"/>
          <cell r="AX218"/>
          <cell r="AY218"/>
          <cell r="AZ218"/>
          <cell r="BA218"/>
          <cell r="BB218"/>
          <cell r="BC218"/>
          <cell r="BD218"/>
          <cell r="BE218"/>
          <cell r="BF218"/>
          <cell r="BG218"/>
          <cell r="BH218"/>
          <cell r="BI218" t="str">
            <v/>
          </cell>
          <cell r="BJ218" t="str">
            <v/>
          </cell>
          <cell r="BK218" t="str">
            <v/>
          </cell>
          <cell r="BL218" t="str">
            <v/>
          </cell>
          <cell r="BM218" t="str">
            <v/>
          </cell>
          <cell r="BN218"/>
          <cell r="BO218"/>
          <cell r="BP218"/>
          <cell r="BQ218"/>
          <cell r="BR218"/>
          <cell r="BS218"/>
          <cell r="BT218"/>
          <cell r="BU218"/>
          <cell r="BV218"/>
          <cell r="BW218"/>
          <cell r="BX218"/>
          <cell r="BY218"/>
          <cell r="BZ218"/>
          <cell r="CA218"/>
          <cell r="CB218"/>
          <cell r="CC218"/>
          <cell r="CD218" t="str">
            <v>Yes</v>
          </cell>
          <cell r="CE218" t="str">
            <v>Yes</v>
          </cell>
          <cell r="CF218" t="str">
            <v>Yes</v>
          </cell>
          <cell r="CG218" t="str">
            <v>Yes</v>
          </cell>
          <cell r="CH218" t="str">
            <v>Yes</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v>1</v>
          </cell>
          <cell r="DW218" t="str">
            <v/>
          </cell>
        </row>
        <row r="219">
          <cell r="U219" t="str">
            <v>PR19SES_A.4</v>
          </cell>
          <cell r="V219" t="str">
            <v>High quality water, all day every day</v>
          </cell>
          <cell r="W219" t="str">
            <v>PR14 revision</v>
          </cell>
          <cell r="X219" t="str">
            <v>A.4</v>
          </cell>
          <cell r="Y219" t="str">
            <v>Water quality compliance (CRI)</v>
          </cell>
          <cell r="Z219" t="str">
            <v>We confirm we are adopting the standard definitions and reporting guidance for the common performance commitments.</v>
          </cell>
          <cell r="AA219" t="str">
            <v/>
          </cell>
          <cell r="AB219">
            <v>1</v>
          </cell>
          <cell r="AC219" t="str">
            <v/>
          </cell>
          <cell r="AD219" t="str">
            <v/>
          </cell>
          <cell r="AE219" t="str">
            <v/>
          </cell>
          <cell r="AF219" t="str">
            <v/>
          </cell>
          <cell r="AG219" t="str">
            <v/>
          </cell>
          <cell r="AH219" t="str">
            <v/>
          </cell>
          <cell r="AI219">
            <v>1</v>
          </cell>
          <cell r="AJ219" t="str">
            <v>Under</v>
          </cell>
          <cell r="AK219" t="str">
            <v xml:space="preserve">Revenue </v>
          </cell>
          <cell r="AL219" t="str">
            <v>In-period</v>
          </cell>
          <cell r="AM219" t="str">
            <v>Water quality compliance</v>
          </cell>
          <cell r="AN219" t="str">
            <v>number</v>
          </cell>
          <cell r="AO219" t="str">
            <v>Numerical CRI score</v>
          </cell>
          <cell r="AP219">
            <v>2</v>
          </cell>
          <cell r="AQ219" t="str">
            <v>Down</v>
          </cell>
          <cell r="AR219" t="str">
            <v>Water quality compliance (CRI)</v>
          </cell>
          <cell r="AS219"/>
          <cell r="AT219"/>
          <cell r="AU219"/>
          <cell r="AV219"/>
          <cell r="AW219"/>
          <cell r="AX219"/>
          <cell r="AY219"/>
          <cell r="AZ219"/>
          <cell r="BA219"/>
          <cell r="BB219"/>
          <cell r="BC219"/>
          <cell r="BD219"/>
          <cell r="BE219"/>
          <cell r="BF219"/>
          <cell r="BG219"/>
          <cell r="BH219"/>
          <cell r="BI219">
            <v>0</v>
          </cell>
          <cell r="BJ219">
            <v>0</v>
          </cell>
          <cell r="BK219">
            <v>0</v>
          </cell>
          <cell r="BL219">
            <v>0</v>
          </cell>
          <cell r="BM219">
            <v>0</v>
          </cell>
          <cell r="BN219"/>
          <cell r="BO219"/>
          <cell r="BP219"/>
          <cell r="BQ219"/>
          <cell r="BR219"/>
          <cell r="BS219"/>
          <cell r="BT219"/>
          <cell r="BU219"/>
          <cell r="BV219"/>
          <cell r="BW219"/>
          <cell r="BX219"/>
          <cell r="BY219"/>
          <cell r="BZ219"/>
          <cell r="CA219"/>
          <cell r="CB219"/>
          <cell r="CC219"/>
          <cell r="CD219" t="str">
            <v>Yes</v>
          </cell>
          <cell r="CE219" t="str">
            <v>Yes</v>
          </cell>
          <cell r="CF219" t="str">
            <v>Yes</v>
          </cell>
          <cell r="CG219" t="str">
            <v>Yes</v>
          </cell>
          <cell r="CH219" t="str">
            <v>Yes</v>
          </cell>
          <cell r="CI219" t="str">
            <v/>
          </cell>
          <cell r="CJ219" t="str">
            <v/>
          </cell>
          <cell r="CK219" t="str">
            <v/>
          </cell>
          <cell r="CL219" t="str">
            <v/>
          </cell>
          <cell r="CM219" t="str">
            <v/>
          </cell>
          <cell r="CN219">
            <v>9.5</v>
          </cell>
          <cell r="CO219">
            <v>9.5</v>
          </cell>
          <cell r="CP219">
            <v>9.5</v>
          </cell>
          <cell r="CQ219">
            <v>9.5</v>
          </cell>
          <cell r="CR219">
            <v>9.5</v>
          </cell>
          <cell r="CS219">
            <v>2</v>
          </cell>
          <cell r="CT219">
            <v>2</v>
          </cell>
          <cell r="CU219">
            <v>2</v>
          </cell>
          <cell r="CV219">
            <v>2</v>
          </cell>
          <cell r="CW219">
            <v>2</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v>-0.17499999999999999</v>
          </cell>
          <cell r="DN219" t="str">
            <v/>
          </cell>
          <cell r="DO219" t="str">
            <v/>
          </cell>
          <cell r="DP219" t="str">
            <v/>
          </cell>
          <cell r="DQ219">
            <v>0</v>
          </cell>
          <cell r="DR219" t="str">
            <v/>
          </cell>
          <cell r="DS219" t="str">
            <v/>
          </cell>
          <cell r="DT219" t="str">
            <v/>
          </cell>
          <cell r="DU219" t="str">
            <v/>
          </cell>
          <cell r="DV219">
            <v>1</v>
          </cell>
          <cell r="DW219" t="str">
            <v/>
          </cell>
        </row>
        <row r="220">
          <cell r="U220" t="str">
            <v>PR19SES_B.1</v>
          </cell>
          <cell r="V220" t="str">
            <v>Fair prices and help when you need it</v>
          </cell>
          <cell r="W220" t="str">
            <v>PR14 continuation</v>
          </cell>
          <cell r="X220" t="str">
            <v>B.1</v>
          </cell>
          <cell r="Y220" t="str">
            <v>Supporting customers in financial hardship</v>
          </cell>
          <cell r="Z220"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AA220" t="str">
            <v/>
          </cell>
          <cell r="AB220" t="str">
            <v/>
          </cell>
          <cell r="AC220" t="str">
            <v/>
          </cell>
          <cell r="AD220" t="str">
            <v/>
          </cell>
          <cell r="AE220">
            <v>1</v>
          </cell>
          <cell r="AF220" t="str">
            <v/>
          </cell>
          <cell r="AG220" t="str">
            <v/>
          </cell>
          <cell r="AH220" t="str">
            <v/>
          </cell>
          <cell r="AI220">
            <v>1</v>
          </cell>
          <cell r="AJ220" t="str">
            <v>Under</v>
          </cell>
          <cell r="AK220" t="str">
            <v xml:space="preserve">Revenue </v>
          </cell>
          <cell r="AL220" t="str">
            <v>In-period</v>
          </cell>
          <cell r="AM220" t="str">
            <v>Billing, debt, vfm, affordability, vulnerability</v>
          </cell>
          <cell r="AN220" t="str">
            <v>nr</v>
          </cell>
          <cell r="AO220" t="str">
            <v>Number of customers</v>
          </cell>
          <cell r="AP220">
            <v>0</v>
          </cell>
          <cell r="AQ220" t="str">
            <v>Up</v>
          </cell>
          <cell r="AR220" t="str">
            <v/>
          </cell>
          <cell r="AS220"/>
          <cell r="AT220"/>
          <cell r="AU220"/>
          <cell r="AV220"/>
          <cell r="AW220"/>
          <cell r="AX220"/>
          <cell r="AY220"/>
          <cell r="AZ220"/>
          <cell r="BA220"/>
          <cell r="BB220"/>
          <cell r="BC220"/>
          <cell r="BD220"/>
          <cell r="BE220"/>
          <cell r="BF220"/>
          <cell r="BG220"/>
          <cell r="BH220"/>
          <cell r="BI220" t="str">
            <v/>
          </cell>
          <cell r="BJ220" t="str">
            <v/>
          </cell>
          <cell r="BK220" t="str">
            <v/>
          </cell>
          <cell r="BL220" t="str">
            <v/>
          </cell>
          <cell r="BM220" t="str">
            <v/>
          </cell>
          <cell r="BN220"/>
          <cell r="BO220"/>
          <cell r="BP220"/>
          <cell r="BQ220"/>
          <cell r="BR220"/>
          <cell r="BS220"/>
          <cell r="BT220"/>
          <cell r="BU220"/>
          <cell r="BV220"/>
          <cell r="BW220"/>
          <cell r="BX220"/>
          <cell r="BY220"/>
          <cell r="BZ220"/>
          <cell r="CA220"/>
          <cell r="CB220"/>
          <cell r="CC220"/>
          <cell r="CD220" t="str">
            <v>Yes</v>
          </cell>
          <cell r="CE220" t="str">
            <v>Yes</v>
          </cell>
          <cell r="CF220" t="str">
            <v>Yes</v>
          </cell>
          <cell r="CG220" t="str">
            <v>Yes</v>
          </cell>
          <cell r="CH220" t="str">
            <v>Yes</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v>1</v>
          </cell>
          <cell r="DW220" t="str">
            <v/>
          </cell>
        </row>
        <row r="221">
          <cell r="U221" t="str">
            <v>PR19SES_B.2</v>
          </cell>
          <cell r="V221" t="str">
            <v>Fair prices and help when you need it</v>
          </cell>
          <cell r="W221" t="str">
            <v>PR19 new</v>
          </cell>
          <cell r="X221" t="str">
            <v>B.2</v>
          </cell>
          <cell r="Y221" t="str">
            <v>Vulnerable support scheme awareness</v>
          </cell>
          <cell r="Z221"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AA221" t="str">
            <v/>
          </cell>
          <cell r="AB221" t="str">
            <v/>
          </cell>
          <cell r="AC221" t="str">
            <v/>
          </cell>
          <cell r="AD221" t="str">
            <v/>
          </cell>
          <cell r="AE221">
            <v>1</v>
          </cell>
          <cell r="AF221" t="str">
            <v/>
          </cell>
          <cell r="AG221" t="str">
            <v/>
          </cell>
          <cell r="AH221" t="str">
            <v/>
          </cell>
          <cell r="AI221">
            <v>1</v>
          </cell>
          <cell r="AJ221" t="str">
            <v>NFI</v>
          </cell>
          <cell r="AK221" t="str">
            <v/>
          </cell>
          <cell r="AL221" t="str">
            <v/>
          </cell>
          <cell r="AM221" t="str">
            <v>Billing, debt, vfm, affordability, vulnerability</v>
          </cell>
          <cell r="AN221" t="str">
            <v>%</v>
          </cell>
          <cell r="AO221" t="str">
            <v>Percentage of customers</v>
          </cell>
          <cell r="AP221">
            <v>1</v>
          </cell>
          <cell r="AQ221" t="str">
            <v>Up</v>
          </cell>
          <cell r="AR221" t="str">
            <v/>
          </cell>
          <cell r="AS221"/>
          <cell r="AT221"/>
          <cell r="AU221"/>
          <cell r="AV221"/>
          <cell r="AW221"/>
          <cell r="AX221"/>
          <cell r="AY221"/>
          <cell r="AZ221"/>
          <cell r="BA221"/>
          <cell r="BB221"/>
          <cell r="BC221"/>
          <cell r="BD221"/>
          <cell r="BE221"/>
          <cell r="BF221"/>
          <cell r="BG221"/>
          <cell r="BH221"/>
          <cell r="BI221" t="str">
            <v/>
          </cell>
          <cell r="BJ221" t="str">
            <v/>
          </cell>
          <cell r="BK221" t="str">
            <v/>
          </cell>
          <cell r="BL221" t="str">
            <v/>
          </cell>
          <cell r="BM221" t="str">
            <v/>
          </cell>
          <cell r="BN221"/>
          <cell r="BO221"/>
          <cell r="BP221"/>
          <cell r="BQ221"/>
          <cell r="BR221"/>
          <cell r="BS221"/>
          <cell r="BT221"/>
          <cell r="BU221"/>
          <cell r="BV221"/>
          <cell r="BW221"/>
          <cell r="BX221"/>
          <cell r="BY221"/>
          <cell r="BZ221"/>
          <cell r="CA221"/>
          <cell r="CB221"/>
          <cell r="CC221"/>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v>1</v>
          </cell>
          <cell r="DW221" t="str">
            <v/>
          </cell>
        </row>
        <row r="222">
          <cell r="U222" t="str">
            <v>PR19SES_B.3</v>
          </cell>
          <cell r="V222" t="str">
            <v>Fair prices and help when you need it</v>
          </cell>
          <cell r="W222" t="str">
            <v>PR19 new</v>
          </cell>
          <cell r="X222" t="str">
            <v>B.3</v>
          </cell>
          <cell r="Y222" t="str">
            <v>Vulnerable support scheme helpfulness</v>
          </cell>
          <cell r="Z222"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AA222" t="str">
            <v/>
          </cell>
          <cell r="AB222" t="str">
            <v/>
          </cell>
          <cell r="AC222" t="str">
            <v/>
          </cell>
          <cell r="AD222" t="str">
            <v/>
          </cell>
          <cell r="AE222">
            <v>1</v>
          </cell>
          <cell r="AF222" t="str">
            <v/>
          </cell>
          <cell r="AG222" t="str">
            <v/>
          </cell>
          <cell r="AH222" t="str">
            <v/>
          </cell>
          <cell r="AI222">
            <v>1</v>
          </cell>
          <cell r="AJ222" t="str">
            <v>NFI</v>
          </cell>
          <cell r="AK222" t="str">
            <v/>
          </cell>
          <cell r="AL222" t="str">
            <v/>
          </cell>
          <cell r="AM222" t="str">
            <v>Billing, debt, vfm, affordability, vulnerability</v>
          </cell>
          <cell r="AN222" t="str">
            <v>%</v>
          </cell>
          <cell r="AO222" t="str">
            <v>Percentage of customers</v>
          </cell>
          <cell r="AP222">
            <v>1</v>
          </cell>
          <cell r="AQ222" t="str">
            <v>Up</v>
          </cell>
          <cell r="AR222" t="str">
            <v/>
          </cell>
          <cell r="AS222"/>
          <cell r="AT222"/>
          <cell r="AU222"/>
          <cell r="AV222"/>
          <cell r="AW222"/>
          <cell r="AX222"/>
          <cell r="AY222"/>
          <cell r="AZ222"/>
          <cell r="BA222"/>
          <cell r="BB222"/>
          <cell r="BC222"/>
          <cell r="BD222"/>
          <cell r="BE222"/>
          <cell r="BF222"/>
          <cell r="BG222"/>
          <cell r="BH222"/>
          <cell r="BI222" t="str">
            <v/>
          </cell>
          <cell r="BJ222" t="str">
            <v/>
          </cell>
          <cell r="BK222" t="str">
            <v/>
          </cell>
          <cell r="BL222" t="str">
            <v/>
          </cell>
          <cell r="BM222" t="str">
            <v/>
          </cell>
          <cell r="BN222"/>
          <cell r="BO222"/>
          <cell r="BP222"/>
          <cell r="BQ222"/>
          <cell r="BR222"/>
          <cell r="BS222"/>
          <cell r="BT222"/>
          <cell r="BU222"/>
          <cell r="BV222"/>
          <cell r="BW222"/>
          <cell r="BX222"/>
          <cell r="BY222"/>
          <cell r="BZ222"/>
          <cell r="CA222"/>
          <cell r="CB222"/>
          <cell r="CC222"/>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v>1</v>
          </cell>
          <cell r="DW222" t="str">
            <v/>
          </cell>
        </row>
        <row r="223">
          <cell r="U223" t="str">
            <v>PR19SES_B.4</v>
          </cell>
          <cell r="V223" t="str">
            <v>Fair prices and help when you need it</v>
          </cell>
          <cell r="W223" t="str">
            <v>PR19 new</v>
          </cell>
          <cell r="X223" t="str">
            <v>B.4</v>
          </cell>
          <cell r="Y223" t="str">
            <v>Void properties</v>
          </cell>
          <cell r="Z223"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AA223" t="str">
            <v/>
          </cell>
          <cell r="AB223" t="str">
            <v/>
          </cell>
          <cell r="AC223" t="str">
            <v/>
          </cell>
          <cell r="AD223" t="str">
            <v/>
          </cell>
          <cell r="AE223">
            <v>1</v>
          </cell>
          <cell r="AF223" t="str">
            <v/>
          </cell>
          <cell r="AG223" t="str">
            <v/>
          </cell>
          <cell r="AH223" t="str">
            <v/>
          </cell>
          <cell r="AI223">
            <v>1</v>
          </cell>
          <cell r="AJ223" t="str">
            <v>Out &amp; under</v>
          </cell>
          <cell r="AK223" t="str">
            <v xml:space="preserve">Revenue </v>
          </cell>
          <cell r="AL223" t="str">
            <v>In-period</v>
          </cell>
          <cell r="AM223" t="str">
            <v>Billing, debt, vfm, affordability, vulnerability</v>
          </cell>
          <cell r="AN223" t="str">
            <v>%</v>
          </cell>
          <cell r="AO223" t="str">
            <v>Voids as a percentage of all properties</v>
          </cell>
          <cell r="AP223">
            <v>2</v>
          </cell>
          <cell r="AQ223" t="str">
            <v>Down</v>
          </cell>
          <cell r="AR223" t="str">
            <v/>
          </cell>
          <cell r="AS223"/>
          <cell r="AT223"/>
          <cell r="AU223"/>
          <cell r="AV223"/>
          <cell r="AW223"/>
          <cell r="AX223"/>
          <cell r="AY223"/>
          <cell r="AZ223"/>
          <cell r="BA223"/>
          <cell r="BB223"/>
          <cell r="BC223"/>
          <cell r="BD223"/>
          <cell r="BE223"/>
          <cell r="BF223"/>
          <cell r="BG223"/>
          <cell r="BH223"/>
          <cell r="BI223" t="str">
            <v/>
          </cell>
          <cell r="BJ223" t="str">
            <v/>
          </cell>
          <cell r="BK223" t="str">
            <v/>
          </cell>
          <cell r="BL223" t="str">
            <v/>
          </cell>
          <cell r="BM223" t="str">
            <v/>
          </cell>
          <cell r="BN223"/>
          <cell r="BO223"/>
          <cell r="BP223"/>
          <cell r="BQ223"/>
          <cell r="BR223"/>
          <cell r="BS223"/>
          <cell r="BT223"/>
          <cell r="BU223"/>
          <cell r="BV223"/>
          <cell r="BW223"/>
          <cell r="BX223"/>
          <cell r="BY223"/>
          <cell r="BZ223"/>
          <cell r="CA223"/>
          <cell r="CB223"/>
          <cell r="CC223"/>
          <cell r="CD223" t="str">
            <v>Yes</v>
          </cell>
          <cell r="CE223" t="str">
            <v>Yes</v>
          </cell>
          <cell r="CF223" t="str">
            <v>Yes</v>
          </cell>
          <cell r="CG223" t="str">
            <v>Yes</v>
          </cell>
          <cell r="CH223" t="str">
            <v>Yes</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v>1</v>
          </cell>
          <cell r="DW223" t="str">
            <v/>
          </cell>
        </row>
        <row r="224">
          <cell r="U224" t="str">
            <v>PR19SES_B.5</v>
          </cell>
          <cell r="V224" t="str">
            <v>Fair prices and help when you need it</v>
          </cell>
          <cell r="W224" t="str">
            <v>PR19 new</v>
          </cell>
          <cell r="X224" t="str">
            <v>B.5</v>
          </cell>
          <cell r="Y224" t="str">
            <v>Priority services for customers in vulnerable circumstances</v>
          </cell>
          <cell r="Z224" t="str">
            <v>We confirm we are adopting the standard definitions and reporting guidance for the common performance commitments.</v>
          </cell>
          <cell r="AA224" t="str">
            <v/>
          </cell>
          <cell r="AB224" t="str">
            <v/>
          </cell>
          <cell r="AC224" t="str">
            <v/>
          </cell>
          <cell r="AD224" t="str">
            <v/>
          </cell>
          <cell r="AE224">
            <v>1</v>
          </cell>
          <cell r="AF224" t="str">
            <v/>
          </cell>
          <cell r="AG224" t="str">
            <v/>
          </cell>
          <cell r="AH224" t="str">
            <v/>
          </cell>
          <cell r="AI224">
            <v>1</v>
          </cell>
          <cell r="AJ224" t="str">
            <v>NFI</v>
          </cell>
          <cell r="AK224" t="str">
            <v/>
          </cell>
          <cell r="AL224" t="str">
            <v/>
          </cell>
          <cell r="AM224" t="str">
            <v>Billing, debt, vfm, affordability, vulnerability</v>
          </cell>
          <cell r="AN224" t="str">
            <v>%</v>
          </cell>
          <cell r="AO224" t="str">
            <v>Percentage of applicable households</v>
          </cell>
          <cell r="AP224">
            <v>1</v>
          </cell>
          <cell r="AQ224" t="str">
            <v>Up</v>
          </cell>
          <cell r="AR224" t="str">
            <v>Priority services for customers in vulnerable circumstances</v>
          </cell>
          <cell r="AS224"/>
          <cell r="AT224"/>
          <cell r="AU224"/>
          <cell r="AV224"/>
          <cell r="AW224"/>
          <cell r="AX224"/>
          <cell r="AY224"/>
          <cell r="AZ224"/>
          <cell r="BA224"/>
          <cell r="BB224"/>
          <cell r="BC224"/>
          <cell r="BD224"/>
          <cell r="BE224"/>
          <cell r="BF224"/>
          <cell r="BG224"/>
          <cell r="BH224"/>
          <cell r="BI224" t="str">
            <v>3.5 / 17.5 / 45</v>
          </cell>
          <cell r="BJ224" t="str">
            <v>4.4 / 35 / 90</v>
          </cell>
          <cell r="BK224" t="str">
            <v>5.3 / 35 / 90</v>
          </cell>
          <cell r="BL224" t="str">
            <v>6.2 / 35 / 90</v>
          </cell>
          <cell r="BM224" t="str">
            <v>7.0 / 35 / 90</v>
          </cell>
          <cell r="BN224"/>
          <cell r="BO224"/>
          <cell r="BP224"/>
          <cell r="BQ224"/>
          <cell r="BR224"/>
          <cell r="BS224"/>
          <cell r="BT224"/>
          <cell r="BU224"/>
          <cell r="BV224"/>
          <cell r="BW224"/>
          <cell r="BX224"/>
          <cell r="BY224"/>
          <cell r="BZ224"/>
          <cell r="CA224"/>
          <cell r="CB224"/>
          <cell r="CC224"/>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v>1</v>
          </cell>
          <cell r="DW224" t="str">
            <v/>
          </cell>
        </row>
        <row r="225">
          <cell r="U225" t="str">
            <v>PR19SES_C.1</v>
          </cell>
          <cell r="V225" t="str">
            <v>A service that is fit now and for the future</v>
          </cell>
          <cell r="W225" t="str">
            <v>PR19 new</v>
          </cell>
          <cell r="X225" t="str">
            <v>C.1</v>
          </cell>
          <cell r="Y225" t="str">
            <v>Risk of severe restrictions in a drought</v>
          </cell>
          <cell r="Z225" t="str">
            <v>We confirm we are adopting the standard definitions and reporting guidance for the common performance commitments.</v>
          </cell>
          <cell r="AA225">
            <v>1</v>
          </cell>
          <cell r="AB225" t="str">
            <v/>
          </cell>
          <cell r="AC225" t="str">
            <v/>
          </cell>
          <cell r="AD225" t="str">
            <v/>
          </cell>
          <cell r="AE225" t="str">
            <v/>
          </cell>
          <cell r="AF225" t="str">
            <v/>
          </cell>
          <cell r="AG225" t="str">
            <v/>
          </cell>
          <cell r="AH225" t="str">
            <v/>
          </cell>
          <cell r="AI225">
            <v>1</v>
          </cell>
          <cell r="AJ225" t="str">
            <v>NFI</v>
          </cell>
          <cell r="AK225" t="str">
            <v/>
          </cell>
          <cell r="AL225" t="str">
            <v/>
          </cell>
          <cell r="AM225" t="str">
            <v>Resilience</v>
          </cell>
          <cell r="AN225" t="str">
            <v>%</v>
          </cell>
          <cell r="AO225" t="str">
            <v>Percentage of population at risk</v>
          </cell>
          <cell r="AP225">
            <v>1</v>
          </cell>
          <cell r="AQ225" t="str">
            <v>Down</v>
          </cell>
          <cell r="AR225" t="str">
            <v>Risk of severe restrictions in a drought</v>
          </cell>
          <cell r="AS225"/>
          <cell r="AT225"/>
          <cell r="AU225"/>
          <cell r="AV225"/>
          <cell r="AW225"/>
          <cell r="AX225"/>
          <cell r="AY225"/>
          <cell r="AZ225"/>
          <cell r="BA225"/>
          <cell r="BB225"/>
          <cell r="BC225"/>
          <cell r="BD225"/>
          <cell r="BE225"/>
          <cell r="BF225"/>
          <cell r="BG225"/>
          <cell r="BH225"/>
          <cell r="BI225">
            <v>0</v>
          </cell>
          <cell r="BJ225">
            <v>0</v>
          </cell>
          <cell r="BK225">
            <v>0</v>
          </cell>
          <cell r="BL225">
            <v>0</v>
          </cell>
          <cell r="BM225">
            <v>0</v>
          </cell>
          <cell r="BN225"/>
          <cell r="BO225"/>
          <cell r="BP225"/>
          <cell r="BQ225"/>
          <cell r="BR225"/>
          <cell r="BS225"/>
          <cell r="BT225"/>
          <cell r="BU225"/>
          <cell r="BV225"/>
          <cell r="BW225"/>
          <cell r="BX225"/>
          <cell r="BY225"/>
          <cell r="BZ225"/>
          <cell r="CA225"/>
          <cell r="CB225"/>
          <cell r="CC225"/>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v>1</v>
          </cell>
          <cell r="DW225" t="str">
            <v/>
          </cell>
        </row>
        <row r="226">
          <cell r="U226" t="str">
            <v>PR19SES_C.3</v>
          </cell>
          <cell r="V226" t="str">
            <v>A service that is fit now and for the future</v>
          </cell>
          <cell r="W226" t="str">
            <v>PR19 new</v>
          </cell>
          <cell r="X226" t="str">
            <v>C.3</v>
          </cell>
          <cell r="Y226" t="str">
            <v>Unplanned outage</v>
          </cell>
          <cell r="Z226" t="str">
            <v>We confirm we are adopting the standard definitions and reporting guidance for the common performance commitments.</v>
          </cell>
          <cell r="AA226" t="str">
            <v/>
          </cell>
          <cell r="AB226">
            <v>1</v>
          </cell>
          <cell r="AC226" t="str">
            <v/>
          </cell>
          <cell r="AD226" t="str">
            <v/>
          </cell>
          <cell r="AE226" t="str">
            <v/>
          </cell>
          <cell r="AF226" t="str">
            <v/>
          </cell>
          <cell r="AG226" t="str">
            <v/>
          </cell>
          <cell r="AH226" t="str">
            <v/>
          </cell>
          <cell r="AI226">
            <v>1</v>
          </cell>
          <cell r="AJ226" t="str">
            <v>Under</v>
          </cell>
          <cell r="AK226" t="str">
            <v xml:space="preserve">Revenue </v>
          </cell>
          <cell r="AL226" t="str">
            <v>In-period</v>
          </cell>
          <cell r="AM226" t="str">
            <v>Water outage</v>
          </cell>
          <cell r="AN226" t="str">
            <v>%</v>
          </cell>
          <cell r="AO226" t="str">
            <v>Percentage of peak week production capacity</v>
          </cell>
          <cell r="AP226">
            <v>2</v>
          </cell>
          <cell r="AQ226" t="str">
            <v>Down</v>
          </cell>
          <cell r="AR226" t="str">
            <v>Unplanned outage</v>
          </cell>
          <cell r="AS226"/>
          <cell r="AT226"/>
          <cell r="AU226"/>
          <cell r="AV226"/>
          <cell r="AW226"/>
          <cell r="AX226"/>
          <cell r="AY226"/>
          <cell r="AZ226"/>
          <cell r="BA226"/>
          <cell r="BB226"/>
          <cell r="BC226"/>
          <cell r="BD226"/>
          <cell r="BE226"/>
          <cell r="BF226"/>
          <cell r="BG226"/>
          <cell r="BH226"/>
          <cell r="BI226">
            <v>2.34</v>
          </cell>
          <cell r="BJ226">
            <v>2.34</v>
          </cell>
          <cell r="BK226">
            <v>2.34</v>
          </cell>
          <cell r="BL226">
            <v>2.34</v>
          </cell>
          <cell r="BM226">
            <v>2.34</v>
          </cell>
          <cell r="BN226"/>
          <cell r="BO226"/>
          <cell r="BP226"/>
          <cell r="BQ226"/>
          <cell r="BR226"/>
          <cell r="BS226"/>
          <cell r="BT226"/>
          <cell r="BU226"/>
          <cell r="BV226"/>
          <cell r="BW226"/>
          <cell r="BX226"/>
          <cell r="BY226"/>
          <cell r="BZ226"/>
          <cell r="CA226"/>
          <cell r="CB226"/>
          <cell r="CC226"/>
          <cell r="CD226" t="str">
            <v>Yes</v>
          </cell>
          <cell r="CE226" t="str">
            <v>Yes</v>
          </cell>
          <cell r="CF226" t="str">
            <v>Yes</v>
          </cell>
          <cell r="CG226" t="str">
            <v>Yes</v>
          </cell>
          <cell r="CH226" t="str">
            <v>Yes</v>
          </cell>
          <cell r="CI226" t="str">
            <v/>
          </cell>
          <cell r="CJ226" t="str">
            <v/>
          </cell>
          <cell r="CK226" t="str">
            <v/>
          </cell>
          <cell r="CL226" t="str">
            <v/>
          </cell>
          <cell r="CM226" t="str">
            <v/>
          </cell>
          <cell r="CN226">
            <v>4.68</v>
          </cell>
          <cell r="CO226">
            <v>4.68</v>
          </cell>
          <cell r="CP226">
            <v>4.68</v>
          </cell>
          <cell r="CQ226">
            <v>4.68</v>
          </cell>
          <cell r="CR226">
            <v>4.68</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v>-0.17599999999999999</v>
          </cell>
          <cell r="DN226" t="str">
            <v/>
          </cell>
          <cell r="DO226" t="str">
            <v/>
          </cell>
          <cell r="DP226" t="str">
            <v/>
          </cell>
          <cell r="DQ226" t="str">
            <v/>
          </cell>
          <cell r="DR226" t="str">
            <v/>
          </cell>
          <cell r="DS226" t="str">
            <v/>
          </cell>
          <cell r="DT226" t="str">
            <v/>
          </cell>
          <cell r="DU226" t="str">
            <v/>
          </cell>
          <cell r="DV226">
            <v>1</v>
          </cell>
          <cell r="DW226" t="str">
            <v/>
          </cell>
        </row>
        <row r="227">
          <cell r="U227" t="str">
            <v>PR19SES_C.4</v>
          </cell>
          <cell r="V227" t="str">
            <v>A service that is fit now and for the future</v>
          </cell>
          <cell r="W227" t="str">
            <v>PR14 continuation</v>
          </cell>
          <cell r="X227" t="str">
            <v>C.4</v>
          </cell>
          <cell r="Y227" t="str">
            <v>Leakage</v>
          </cell>
          <cell r="Z227" t="str">
            <v>We confirm we are adopting the standard definitions and reporting guidance for the common performance commitments.</v>
          </cell>
          <cell r="AA227" t="str">
            <v/>
          </cell>
          <cell r="AB227">
            <v>1</v>
          </cell>
          <cell r="AC227" t="str">
            <v/>
          </cell>
          <cell r="AD227" t="str">
            <v/>
          </cell>
          <cell r="AE227" t="str">
            <v/>
          </cell>
          <cell r="AF227" t="str">
            <v/>
          </cell>
          <cell r="AG227" t="str">
            <v/>
          </cell>
          <cell r="AH227" t="str">
            <v/>
          </cell>
          <cell r="AI227">
            <v>1</v>
          </cell>
          <cell r="AJ227" t="str">
            <v>Out &amp; under</v>
          </cell>
          <cell r="AK227" t="str">
            <v xml:space="preserve">Revenue </v>
          </cell>
          <cell r="AL227" t="str">
            <v>In-period</v>
          </cell>
          <cell r="AM227" t="str">
            <v>Leakage</v>
          </cell>
          <cell r="AN227" t="str">
            <v>%</v>
          </cell>
          <cell r="AO227" t="str">
            <v>Percentage reduction from baseline (2019-20) using 3 year average</v>
          </cell>
          <cell r="AP227">
            <v>1</v>
          </cell>
          <cell r="AQ227" t="str">
            <v>Up</v>
          </cell>
          <cell r="AR227" t="str">
            <v>Leakage</v>
          </cell>
          <cell r="AS227"/>
          <cell r="AT227"/>
          <cell r="AU227"/>
          <cell r="AV227"/>
          <cell r="AW227"/>
          <cell r="AX227"/>
          <cell r="AY227"/>
          <cell r="AZ227"/>
          <cell r="BA227"/>
          <cell r="BB227"/>
          <cell r="BC227"/>
          <cell r="BD227"/>
          <cell r="BE227"/>
          <cell r="BF227"/>
          <cell r="BG227"/>
          <cell r="BH227"/>
          <cell r="BI227">
            <v>1.2</v>
          </cell>
          <cell r="BJ227">
            <v>3.3</v>
          </cell>
          <cell r="BK227">
            <v>6.2</v>
          </cell>
          <cell r="BL227">
            <v>9.5</v>
          </cell>
          <cell r="BM227">
            <v>12.4</v>
          </cell>
          <cell r="BN227"/>
          <cell r="BO227"/>
          <cell r="BP227"/>
          <cell r="BQ227"/>
          <cell r="BR227"/>
          <cell r="BS227"/>
          <cell r="BT227"/>
          <cell r="BU227"/>
          <cell r="BV227"/>
          <cell r="BW227"/>
          <cell r="BX227"/>
          <cell r="BY227"/>
          <cell r="BZ227"/>
          <cell r="CA227"/>
          <cell r="CB227"/>
          <cell r="CC227"/>
          <cell r="CD227" t="str">
            <v>Yes</v>
          </cell>
          <cell r="CE227" t="str">
            <v>Yes</v>
          </cell>
          <cell r="CF227" t="str">
            <v>Yes</v>
          </cell>
          <cell r="CG227" t="str">
            <v>Yes</v>
          </cell>
          <cell r="CH227" t="str">
            <v>Yes</v>
          </cell>
          <cell r="CI227">
            <v>-70.7</v>
          </cell>
          <cell r="CJ227">
            <v>-70.7</v>
          </cell>
          <cell r="CK227">
            <v>-70.7</v>
          </cell>
          <cell r="CL227">
            <v>-70.7</v>
          </cell>
          <cell r="CM227">
            <v>-70.7</v>
          </cell>
          <cell r="CN227">
            <v>-50</v>
          </cell>
          <cell r="CO227">
            <v>-50</v>
          </cell>
          <cell r="CP227">
            <v>-50</v>
          </cell>
          <cell r="CQ227">
            <v>-50</v>
          </cell>
          <cell r="CR227">
            <v>-50</v>
          </cell>
          <cell r="CS227" t="str">
            <v/>
          </cell>
          <cell r="CT227" t="str">
            <v/>
          </cell>
          <cell r="CU227" t="str">
            <v/>
          </cell>
          <cell r="CV227" t="str">
            <v/>
          </cell>
          <cell r="CW227" t="str">
            <v/>
          </cell>
          <cell r="CX227" t="str">
            <v/>
          </cell>
          <cell r="CY227" t="str">
            <v/>
          </cell>
          <cell r="CZ227" t="str">
            <v/>
          </cell>
          <cell r="DA227" t="str">
            <v/>
          </cell>
          <cell r="DB227" t="str">
            <v/>
          </cell>
          <cell r="DC227">
            <v>21.9</v>
          </cell>
          <cell r="DD227">
            <v>23</v>
          </cell>
          <cell r="DE227">
            <v>24.4</v>
          </cell>
          <cell r="DF227">
            <v>26.1</v>
          </cell>
          <cell r="DG227">
            <v>28.1</v>
          </cell>
          <cell r="DH227" t="str">
            <v>*</v>
          </cell>
          <cell r="DI227" t="str">
            <v>*</v>
          </cell>
          <cell r="DJ227" t="str">
            <v>*</v>
          </cell>
          <cell r="DK227" t="str">
            <v>*</v>
          </cell>
          <cell r="DL227" t="str">
            <v>*</v>
          </cell>
          <cell r="DM227">
            <v>-0.41499999999999998</v>
          </cell>
          <cell r="DN227">
            <v>-2.169</v>
          </cell>
          <cell r="DO227" t="str">
            <v/>
          </cell>
          <cell r="DP227">
            <v>-0.46300000000000002</v>
          </cell>
          <cell r="DQ227">
            <v>0.34599999999999997</v>
          </cell>
          <cell r="DR227" t="str">
            <v/>
          </cell>
          <cell r="DS227" t="str">
            <v/>
          </cell>
          <cell r="DT227">
            <v>0.46300000000000002</v>
          </cell>
          <cell r="DU227" t="str">
            <v/>
          </cell>
          <cell r="DV227">
            <v>1</v>
          </cell>
          <cell r="DW227" t="str">
            <v/>
          </cell>
        </row>
        <row r="228">
          <cell r="U228" t="str">
            <v>PR19SES_D.1</v>
          </cell>
          <cell r="V228" t="str">
            <v>Excellent service, whenever and however you need it</v>
          </cell>
          <cell r="W228" t="str">
            <v>PR19 new</v>
          </cell>
          <cell r="X228" t="str">
            <v>D.1</v>
          </cell>
          <cell r="Y228" t="str">
            <v>First contact resolution</v>
          </cell>
          <cell r="Z228"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AA228" t="str">
            <v/>
          </cell>
          <cell r="AB228" t="str">
            <v/>
          </cell>
          <cell r="AC228" t="str">
            <v/>
          </cell>
          <cell r="AD228" t="str">
            <v/>
          </cell>
          <cell r="AE228">
            <v>1</v>
          </cell>
          <cell r="AF228" t="str">
            <v/>
          </cell>
          <cell r="AG228" t="str">
            <v/>
          </cell>
          <cell r="AH228" t="str">
            <v/>
          </cell>
          <cell r="AI228">
            <v>1</v>
          </cell>
          <cell r="AJ228" t="str">
            <v>Under</v>
          </cell>
          <cell r="AK228" t="str">
            <v xml:space="preserve">Revenue </v>
          </cell>
          <cell r="AL228" t="str">
            <v>In-period</v>
          </cell>
          <cell r="AM228" t="str">
            <v>Customer service/satisfaction (exc. billing etc.)</v>
          </cell>
          <cell r="AN228" t="str">
            <v>%</v>
          </cell>
          <cell r="AO228" t="str">
            <v>Percentage of contacts resolved first time</v>
          </cell>
          <cell r="AP228">
            <v>1</v>
          </cell>
          <cell r="AQ228" t="str">
            <v>Up</v>
          </cell>
          <cell r="AR228" t="str">
            <v/>
          </cell>
          <cell r="AS228"/>
          <cell r="AT228"/>
          <cell r="AU228"/>
          <cell r="AV228"/>
          <cell r="AW228"/>
          <cell r="AX228"/>
          <cell r="AY228"/>
          <cell r="AZ228"/>
          <cell r="BA228"/>
          <cell r="BB228"/>
          <cell r="BC228"/>
          <cell r="BD228"/>
          <cell r="BE228"/>
          <cell r="BF228"/>
          <cell r="BG228"/>
          <cell r="BH228"/>
          <cell r="BI228" t="str">
            <v/>
          </cell>
          <cell r="BJ228" t="str">
            <v/>
          </cell>
          <cell r="BK228" t="str">
            <v/>
          </cell>
          <cell r="BL228" t="str">
            <v/>
          </cell>
          <cell r="BM228" t="str">
            <v/>
          </cell>
          <cell r="BN228"/>
          <cell r="BO228"/>
          <cell r="BP228"/>
          <cell r="BQ228"/>
          <cell r="BR228"/>
          <cell r="BS228"/>
          <cell r="BT228"/>
          <cell r="BU228"/>
          <cell r="BV228"/>
          <cell r="BW228"/>
          <cell r="BX228"/>
          <cell r="BY228"/>
          <cell r="BZ228"/>
          <cell r="CA228"/>
          <cell r="CB228"/>
          <cell r="CC228"/>
          <cell r="CD228" t="str">
            <v>Yes</v>
          </cell>
          <cell r="CE228" t="str">
            <v>Yes</v>
          </cell>
          <cell r="CF228" t="str">
            <v>Yes</v>
          </cell>
          <cell r="CG228" t="str">
            <v>Yes</v>
          </cell>
          <cell r="CH228" t="str">
            <v>Yes</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v>1</v>
          </cell>
          <cell r="DW228" t="str">
            <v/>
          </cell>
        </row>
        <row r="229">
          <cell r="U229" t="str">
            <v>PR19SES_D.2</v>
          </cell>
          <cell r="V229" t="str">
            <v>Excellent service, whenever and however you need it</v>
          </cell>
          <cell r="W229" t="str">
            <v>PR19 new</v>
          </cell>
          <cell r="X229" t="str">
            <v>D.2</v>
          </cell>
          <cell r="Y229" t="str">
            <v>C-MeX: Customer measure of experience</v>
          </cell>
          <cell r="Z229" t="str">
            <v>We confirm we are adopting the standard definitions and reporting guidance for the common performance commitments.</v>
          </cell>
          <cell r="AA229" t="str">
            <v/>
          </cell>
          <cell r="AB229" t="str">
            <v/>
          </cell>
          <cell r="AC229" t="str">
            <v/>
          </cell>
          <cell r="AD229" t="str">
            <v/>
          </cell>
          <cell r="AE229">
            <v>1</v>
          </cell>
          <cell r="AF229" t="str">
            <v/>
          </cell>
          <cell r="AG229" t="str">
            <v/>
          </cell>
          <cell r="AH229" t="str">
            <v/>
          </cell>
          <cell r="AI229">
            <v>1</v>
          </cell>
          <cell r="AJ229" t="str">
            <v>Out &amp; under</v>
          </cell>
          <cell r="AK229" t="str">
            <v xml:space="preserve">Revenue </v>
          </cell>
          <cell r="AL229" t="str">
            <v>In-period</v>
          </cell>
          <cell r="AM229" t="str">
            <v>Customer measure of experience (C-MeX)</v>
          </cell>
          <cell r="AN229" t="str">
            <v>score</v>
          </cell>
          <cell r="AO229" t="str">
            <v>C-Mex scores</v>
          </cell>
          <cell r="AP229">
            <v>2</v>
          </cell>
          <cell r="AQ229" t="str">
            <v>Up</v>
          </cell>
          <cell r="AR229" t="str">
            <v>C-MeX: Customer measure of experience</v>
          </cell>
          <cell r="AS229"/>
          <cell r="AT229"/>
          <cell r="AU229"/>
          <cell r="AV229"/>
          <cell r="AW229"/>
          <cell r="AX229"/>
          <cell r="AY229"/>
          <cell r="AZ229"/>
          <cell r="BA229"/>
          <cell r="BB229"/>
          <cell r="BC229"/>
          <cell r="BD229"/>
          <cell r="BE229"/>
          <cell r="BF229"/>
          <cell r="BG229"/>
          <cell r="BH229"/>
          <cell r="BI229" t="str">
            <v/>
          </cell>
          <cell r="BJ229" t="str">
            <v/>
          </cell>
          <cell r="BK229" t="str">
            <v/>
          </cell>
          <cell r="BL229" t="str">
            <v/>
          </cell>
          <cell r="BM229" t="str">
            <v/>
          </cell>
          <cell r="BN229"/>
          <cell r="BO229"/>
          <cell r="BP229"/>
          <cell r="BQ229"/>
          <cell r="BR229"/>
          <cell r="BS229"/>
          <cell r="BT229"/>
          <cell r="BU229"/>
          <cell r="BV229"/>
          <cell r="BW229"/>
          <cell r="BX229"/>
          <cell r="BY229"/>
          <cell r="BZ229"/>
          <cell r="CA229"/>
          <cell r="CB229"/>
          <cell r="CC229"/>
          <cell r="CD229" t="str">
            <v>Yes</v>
          </cell>
          <cell r="CE229" t="str">
            <v>Yes</v>
          </cell>
          <cell r="CF229" t="str">
            <v>Yes</v>
          </cell>
          <cell r="CG229" t="str">
            <v>Yes</v>
          </cell>
          <cell r="CH229" t="str">
            <v>Yes</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v>1</v>
          </cell>
          <cell r="DW229" t="str">
            <v/>
          </cell>
        </row>
        <row r="230">
          <cell r="U230" t="str">
            <v>PR19SES_D.3</v>
          </cell>
          <cell r="V230" t="str">
            <v>Excellent service, whenever and however you need it</v>
          </cell>
          <cell r="W230" t="str">
            <v>PR19 new</v>
          </cell>
          <cell r="X230" t="str">
            <v>D.3</v>
          </cell>
          <cell r="Y230" t="str">
            <v>D-MeX: Developer services measure of experience</v>
          </cell>
          <cell r="Z230" t="str">
            <v>We confirm we are adopting the standard definitions and reporting guidance for the common performance commitments.</v>
          </cell>
          <cell r="AA230" t="str">
            <v/>
          </cell>
          <cell r="AB230">
            <v>1</v>
          </cell>
          <cell r="AC230" t="str">
            <v/>
          </cell>
          <cell r="AD230" t="str">
            <v/>
          </cell>
          <cell r="AE230" t="str">
            <v/>
          </cell>
          <cell r="AF230" t="str">
            <v/>
          </cell>
          <cell r="AG230" t="str">
            <v/>
          </cell>
          <cell r="AH230" t="str">
            <v/>
          </cell>
          <cell r="AI230">
            <v>1</v>
          </cell>
          <cell r="AJ230" t="str">
            <v>Out &amp; under</v>
          </cell>
          <cell r="AK230" t="str">
            <v xml:space="preserve">Revenue </v>
          </cell>
          <cell r="AL230" t="str">
            <v>In-period</v>
          </cell>
          <cell r="AM230" t="str">
            <v>Developer services measure of experience (D-MeX)</v>
          </cell>
          <cell r="AN230" t="str">
            <v>score</v>
          </cell>
          <cell r="AO230" t="str">
            <v>D-Mex score</v>
          </cell>
          <cell r="AP230">
            <v>2</v>
          </cell>
          <cell r="AQ230" t="str">
            <v>Up</v>
          </cell>
          <cell r="AR230" t="str">
            <v>D-MeX: Developer services measure of experience</v>
          </cell>
          <cell r="AS230"/>
          <cell r="AT230"/>
          <cell r="AU230"/>
          <cell r="AV230"/>
          <cell r="AW230"/>
          <cell r="AX230"/>
          <cell r="AY230"/>
          <cell r="AZ230"/>
          <cell r="BA230"/>
          <cell r="BB230"/>
          <cell r="BC230"/>
          <cell r="BD230"/>
          <cell r="BE230"/>
          <cell r="BF230"/>
          <cell r="BG230"/>
          <cell r="BH230"/>
          <cell r="BI230" t="str">
            <v/>
          </cell>
          <cell r="BJ230" t="str">
            <v/>
          </cell>
          <cell r="BK230" t="str">
            <v/>
          </cell>
          <cell r="BL230" t="str">
            <v/>
          </cell>
          <cell r="BM230" t="str">
            <v/>
          </cell>
          <cell r="BN230"/>
          <cell r="BO230"/>
          <cell r="BP230"/>
          <cell r="BQ230"/>
          <cell r="BR230"/>
          <cell r="BS230"/>
          <cell r="BT230"/>
          <cell r="BU230"/>
          <cell r="BV230"/>
          <cell r="BW230"/>
          <cell r="BX230"/>
          <cell r="BY230"/>
          <cell r="BZ230"/>
          <cell r="CA230"/>
          <cell r="CB230"/>
          <cell r="CC230"/>
          <cell r="CD230" t="str">
            <v>Yes</v>
          </cell>
          <cell r="CE230" t="str">
            <v>Yes</v>
          </cell>
          <cell r="CF230" t="str">
            <v>Yes</v>
          </cell>
          <cell r="CG230" t="str">
            <v>Yes</v>
          </cell>
          <cell r="CH230" t="str">
            <v>Yes</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No</v>
          </cell>
          <cell r="DV230">
            <v>1</v>
          </cell>
          <cell r="DW230" t="str">
            <v/>
          </cell>
        </row>
        <row r="231">
          <cell r="U231" t="str">
            <v>PR19SES_E.1</v>
          </cell>
          <cell r="V231" t="str">
            <v>Support a thriving environment we can all rely upon</v>
          </cell>
          <cell r="W231" t="str">
            <v>PR14 revision</v>
          </cell>
          <cell r="X231" t="str">
            <v>E.1</v>
          </cell>
          <cell r="Y231" t="str">
            <v>Per capita consumption</v>
          </cell>
          <cell r="Z231" t="str">
            <v>We confirm we are adopting the standard definitions and reporting guidance for the common performance commitments.</v>
          </cell>
          <cell r="AA231" t="str">
            <v/>
          </cell>
          <cell r="AB231">
            <v>1</v>
          </cell>
          <cell r="AC231" t="str">
            <v/>
          </cell>
          <cell r="AD231" t="str">
            <v/>
          </cell>
          <cell r="AE231" t="str">
            <v/>
          </cell>
          <cell r="AF231" t="str">
            <v/>
          </cell>
          <cell r="AG231" t="str">
            <v/>
          </cell>
          <cell r="AH231" t="str">
            <v/>
          </cell>
          <cell r="AI231">
            <v>1</v>
          </cell>
          <cell r="AJ231" t="str">
            <v>Under</v>
          </cell>
          <cell r="AK231" t="str">
            <v xml:space="preserve">Revenue </v>
          </cell>
          <cell r="AL231" t="str">
            <v>End of period</v>
          </cell>
          <cell r="AM231" t="str">
            <v>Water consumption</v>
          </cell>
          <cell r="AN231" t="str">
            <v xml:space="preserve">% </v>
          </cell>
          <cell r="AO231" t="str">
            <v>Percentage reduction from baseline (2019-20) using 3 year average</v>
          </cell>
          <cell r="AP231">
            <v>1</v>
          </cell>
          <cell r="AQ231" t="str">
            <v>Up</v>
          </cell>
          <cell r="AR231" t="str">
            <v>Per capita consumption</v>
          </cell>
          <cell r="AS231"/>
          <cell r="AT231"/>
          <cell r="AU231"/>
          <cell r="AV231"/>
          <cell r="AW231"/>
          <cell r="AX231"/>
          <cell r="AY231"/>
          <cell r="AZ231"/>
          <cell r="BA231"/>
          <cell r="BB231"/>
          <cell r="BC231"/>
          <cell r="BD231"/>
          <cell r="BE231"/>
          <cell r="BF231"/>
          <cell r="BG231"/>
          <cell r="BH231"/>
          <cell r="BI231">
            <v>1</v>
          </cell>
          <cell r="BJ231">
            <v>2.2999999999999998</v>
          </cell>
          <cell r="BK231">
            <v>3.8</v>
          </cell>
          <cell r="BL231">
            <v>5.2</v>
          </cell>
          <cell r="BM231">
            <v>6.6</v>
          </cell>
          <cell r="BN231"/>
          <cell r="BO231"/>
          <cell r="BP231"/>
          <cell r="BQ231"/>
          <cell r="BR231"/>
          <cell r="BS231"/>
          <cell r="BT231"/>
          <cell r="BU231"/>
          <cell r="BV231"/>
          <cell r="BW231"/>
          <cell r="BX231"/>
          <cell r="BY231"/>
          <cell r="BZ231"/>
          <cell r="CA231"/>
          <cell r="CB231"/>
          <cell r="CC231"/>
          <cell r="CD231" t="str">
            <v>Yes</v>
          </cell>
          <cell r="CE231" t="str">
            <v>Yes</v>
          </cell>
          <cell r="CF231" t="str">
            <v>Yes</v>
          </cell>
          <cell r="CG231" t="str">
            <v>Yes</v>
          </cell>
          <cell r="CH231" t="str">
            <v>Yes</v>
          </cell>
          <cell r="CI231" t="str">
            <v/>
          </cell>
          <cell r="CJ231" t="str">
            <v/>
          </cell>
          <cell r="CK231" t="str">
            <v/>
          </cell>
          <cell r="CL231" t="str">
            <v/>
          </cell>
          <cell r="CM231" t="str">
            <v/>
          </cell>
          <cell r="CN231">
            <v>-8.9</v>
          </cell>
          <cell r="CO231">
            <v>-8.9</v>
          </cell>
          <cell r="CP231">
            <v>-8.9</v>
          </cell>
          <cell r="CQ231">
            <v>-8.9</v>
          </cell>
          <cell r="CR231">
            <v>-8.9</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v>-8.7999999999999995E-2</v>
          </cell>
          <cell r="DN231" t="str">
            <v/>
          </cell>
          <cell r="DO231" t="str">
            <v/>
          </cell>
          <cell r="DP231" t="str">
            <v/>
          </cell>
          <cell r="DQ231" t="str">
            <v/>
          </cell>
          <cell r="DR231" t="str">
            <v/>
          </cell>
          <cell r="DS231" t="str">
            <v/>
          </cell>
          <cell r="DT231" t="str">
            <v/>
          </cell>
          <cell r="DU231" t="str">
            <v>No</v>
          </cell>
          <cell r="DV231">
            <v>1</v>
          </cell>
          <cell r="DW231" t="str">
            <v/>
          </cell>
        </row>
        <row r="232">
          <cell r="U232" t="str">
            <v>PR19SES_E.2</v>
          </cell>
          <cell r="V232" t="str">
            <v>Support a thriving environment we can all rely upon</v>
          </cell>
          <cell r="W232" t="str">
            <v>PR14 continuation</v>
          </cell>
          <cell r="X232" t="str">
            <v>E.2</v>
          </cell>
          <cell r="Y232" t="str">
            <v>Greenhouse gas emissions</v>
          </cell>
          <cell r="Z232"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AA232" t="str">
            <v/>
          </cell>
          <cell r="AB232">
            <v>1</v>
          </cell>
          <cell r="AC232" t="str">
            <v/>
          </cell>
          <cell r="AD232" t="str">
            <v/>
          </cell>
          <cell r="AE232" t="str">
            <v/>
          </cell>
          <cell r="AF232" t="str">
            <v/>
          </cell>
          <cell r="AG232" t="str">
            <v/>
          </cell>
          <cell r="AH232" t="str">
            <v/>
          </cell>
          <cell r="AI232">
            <v>1</v>
          </cell>
          <cell r="AJ232" t="str">
            <v>Under</v>
          </cell>
          <cell r="AK232" t="str">
            <v xml:space="preserve">Revenue </v>
          </cell>
          <cell r="AL232" t="str">
            <v>In-period</v>
          </cell>
          <cell r="AM232" t="str">
            <v>Energy/emissions</v>
          </cell>
          <cell r="AN232" t="str">
            <v>nr</v>
          </cell>
          <cell r="AO232" t="str">
            <v>Emissions (kgCO2eg) per million litre of water put into supply</v>
          </cell>
          <cell r="AP232">
            <v>0</v>
          </cell>
          <cell r="AQ232" t="str">
            <v>Down</v>
          </cell>
          <cell r="AR232" t="str">
            <v/>
          </cell>
          <cell r="AS232"/>
          <cell r="AT232"/>
          <cell r="AU232"/>
          <cell r="AV232"/>
          <cell r="AW232"/>
          <cell r="AX232"/>
          <cell r="AY232"/>
          <cell r="AZ232"/>
          <cell r="BA232"/>
          <cell r="BB232"/>
          <cell r="BC232"/>
          <cell r="BD232"/>
          <cell r="BE232"/>
          <cell r="BF232"/>
          <cell r="BG232"/>
          <cell r="BH232"/>
          <cell r="BI232" t="str">
            <v/>
          </cell>
          <cell r="BJ232" t="str">
            <v/>
          </cell>
          <cell r="BK232" t="str">
            <v/>
          </cell>
          <cell r="BL232" t="str">
            <v/>
          </cell>
          <cell r="BM232" t="str">
            <v/>
          </cell>
          <cell r="BN232"/>
          <cell r="BO232"/>
          <cell r="BP232"/>
          <cell r="BQ232"/>
          <cell r="BR232"/>
          <cell r="BS232"/>
          <cell r="BT232"/>
          <cell r="BU232"/>
          <cell r="BV232"/>
          <cell r="BW232"/>
          <cell r="BX232"/>
          <cell r="BY232"/>
          <cell r="BZ232"/>
          <cell r="CA232"/>
          <cell r="CB232"/>
          <cell r="CC232"/>
          <cell r="CD232" t="str">
            <v>Yes</v>
          </cell>
          <cell r="CE232" t="str">
            <v>Yes</v>
          </cell>
          <cell r="CF232" t="str">
            <v>Yes</v>
          </cell>
          <cell r="CG232" t="str">
            <v>Yes</v>
          </cell>
          <cell r="CH232" t="str">
            <v>Yes</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v>1</v>
          </cell>
          <cell r="DW232" t="str">
            <v/>
          </cell>
        </row>
        <row r="233">
          <cell r="U233" t="str">
            <v>PR19SES_E.3</v>
          </cell>
          <cell r="V233" t="str">
            <v>Support a thriving environment we can all rely upon</v>
          </cell>
          <cell r="W233" t="str">
            <v>PR14 revision</v>
          </cell>
          <cell r="X233" t="str">
            <v>E.3</v>
          </cell>
          <cell r="Y233" t="str">
            <v>Pollution incidents</v>
          </cell>
          <cell r="Z233"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AA233" t="str">
            <v/>
          </cell>
          <cell r="AB233">
            <v>1</v>
          </cell>
          <cell r="AC233" t="str">
            <v/>
          </cell>
          <cell r="AD233" t="str">
            <v/>
          </cell>
          <cell r="AE233" t="str">
            <v/>
          </cell>
          <cell r="AF233" t="str">
            <v/>
          </cell>
          <cell r="AG233" t="str">
            <v/>
          </cell>
          <cell r="AH233" t="str">
            <v/>
          </cell>
          <cell r="AI233">
            <v>1</v>
          </cell>
          <cell r="AJ233" t="str">
            <v>NFI</v>
          </cell>
          <cell r="AK233" t="str">
            <v/>
          </cell>
          <cell r="AL233" t="str">
            <v/>
          </cell>
          <cell r="AM233" t="str">
            <v>Pollution incidents</v>
          </cell>
          <cell r="AN233" t="str">
            <v>nr</v>
          </cell>
          <cell r="AO233" t="str">
            <v>Number of pollution incidents</v>
          </cell>
          <cell r="AP233">
            <v>0</v>
          </cell>
          <cell r="AQ233" t="str">
            <v>Down</v>
          </cell>
          <cell r="AR233" t="str">
            <v/>
          </cell>
          <cell r="AS233"/>
          <cell r="AT233"/>
          <cell r="AU233"/>
          <cell r="AV233"/>
          <cell r="AW233"/>
          <cell r="AX233"/>
          <cell r="AY233"/>
          <cell r="AZ233"/>
          <cell r="BA233"/>
          <cell r="BB233"/>
          <cell r="BC233"/>
          <cell r="BD233"/>
          <cell r="BE233"/>
          <cell r="BF233"/>
          <cell r="BG233"/>
          <cell r="BH233"/>
          <cell r="BI233" t="str">
            <v/>
          </cell>
          <cell r="BJ233" t="str">
            <v/>
          </cell>
          <cell r="BK233" t="str">
            <v/>
          </cell>
          <cell r="BL233" t="str">
            <v/>
          </cell>
          <cell r="BM233" t="str">
            <v/>
          </cell>
          <cell r="BN233"/>
          <cell r="BO233"/>
          <cell r="BP233"/>
          <cell r="BQ233"/>
          <cell r="BR233"/>
          <cell r="BS233"/>
          <cell r="BT233"/>
          <cell r="BU233"/>
          <cell r="BV233"/>
          <cell r="BW233"/>
          <cell r="BX233"/>
          <cell r="BY233"/>
          <cell r="BZ233"/>
          <cell r="CA233"/>
          <cell r="CB233"/>
          <cell r="CC233"/>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v>1</v>
          </cell>
          <cell r="DW233" t="str">
            <v/>
          </cell>
        </row>
        <row r="234">
          <cell r="U234" t="str">
            <v>PR19SES_E.4</v>
          </cell>
          <cell r="V234" t="str">
            <v>Support a thriving environment we can all rely upon</v>
          </cell>
          <cell r="W234" t="str">
            <v>PR19 new</v>
          </cell>
          <cell r="X234" t="str">
            <v>E.4</v>
          </cell>
          <cell r="Y234" t="str">
            <v>Abstraction incentive mechanism</v>
          </cell>
          <cell r="Z234"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AA234">
            <v>1</v>
          </cell>
          <cell r="AB234" t="str">
            <v/>
          </cell>
          <cell r="AC234" t="str">
            <v/>
          </cell>
          <cell r="AD234" t="str">
            <v/>
          </cell>
          <cell r="AE234" t="str">
            <v/>
          </cell>
          <cell r="AF234" t="str">
            <v/>
          </cell>
          <cell r="AG234" t="str">
            <v/>
          </cell>
          <cell r="AH234" t="str">
            <v/>
          </cell>
          <cell r="AI234">
            <v>1</v>
          </cell>
          <cell r="AJ234" t="str">
            <v>NFI</v>
          </cell>
          <cell r="AK234" t="str">
            <v/>
          </cell>
          <cell r="AL234" t="str">
            <v/>
          </cell>
          <cell r="AM234" t="str">
            <v>Water resources/ abstraction</v>
          </cell>
          <cell r="AN234" t="str">
            <v>nr</v>
          </cell>
          <cell r="AO234" t="str">
            <v>Megalitres (Ml)</v>
          </cell>
          <cell r="AP234">
            <v>0</v>
          </cell>
          <cell r="AQ234" t="str">
            <v>Down</v>
          </cell>
          <cell r="AR234" t="str">
            <v/>
          </cell>
          <cell r="AS234"/>
          <cell r="AT234"/>
          <cell r="AU234"/>
          <cell r="AV234"/>
          <cell r="AW234"/>
          <cell r="AX234"/>
          <cell r="AY234"/>
          <cell r="AZ234"/>
          <cell r="BA234"/>
          <cell r="BB234"/>
          <cell r="BC234"/>
          <cell r="BD234"/>
          <cell r="BE234"/>
          <cell r="BF234"/>
          <cell r="BG234"/>
          <cell r="BH234"/>
          <cell r="BI234" t="str">
            <v/>
          </cell>
          <cell r="BJ234" t="str">
            <v/>
          </cell>
          <cell r="BK234" t="str">
            <v/>
          </cell>
          <cell r="BL234" t="str">
            <v/>
          </cell>
          <cell r="BM234" t="str">
            <v/>
          </cell>
          <cell r="BN234"/>
          <cell r="BO234"/>
          <cell r="BP234"/>
          <cell r="BQ234"/>
          <cell r="BR234"/>
          <cell r="BS234"/>
          <cell r="BT234"/>
          <cell r="BU234"/>
          <cell r="BV234"/>
          <cell r="BW234"/>
          <cell r="BX234"/>
          <cell r="BY234"/>
          <cell r="BZ234"/>
          <cell r="CA234"/>
          <cell r="CB234"/>
          <cell r="CC234"/>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v>1</v>
          </cell>
          <cell r="DW234" t="str">
            <v/>
          </cell>
        </row>
        <row r="235">
          <cell r="U235" t="str">
            <v>PR19SES_E.5</v>
          </cell>
          <cell r="V235" t="str">
            <v>Support a thriving environment we can all rely upon</v>
          </cell>
          <cell r="W235" t="str">
            <v>PR19 new</v>
          </cell>
          <cell r="X235" t="str">
            <v>E.5</v>
          </cell>
          <cell r="Y235" t="str">
            <v>Land based improvement  - biodiversity</v>
          </cell>
          <cell r="Z235"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AA235" t="str">
            <v/>
          </cell>
          <cell r="AB235">
            <v>1</v>
          </cell>
          <cell r="AC235" t="str">
            <v/>
          </cell>
          <cell r="AD235" t="str">
            <v/>
          </cell>
          <cell r="AE235" t="str">
            <v/>
          </cell>
          <cell r="AF235" t="str">
            <v/>
          </cell>
          <cell r="AG235" t="str">
            <v/>
          </cell>
          <cell r="AH235" t="str">
            <v/>
          </cell>
          <cell r="AI235">
            <v>1</v>
          </cell>
          <cell r="AJ235" t="str">
            <v>NFI</v>
          </cell>
          <cell r="AK235" t="str">
            <v/>
          </cell>
          <cell r="AL235" t="str">
            <v/>
          </cell>
          <cell r="AM235" t="str">
            <v>Biodiversity/SSSIs</v>
          </cell>
          <cell r="AN235" t="str">
            <v>nr</v>
          </cell>
          <cell r="AO235" t="str">
            <v>Number of sites</v>
          </cell>
          <cell r="AP235">
            <v>0</v>
          </cell>
          <cell r="AQ235" t="str">
            <v>Up</v>
          </cell>
          <cell r="AR235" t="str">
            <v/>
          </cell>
          <cell r="AS235"/>
          <cell r="AT235"/>
          <cell r="AU235"/>
          <cell r="AV235"/>
          <cell r="AW235"/>
          <cell r="AX235"/>
          <cell r="AY235"/>
          <cell r="AZ235"/>
          <cell r="BA235"/>
          <cell r="BB235"/>
          <cell r="BC235"/>
          <cell r="BD235"/>
          <cell r="BE235"/>
          <cell r="BF235"/>
          <cell r="BG235"/>
          <cell r="BH235"/>
          <cell r="BI235" t="str">
            <v/>
          </cell>
          <cell r="BJ235" t="str">
            <v/>
          </cell>
          <cell r="BK235" t="str">
            <v/>
          </cell>
          <cell r="BL235" t="str">
            <v/>
          </cell>
          <cell r="BM235" t="str">
            <v/>
          </cell>
          <cell r="BN235"/>
          <cell r="BO235"/>
          <cell r="BP235"/>
          <cell r="BQ235"/>
          <cell r="BR235"/>
          <cell r="BS235"/>
          <cell r="BT235"/>
          <cell r="BU235"/>
          <cell r="BV235"/>
          <cell r="BW235"/>
          <cell r="BX235"/>
          <cell r="BY235"/>
          <cell r="BZ235"/>
          <cell r="CA235"/>
          <cell r="CB235"/>
          <cell r="CC235"/>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v>1</v>
          </cell>
          <cell r="DW235" t="str">
            <v/>
          </cell>
        </row>
        <row r="236">
          <cell r="U236" t="str">
            <v>PR19SES_E.6</v>
          </cell>
          <cell r="V236" t="str">
            <v>Support a thriving environment we can all rely upon</v>
          </cell>
          <cell r="W236" t="str">
            <v>PR14 continuation</v>
          </cell>
          <cell r="X236" t="str">
            <v>E.6</v>
          </cell>
          <cell r="Y236" t="str">
            <v>River based improvement - delivery of WINEP</v>
          </cell>
          <cell r="Z236"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AA236">
            <v>0.34</v>
          </cell>
          <cell r="AB236">
            <v>0.66</v>
          </cell>
          <cell r="AC236" t="str">
            <v/>
          </cell>
          <cell r="AD236" t="str">
            <v/>
          </cell>
          <cell r="AE236" t="str">
            <v/>
          </cell>
          <cell r="AF236" t="str">
            <v/>
          </cell>
          <cell r="AG236" t="str">
            <v/>
          </cell>
          <cell r="AH236" t="str">
            <v/>
          </cell>
          <cell r="AI236">
            <v>1</v>
          </cell>
          <cell r="AJ236" t="str">
            <v>Under</v>
          </cell>
          <cell r="AK236" t="str">
            <v xml:space="preserve">Revenue </v>
          </cell>
          <cell r="AL236" t="str">
            <v>In-period</v>
          </cell>
          <cell r="AM236" t="str">
            <v>Environmental</v>
          </cell>
          <cell r="AN236" t="str">
            <v>nr</v>
          </cell>
          <cell r="AO236" t="str">
            <v>Number of projects completed</v>
          </cell>
          <cell r="AP236">
            <v>0</v>
          </cell>
          <cell r="AQ236" t="str">
            <v>Up</v>
          </cell>
          <cell r="AR236" t="str">
            <v/>
          </cell>
          <cell r="AS236"/>
          <cell r="AT236"/>
          <cell r="AU236"/>
          <cell r="AV236"/>
          <cell r="AW236"/>
          <cell r="AX236"/>
          <cell r="AY236"/>
          <cell r="AZ236"/>
          <cell r="BA236"/>
          <cell r="BB236"/>
          <cell r="BC236"/>
          <cell r="BD236"/>
          <cell r="BE236"/>
          <cell r="BF236"/>
          <cell r="BG236"/>
          <cell r="BH236"/>
          <cell r="BI236" t="str">
            <v/>
          </cell>
          <cell r="BJ236" t="str">
            <v/>
          </cell>
          <cell r="BK236" t="str">
            <v/>
          </cell>
          <cell r="BL236" t="str">
            <v/>
          </cell>
          <cell r="BM236" t="str">
            <v/>
          </cell>
          <cell r="BN236"/>
          <cell r="BO236"/>
          <cell r="BP236"/>
          <cell r="BQ236"/>
          <cell r="BR236"/>
          <cell r="BS236"/>
          <cell r="BT236"/>
          <cell r="BU236"/>
          <cell r="BV236"/>
          <cell r="BW236"/>
          <cell r="BX236"/>
          <cell r="BY236"/>
          <cell r="BZ236"/>
          <cell r="CA236"/>
          <cell r="CB236"/>
          <cell r="CC236"/>
          <cell r="CD236" t="str">
            <v>Yes</v>
          </cell>
          <cell r="CE236" t="str">
            <v>Yes</v>
          </cell>
          <cell r="CF236" t="str">
            <v>Yes</v>
          </cell>
          <cell r="CG236" t="str">
            <v>Yes</v>
          </cell>
          <cell r="CH236" t="str">
            <v>Yes</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v>1</v>
          </cell>
          <cell r="DW236" t="str">
            <v/>
          </cell>
        </row>
        <row r="237">
          <cell r="U237" t="str">
            <v>PR19SES_A.5</v>
          </cell>
          <cell r="V237" t="str">
            <v>High quality water, all day every day</v>
          </cell>
          <cell r="W237" t="str">
            <v>PR19 new</v>
          </cell>
          <cell r="X237" t="str">
            <v>A.5</v>
          </cell>
          <cell r="Y237" t="str">
            <v>Water Softening</v>
          </cell>
          <cell r="Z237" t="str">
            <v>This PC measures the days a water softening site does not provide softened water to customers</v>
          </cell>
          <cell r="AA237" t="str">
            <v/>
          </cell>
          <cell r="AB237">
            <v>1</v>
          </cell>
          <cell r="AC237" t="str">
            <v/>
          </cell>
          <cell r="AD237" t="str">
            <v/>
          </cell>
          <cell r="AE237" t="str">
            <v/>
          </cell>
          <cell r="AF237" t="str">
            <v/>
          </cell>
          <cell r="AG237" t="str">
            <v/>
          </cell>
          <cell r="AH237" t="str">
            <v/>
          </cell>
          <cell r="AI237">
            <v>1</v>
          </cell>
          <cell r="AJ237" t="str">
            <v>Under</v>
          </cell>
          <cell r="AK237" t="str">
            <v xml:space="preserve">Revenue </v>
          </cell>
          <cell r="AL237" t="str">
            <v>In-period</v>
          </cell>
          <cell r="AM237" t="str">
            <v/>
          </cell>
          <cell r="AN237" t="str">
            <v>nr</v>
          </cell>
          <cell r="AO237" t="str">
            <v xml:space="preserve">The number of mg/l </v>
          </cell>
          <cell r="AP237">
            <v>1</v>
          </cell>
          <cell r="AQ237" t="str">
            <v>Down</v>
          </cell>
          <cell r="AR237" t="str">
            <v/>
          </cell>
          <cell r="AS237"/>
          <cell r="AT237"/>
          <cell r="AU237"/>
          <cell r="AV237"/>
          <cell r="AW237"/>
          <cell r="AX237"/>
          <cell r="AY237"/>
          <cell r="AZ237"/>
          <cell r="BA237"/>
          <cell r="BB237"/>
          <cell r="BC237"/>
          <cell r="BD237"/>
          <cell r="BE237"/>
          <cell r="BF237"/>
          <cell r="BG237"/>
          <cell r="BH237"/>
          <cell r="BI237" t="str">
            <v/>
          </cell>
          <cell r="BJ237" t="str">
            <v/>
          </cell>
          <cell r="BK237" t="str">
            <v/>
          </cell>
          <cell r="BL237" t="str">
            <v/>
          </cell>
          <cell r="BM237" t="str">
            <v/>
          </cell>
          <cell r="BN237"/>
          <cell r="BO237"/>
          <cell r="BP237"/>
          <cell r="BQ237"/>
          <cell r="BR237"/>
          <cell r="BS237"/>
          <cell r="BT237"/>
          <cell r="BU237"/>
          <cell r="BV237"/>
          <cell r="BW237"/>
          <cell r="BX237"/>
          <cell r="BY237"/>
          <cell r="BZ237"/>
          <cell r="CA237"/>
          <cell r="CB237"/>
          <cell r="CC237"/>
          <cell r="CD237" t="str">
            <v>Yes</v>
          </cell>
          <cell r="CE237" t="str">
            <v>Yes</v>
          </cell>
          <cell r="CF237" t="str">
            <v>Yes</v>
          </cell>
          <cell r="CG237" t="str">
            <v>Yes</v>
          </cell>
          <cell r="CH237" t="str">
            <v>Yes</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v>1</v>
          </cell>
          <cell r="DW237" t="str">
            <v/>
          </cell>
        </row>
        <row r="238">
          <cell r="U238" t="str">
            <v>PR19SES_B.6</v>
          </cell>
          <cell r="V238" t="str">
            <v>Fair prices and help when you need it</v>
          </cell>
          <cell r="W238" t="str">
            <v>PR14 continuation</v>
          </cell>
          <cell r="X238" t="str">
            <v>B.6</v>
          </cell>
          <cell r="Y238" t="str">
            <v>Perception of value for money</v>
          </cell>
          <cell r="Z238"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AA238" t="str">
            <v/>
          </cell>
          <cell r="AB238" t="str">
            <v/>
          </cell>
          <cell r="AC238" t="str">
            <v/>
          </cell>
          <cell r="AD238" t="str">
            <v/>
          </cell>
          <cell r="AE238">
            <v>1</v>
          </cell>
          <cell r="AF238" t="str">
            <v/>
          </cell>
          <cell r="AG238" t="str">
            <v/>
          </cell>
          <cell r="AH238" t="str">
            <v/>
          </cell>
          <cell r="AI238">
            <v>1</v>
          </cell>
          <cell r="AJ238" t="str">
            <v>NFI</v>
          </cell>
          <cell r="AK238" t="str">
            <v/>
          </cell>
          <cell r="AL238" t="str">
            <v/>
          </cell>
          <cell r="AM238" t="str">
            <v>Billing, debt, vfm, affordability, vulnerability</v>
          </cell>
          <cell r="AN238" t="str">
            <v>%</v>
          </cell>
          <cell r="AO238" t="str">
            <v>Percentage of customers</v>
          </cell>
          <cell r="AP238">
            <v>0</v>
          </cell>
          <cell r="AQ238" t="str">
            <v>Down</v>
          </cell>
          <cell r="AR238" t="str">
            <v/>
          </cell>
          <cell r="AS238"/>
          <cell r="AT238"/>
          <cell r="AU238"/>
          <cell r="AV238"/>
          <cell r="AW238"/>
          <cell r="AX238"/>
          <cell r="AY238"/>
          <cell r="AZ238"/>
          <cell r="BA238"/>
          <cell r="BB238"/>
          <cell r="BC238"/>
          <cell r="BD238"/>
          <cell r="BE238"/>
          <cell r="BF238"/>
          <cell r="BG238"/>
          <cell r="BH238"/>
          <cell r="BI238" t="str">
            <v/>
          </cell>
          <cell r="BJ238" t="str">
            <v/>
          </cell>
          <cell r="BK238" t="str">
            <v/>
          </cell>
          <cell r="BL238" t="str">
            <v/>
          </cell>
          <cell r="BM238" t="str">
            <v/>
          </cell>
          <cell r="BN238"/>
          <cell r="BO238"/>
          <cell r="BP238"/>
          <cell r="BQ238"/>
          <cell r="BR238"/>
          <cell r="BS238"/>
          <cell r="BT238"/>
          <cell r="BU238"/>
          <cell r="BV238"/>
          <cell r="BW238"/>
          <cell r="BX238"/>
          <cell r="BY238"/>
          <cell r="BZ238"/>
          <cell r="CA238"/>
          <cell r="CB238"/>
          <cell r="CC238"/>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row>
        <row r="239">
          <cell r="U239" t="str">
            <v>PR19SES_NEP01</v>
          </cell>
          <cell r="V239" t="str">
            <v/>
          </cell>
          <cell r="W239" t="str">
            <v/>
          </cell>
          <cell r="X239" t="str">
            <v>NEP01</v>
          </cell>
          <cell r="Y239" t="str">
            <v>WINEP Delivery</v>
          </cell>
          <cell r="Z239" t="str">
            <v/>
          </cell>
          <cell r="AA239" t="str">
            <v/>
          </cell>
          <cell r="AB239" t="str">
            <v/>
          </cell>
          <cell r="AC239" t="str">
            <v/>
          </cell>
          <cell r="AD239" t="str">
            <v/>
          </cell>
          <cell r="AE239" t="str">
            <v/>
          </cell>
          <cell r="AF239" t="str">
            <v/>
          </cell>
          <cell r="AG239" t="str">
            <v/>
          </cell>
          <cell r="AH239" t="str">
            <v/>
          </cell>
          <cell r="AI239">
            <v>0</v>
          </cell>
          <cell r="AJ239" t="str">
            <v>NFI</v>
          </cell>
          <cell r="AK239" t="str">
            <v/>
          </cell>
          <cell r="AL239" t="str">
            <v/>
          </cell>
          <cell r="AM239" t="str">
            <v/>
          </cell>
          <cell r="AN239" t="str">
            <v/>
          </cell>
          <cell r="AO239" t="str">
            <v>WINEP requirements met or not met in each year</v>
          </cell>
          <cell r="AP239">
            <v>0</v>
          </cell>
          <cell r="AQ239" t="str">
            <v/>
          </cell>
          <cell r="AR239" t="str">
            <v/>
          </cell>
          <cell r="AS239"/>
          <cell r="AT239"/>
          <cell r="AU239"/>
          <cell r="AV239"/>
          <cell r="AW239"/>
          <cell r="AX239"/>
          <cell r="AY239"/>
          <cell r="AZ239"/>
          <cell r="BA239"/>
          <cell r="BB239"/>
          <cell r="BC239"/>
          <cell r="BD239"/>
          <cell r="BE239"/>
          <cell r="BF239"/>
          <cell r="BG239"/>
          <cell r="BH239"/>
          <cell r="BI239" t="str">
            <v/>
          </cell>
          <cell r="BJ239" t="str">
            <v/>
          </cell>
          <cell r="BK239" t="str">
            <v/>
          </cell>
          <cell r="BL239" t="str">
            <v/>
          </cell>
          <cell r="BM239" t="str">
            <v/>
          </cell>
          <cell r="BN239"/>
          <cell r="BO239"/>
          <cell r="BP239"/>
          <cell r="BQ239"/>
          <cell r="BR239"/>
          <cell r="BS239"/>
          <cell r="BT239"/>
          <cell r="BU239"/>
          <cell r="BV239"/>
          <cell r="BW239"/>
          <cell r="BX239"/>
          <cell r="BY239"/>
          <cell r="BZ239"/>
          <cell r="CA239"/>
          <cell r="CB239"/>
          <cell r="CC239"/>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row>
        <row r="240">
          <cell r="U240" t="str">
            <v>PR19SEW_C.1</v>
          </cell>
          <cell r="V240" t="str">
            <v>Our customers are happy with the service we provide</v>
          </cell>
          <cell r="W240" t="str">
            <v>PR19 new</v>
          </cell>
          <cell r="X240" t="str">
            <v>C.1</v>
          </cell>
          <cell r="Y240" t="str">
            <v>C-MeX: Customer measure of experience</v>
          </cell>
          <cell r="Z240" t="str">
            <v>Satisfaction of residential customers with their customer experience</v>
          </cell>
          <cell r="AA240" t="str">
            <v/>
          </cell>
          <cell r="AB240" t="str">
            <v/>
          </cell>
          <cell r="AC240" t="str">
            <v/>
          </cell>
          <cell r="AD240" t="str">
            <v/>
          </cell>
          <cell r="AE240">
            <v>1</v>
          </cell>
          <cell r="AF240" t="str">
            <v/>
          </cell>
          <cell r="AG240" t="str">
            <v/>
          </cell>
          <cell r="AH240" t="str">
            <v/>
          </cell>
          <cell r="AI240">
            <v>1</v>
          </cell>
          <cell r="AJ240" t="str">
            <v>Out &amp; under</v>
          </cell>
          <cell r="AK240" t="str">
            <v xml:space="preserve">Revenue </v>
          </cell>
          <cell r="AL240" t="str">
            <v>In-period</v>
          </cell>
          <cell r="AM240" t="str">
            <v>Customer measure of experience (C-MeX)</v>
          </cell>
          <cell r="AN240" t="str">
            <v>score</v>
          </cell>
          <cell r="AO240" t="str">
            <v xml:space="preserve">TBC following pilot </v>
          </cell>
          <cell r="AP240">
            <v>2</v>
          </cell>
          <cell r="AQ240" t="str">
            <v>Up</v>
          </cell>
          <cell r="AR240" t="str">
            <v>C-MeX: Customer measure of experience</v>
          </cell>
          <cell r="AS240"/>
          <cell r="AT240"/>
          <cell r="AU240"/>
          <cell r="AV240"/>
          <cell r="AW240"/>
          <cell r="AX240"/>
          <cell r="AY240"/>
          <cell r="AZ240"/>
          <cell r="BA240"/>
          <cell r="BB240"/>
          <cell r="BC240"/>
          <cell r="BD240"/>
          <cell r="BE240"/>
          <cell r="BF240"/>
          <cell r="BG240"/>
          <cell r="BH240"/>
          <cell r="BI240" t="str">
            <v/>
          </cell>
          <cell r="BJ240" t="str">
            <v/>
          </cell>
          <cell r="BK240" t="str">
            <v/>
          </cell>
          <cell r="BL240" t="str">
            <v/>
          </cell>
          <cell r="BM240" t="str">
            <v/>
          </cell>
          <cell r="BN240"/>
          <cell r="BO240"/>
          <cell r="BP240"/>
          <cell r="BQ240"/>
          <cell r="BR240"/>
          <cell r="BS240"/>
          <cell r="BT240"/>
          <cell r="BU240"/>
          <cell r="BV240"/>
          <cell r="BW240"/>
          <cell r="BX240"/>
          <cell r="BY240"/>
          <cell r="BZ240"/>
          <cell r="CA240"/>
          <cell r="CB240"/>
          <cell r="CC240"/>
          <cell r="CD240" t="str">
            <v>Yes</v>
          </cell>
          <cell r="CE240" t="str">
            <v>Yes</v>
          </cell>
          <cell r="CF240" t="str">
            <v>Yes</v>
          </cell>
          <cell r="CG240" t="str">
            <v>Yes</v>
          </cell>
          <cell r="CH240" t="str">
            <v>Yes</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row>
        <row r="241">
          <cell r="U241" t="str">
            <v>PR19SEW_F.1</v>
          </cell>
          <cell r="V241" t="str">
            <v>Developers rate the service we provide to them</v>
          </cell>
          <cell r="W241" t="str">
            <v>PR19 new</v>
          </cell>
          <cell r="X241" t="str">
            <v>F.1</v>
          </cell>
          <cell r="Y241" t="str">
            <v>D-MeX: Developer services measure of experience</v>
          </cell>
          <cell r="Z241" t="str">
            <v>Satisfaction of developer services customers with their customer experience</v>
          </cell>
          <cell r="AA241" t="str">
            <v/>
          </cell>
          <cell r="AB241">
            <v>1</v>
          </cell>
          <cell r="AC241" t="str">
            <v/>
          </cell>
          <cell r="AD241" t="str">
            <v/>
          </cell>
          <cell r="AE241" t="str">
            <v/>
          </cell>
          <cell r="AF241" t="str">
            <v/>
          </cell>
          <cell r="AG241" t="str">
            <v/>
          </cell>
          <cell r="AH241" t="str">
            <v/>
          </cell>
          <cell r="AI241">
            <v>1</v>
          </cell>
          <cell r="AJ241" t="str">
            <v>Out &amp; under</v>
          </cell>
          <cell r="AK241" t="str">
            <v xml:space="preserve">Revenue </v>
          </cell>
          <cell r="AL241" t="str">
            <v>In-period</v>
          </cell>
          <cell r="AM241" t="str">
            <v>Developer services measure of experience (D-MeX)</v>
          </cell>
          <cell r="AN241" t="str">
            <v>score</v>
          </cell>
          <cell r="AO241" t="str">
            <v xml:space="preserve">TBC following pilot </v>
          </cell>
          <cell r="AP241">
            <v>2</v>
          </cell>
          <cell r="AQ241" t="str">
            <v>Up</v>
          </cell>
          <cell r="AR241" t="str">
            <v>D-MeX: Developer services measure of experience</v>
          </cell>
          <cell r="AS241"/>
          <cell r="AT241"/>
          <cell r="AU241"/>
          <cell r="AV241"/>
          <cell r="AW241"/>
          <cell r="AX241"/>
          <cell r="AY241"/>
          <cell r="AZ241"/>
          <cell r="BA241"/>
          <cell r="BB241"/>
          <cell r="BC241"/>
          <cell r="BD241"/>
          <cell r="BE241"/>
          <cell r="BF241"/>
          <cell r="BG241"/>
          <cell r="BH241"/>
          <cell r="BI241" t="str">
            <v/>
          </cell>
          <cell r="BJ241" t="str">
            <v/>
          </cell>
          <cell r="BK241" t="str">
            <v/>
          </cell>
          <cell r="BL241" t="str">
            <v/>
          </cell>
          <cell r="BM241" t="str">
            <v/>
          </cell>
          <cell r="BN241"/>
          <cell r="BO241"/>
          <cell r="BP241"/>
          <cell r="BQ241"/>
          <cell r="BR241"/>
          <cell r="BS241"/>
          <cell r="BT241"/>
          <cell r="BU241"/>
          <cell r="BV241"/>
          <cell r="BW241"/>
          <cell r="BX241"/>
          <cell r="BY241"/>
          <cell r="BZ241"/>
          <cell r="CA241"/>
          <cell r="CB241"/>
          <cell r="CC241"/>
          <cell r="CD241" t="str">
            <v>Yes</v>
          </cell>
          <cell r="CE241" t="str">
            <v>Yes</v>
          </cell>
          <cell r="CF241" t="str">
            <v>Yes</v>
          </cell>
          <cell r="CG241" t="str">
            <v>Yes</v>
          </cell>
          <cell r="CH241" t="str">
            <v>Yes</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row>
        <row r="242">
          <cell r="U242" t="str">
            <v>PR19SEW_A.1</v>
          </cell>
          <cell r="V242" t="str">
            <v xml:space="preserve">Our customers trust the safety and quality of their tap water </v>
          </cell>
          <cell r="W242" t="str">
            <v>PR19 new</v>
          </cell>
          <cell r="X242" t="str">
            <v>A.1</v>
          </cell>
          <cell r="Y242" t="str">
            <v>Water quality compliance (CRI)</v>
          </cell>
          <cell r="Z242" t="str">
            <v>The Compliance Risk Index (CRI) is a measure designed to illustrate the risk arising from treated water compliance failures, and it aligns with the current risk based approach to regulation of water supplies used by the Drinking Water Inspectorate (DWI)</v>
          </cell>
          <cell r="AA242">
            <v>0.1</v>
          </cell>
          <cell r="AB242">
            <v>0.9</v>
          </cell>
          <cell r="AC242" t="str">
            <v/>
          </cell>
          <cell r="AD242" t="str">
            <v/>
          </cell>
          <cell r="AE242" t="str">
            <v/>
          </cell>
          <cell r="AF242" t="str">
            <v/>
          </cell>
          <cell r="AG242" t="str">
            <v/>
          </cell>
          <cell r="AH242" t="str">
            <v/>
          </cell>
          <cell r="AI242">
            <v>1</v>
          </cell>
          <cell r="AJ242" t="str">
            <v>Under</v>
          </cell>
          <cell r="AK242" t="str">
            <v xml:space="preserve">Revenue </v>
          </cell>
          <cell r="AL242" t="str">
            <v>In-period</v>
          </cell>
          <cell r="AM242" t="str">
            <v>Water quality compliance</v>
          </cell>
          <cell r="AN242" t="str">
            <v>number</v>
          </cell>
          <cell r="AO242" t="str">
            <v>Numerical CRI score</v>
          </cell>
          <cell r="AP242">
            <v>2</v>
          </cell>
          <cell r="AQ242" t="str">
            <v>Down</v>
          </cell>
          <cell r="AR242" t="str">
            <v>Water quality compliance (CRI)</v>
          </cell>
          <cell r="AS242"/>
          <cell r="AT242"/>
          <cell r="AU242"/>
          <cell r="AV242"/>
          <cell r="AW242"/>
          <cell r="AX242"/>
          <cell r="AY242"/>
          <cell r="AZ242"/>
          <cell r="BA242"/>
          <cell r="BB242"/>
          <cell r="BC242"/>
          <cell r="BD242"/>
          <cell r="BE242"/>
          <cell r="BF242"/>
          <cell r="BG242"/>
          <cell r="BH242"/>
          <cell r="BI242">
            <v>0</v>
          </cell>
          <cell r="BJ242">
            <v>0</v>
          </cell>
          <cell r="BK242">
            <v>0</v>
          </cell>
          <cell r="BL242">
            <v>0</v>
          </cell>
          <cell r="BM242">
            <v>0</v>
          </cell>
          <cell r="BN242"/>
          <cell r="BO242"/>
          <cell r="BP242"/>
          <cell r="BQ242"/>
          <cell r="BR242"/>
          <cell r="BS242"/>
          <cell r="BT242"/>
          <cell r="BU242"/>
          <cell r="BV242"/>
          <cell r="BW242"/>
          <cell r="BX242"/>
          <cell r="BY242"/>
          <cell r="BZ242"/>
          <cell r="CA242"/>
          <cell r="CB242"/>
          <cell r="CC242"/>
          <cell r="CD242" t="str">
            <v>Yes</v>
          </cell>
          <cell r="CE242" t="str">
            <v>Yes</v>
          </cell>
          <cell r="CF242" t="str">
            <v>Yes</v>
          </cell>
          <cell r="CG242" t="str">
            <v>Yes</v>
          </cell>
          <cell r="CH242" t="str">
            <v>Yes</v>
          </cell>
          <cell r="CI242" t="str">
            <v/>
          </cell>
          <cell r="CJ242" t="str">
            <v/>
          </cell>
          <cell r="CK242" t="str">
            <v/>
          </cell>
          <cell r="CL242" t="str">
            <v/>
          </cell>
          <cell r="CM242" t="str">
            <v/>
          </cell>
          <cell r="CN242">
            <v>9.5</v>
          </cell>
          <cell r="CO242">
            <v>9.5</v>
          </cell>
          <cell r="CP242">
            <v>9.5</v>
          </cell>
          <cell r="CQ242">
            <v>9.5</v>
          </cell>
          <cell r="CR242">
            <v>9.5</v>
          </cell>
          <cell r="CS242">
            <v>2</v>
          </cell>
          <cell r="CT242">
            <v>2</v>
          </cell>
          <cell r="CU242">
            <v>2</v>
          </cell>
          <cell r="CV242">
            <v>2</v>
          </cell>
          <cell r="CW242">
            <v>2</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v>-0.52100000000000002</v>
          </cell>
          <cell r="DN242" t="str">
            <v/>
          </cell>
          <cell r="DO242" t="str">
            <v/>
          </cell>
          <cell r="DP242" t="str">
            <v/>
          </cell>
          <cell r="DQ242">
            <v>0</v>
          </cell>
          <cell r="DR242" t="str">
            <v/>
          </cell>
          <cell r="DS242" t="str">
            <v/>
          </cell>
          <cell r="DT242" t="str">
            <v/>
          </cell>
          <cell r="DU242" t="str">
            <v>No</v>
          </cell>
          <cell r="DV242">
            <v>1</v>
          </cell>
          <cell r="DW242" t="str">
            <v/>
          </cell>
        </row>
        <row r="243">
          <cell r="U243" t="str">
            <v>PR19SEW_B.1</v>
          </cell>
          <cell r="V243" t="str">
            <v xml:space="preserve">Our water supply network is resilient for this generation and the next </v>
          </cell>
          <cell r="W243" t="str">
            <v>PR14 continuation</v>
          </cell>
          <cell r="X243" t="str">
            <v>B.1</v>
          </cell>
          <cell r="Y243" t="str">
            <v>Water supply interruptions</v>
          </cell>
          <cell r="Z243" t="str">
            <v xml:space="preserve">Supply interruptions greater than three hours (average minutes per property)
</v>
          </cell>
          <cell r="AA243">
            <v>0.05</v>
          </cell>
          <cell r="AB243">
            <v>0.95</v>
          </cell>
          <cell r="AC243" t="str">
            <v/>
          </cell>
          <cell r="AD243" t="str">
            <v/>
          </cell>
          <cell r="AE243" t="str">
            <v/>
          </cell>
          <cell r="AF243" t="str">
            <v/>
          </cell>
          <cell r="AG243" t="str">
            <v/>
          </cell>
          <cell r="AH243" t="str">
            <v/>
          </cell>
          <cell r="AI243">
            <v>1</v>
          </cell>
          <cell r="AJ243" t="str">
            <v>Out &amp; under</v>
          </cell>
          <cell r="AK243" t="str">
            <v xml:space="preserve">Revenue </v>
          </cell>
          <cell r="AL243" t="str">
            <v>In-period</v>
          </cell>
          <cell r="AM243" t="str">
            <v>Supply interruptions</v>
          </cell>
          <cell r="AN243" t="str">
            <v>hh:mm:ss</v>
          </cell>
          <cell r="AO243" t="str">
            <v>Hours:minutes:seconds per property per year</v>
          </cell>
          <cell r="AP243">
            <v>0</v>
          </cell>
          <cell r="AQ243" t="str">
            <v>Down</v>
          </cell>
          <cell r="AR243" t="str">
            <v>Water supply interruptions</v>
          </cell>
          <cell r="AS243"/>
          <cell r="AT243"/>
          <cell r="AU243"/>
          <cell r="AV243"/>
          <cell r="AW243"/>
          <cell r="AX243"/>
          <cell r="AY243"/>
          <cell r="AZ243"/>
          <cell r="BA243"/>
          <cell r="BB243"/>
          <cell r="BC243"/>
          <cell r="BD243"/>
          <cell r="BE243"/>
          <cell r="BF243"/>
          <cell r="BG243"/>
          <cell r="BH243"/>
          <cell r="BI243">
            <v>4.5138888888888893E-3</v>
          </cell>
          <cell r="BJ243">
            <v>4.2592592592592595E-3</v>
          </cell>
          <cell r="BK243">
            <v>3.9930555555555561E-3</v>
          </cell>
          <cell r="BL243">
            <v>3.7384259259259263E-3</v>
          </cell>
          <cell r="BM243">
            <v>3.472222222222222E-3</v>
          </cell>
          <cell r="BN243"/>
          <cell r="BO243"/>
          <cell r="BP243"/>
          <cell r="BQ243"/>
          <cell r="BR243"/>
          <cell r="BS243"/>
          <cell r="BT243"/>
          <cell r="BU243"/>
          <cell r="BV243"/>
          <cell r="BW243"/>
          <cell r="BX243"/>
          <cell r="BY243"/>
          <cell r="BZ243"/>
          <cell r="CA243"/>
          <cell r="CB243"/>
          <cell r="CC243"/>
          <cell r="CD243" t="str">
            <v>Yes</v>
          </cell>
          <cell r="CE243" t="str">
            <v>Yes</v>
          </cell>
          <cell r="CF243" t="str">
            <v>Yes</v>
          </cell>
          <cell r="CG243" t="str">
            <v>Yes</v>
          </cell>
          <cell r="CH243" t="str">
            <v>Yes</v>
          </cell>
          <cell r="CI243" t="str">
            <v/>
          </cell>
          <cell r="CJ243" t="str">
            <v/>
          </cell>
          <cell r="CK243" t="str">
            <v/>
          </cell>
          <cell r="CL243" t="str">
            <v/>
          </cell>
          <cell r="CM243" t="str">
            <v/>
          </cell>
          <cell r="CN243">
            <v>1.5798611111111114E-2</v>
          </cell>
          <cell r="CO243">
            <v>1.5798611111111114E-2</v>
          </cell>
          <cell r="CP243">
            <v>1.5798611111111114E-2</v>
          </cell>
          <cell r="CQ243">
            <v>1.5798611111111114E-2</v>
          </cell>
          <cell r="CR243">
            <v>1.5798611111111114E-2</v>
          </cell>
          <cell r="CS243" t="str">
            <v/>
          </cell>
          <cell r="CT243" t="str">
            <v/>
          </cell>
          <cell r="CU243" t="str">
            <v/>
          </cell>
          <cell r="CV243" t="str">
            <v/>
          </cell>
          <cell r="CW243" t="str">
            <v/>
          </cell>
          <cell r="CX243" t="str">
            <v/>
          </cell>
          <cell r="CY243" t="str">
            <v/>
          </cell>
          <cell r="CZ243" t="str">
            <v/>
          </cell>
          <cell r="DA243" t="str">
            <v/>
          </cell>
          <cell r="DB243" t="str">
            <v/>
          </cell>
          <cell r="DC243">
            <v>4.0972222222222226E-3</v>
          </cell>
          <cell r="DD243">
            <v>3.8425925925925932E-3</v>
          </cell>
          <cell r="DE243">
            <v>3.5763888888888898E-3</v>
          </cell>
          <cell r="DF243">
            <v>3.3217592592592595E-3</v>
          </cell>
          <cell r="DG243">
            <v>3.0555555555555553E-3</v>
          </cell>
          <cell r="DH243" t="str">
            <v/>
          </cell>
          <cell r="DI243" t="str">
            <v/>
          </cell>
          <cell r="DJ243" t="str">
            <v/>
          </cell>
          <cell r="DK243" t="str">
            <v/>
          </cell>
          <cell r="DL243" t="str">
            <v/>
          </cell>
          <cell r="DM243">
            <v>-0.19</v>
          </cell>
          <cell r="DN243" t="str">
            <v/>
          </cell>
          <cell r="DO243" t="str">
            <v/>
          </cell>
          <cell r="DP243" t="str">
            <v/>
          </cell>
          <cell r="DQ243">
            <v>0.19</v>
          </cell>
          <cell r="DR243" t="str">
            <v/>
          </cell>
          <cell r="DS243" t="str">
            <v/>
          </cell>
          <cell r="DT243" t="str">
            <v/>
          </cell>
          <cell r="DU243" t="str">
            <v>No</v>
          </cell>
          <cell r="DV243">
            <v>1</v>
          </cell>
          <cell r="DW243" t="str">
            <v/>
          </cell>
        </row>
        <row r="244">
          <cell r="U244" t="str">
            <v>PR19SEW_D.1</v>
          </cell>
          <cell r="V244" t="str">
            <v>Leakage levels are sustainable and supported by customers</v>
          </cell>
          <cell r="W244" t="str">
            <v>PR14 revision</v>
          </cell>
          <cell r="X244" t="str">
            <v>D.1</v>
          </cell>
          <cell r="Y244" t="str">
            <v>Leakage</v>
          </cell>
          <cell r="Z244" t="str">
            <v xml:space="preserve">% reduction in leakage (where leakage is measured in megalitres per day, and is a three year average). </v>
          </cell>
          <cell r="AA244" t="str">
            <v/>
          </cell>
          <cell r="AB244">
            <v>1</v>
          </cell>
          <cell r="AC244" t="str">
            <v/>
          </cell>
          <cell r="AD244" t="str">
            <v/>
          </cell>
          <cell r="AE244" t="str">
            <v/>
          </cell>
          <cell r="AF244" t="str">
            <v/>
          </cell>
          <cell r="AG244" t="str">
            <v/>
          </cell>
          <cell r="AH244" t="str">
            <v/>
          </cell>
          <cell r="AI244">
            <v>1</v>
          </cell>
          <cell r="AJ244" t="str">
            <v>Out &amp; under</v>
          </cell>
          <cell r="AK244" t="str">
            <v xml:space="preserve">Revenue </v>
          </cell>
          <cell r="AL244" t="str">
            <v>In-period</v>
          </cell>
          <cell r="AM244" t="str">
            <v>Leakage</v>
          </cell>
          <cell r="AN244" t="str">
            <v>%</v>
          </cell>
          <cell r="AO244" t="str">
            <v>Percentage reduction from baseline (2019-20) using 3 year average</v>
          </cell>
          <cell r="AP244">
            <v>1</v>
          </cell>
          <cell r="AQ244" t="str">
            <v>Up</v>
          </cell>
          <cell r="AR244" t="str">
            <v>Leakage</v>
          </cell>
          <cell r="AS244"/>
          <cell r="AT244"/>
          <cell r="AU244"/>
          <cell r="AV244"/>
          <cell r="AW244"/>
          <cell r="AX244"/>
          <cell r="AY244"/>
          <cell r="AZ244"/>
          <cell r="BA244"/>
          <cell r="BB244"/>
          <cell r="BC244"/>
          <cell r="BD244"/>
          <cell r="BE244"/>
          <cell r="BF244"/>
          <cell r="BG244"/>
          <cell r="BH244"/>
          <cell r="BI244">
            <v>0.2</v>
          </cell>
          <cell r="BJ244">
            <v>0.4</v>
          </cell>
          <cell r="BK244">
            <v>2</v>
          </cell>
          <cell r="BL244">
            <v>5</v>
          </cell>
          <cell r="BM244">
            <v>9.6999999999999993</v>
          </cell>
          <cell r="BN244"/>
          <cell r="BO244"/>
          <cell r="BP244"/>
          <cell r="BQ244"/>
          <cell r="BR244"/>
          <cell r="BS244"/>
          <cell r="BT244"/>
          <cell r="BU244"/>
          <cell r="BV244"/>
          <cell r="BW244"/>
          <cell r="BX244"/>
          <cell r="BY244"/>
          <cell r="BZ244"/>
          <cell r="CA244"/>
          <cell r="CB244"/>
          <cell r="CC244"/>
          <cell r="CD244" t="str">
            <v>Yes</v>
          </cell>
          <cell r="CE244" t="str">
            <v>Yes</v>
          </cell>
          <cell r="CF244" t="str">
            <v>Yes</v>
          </cell>
          <cell r="CG244" t="str">
            <v>Yes</v>
          </cell>
          <cell r="CH244" t="str">
            <v>Yes</v>
          </cell>
          <cell r="CI244" t="str">
            <v/>
          </cell>
          <cell r="CJ244" t="str">
            <v/>
          </cell>
          <cell r="CK244" t="str">
            <v/>
          </cell>
          <cell r="CL244" t="str">
            <v/>
          </cell>
          <cell r="CM244" t="str">
            <v/>
          </cell>
          <cell r="CN244">
            <v>-5</v>
          </cell>
          <cell r="CO244">
            <v>-5</v>
          </cell>
          <cell r="CP244">
            <v>-5</v>
          </cell>
          <cell r="CQ244">
            <v>-5</v>
          </cell>
          <cell r="CR244">
            <v>-5</v>
          </cell>
          <cell r="CS244" t="str">
            <v/>
          </cell>
          <cell r="CT244" t="str">
            <v/>
          </cell>
          <cell r="CU244" t="str">
            <v/>
          </cell>
          <cell r="CV244" t="str">
            <v/>
          </cell>
          <cell r="CW244" t="str">
            <v/>
          </cell>
          <cell r="CX244" t="str">
            <v/>
          </cell>
          <cell r="CY244" t="str">
            <v/>
          </cell>
          <cell r="CZ244" t="str">
            <v/>
          </cell>
          <cell r="DA244" t="str">
            <v/>
          </cell>
          <cell r="DB244" t="str">
            <v/>
          </cell>
          <cell r="DC244">
            <v>4.7</v>
          </cell>
          <cell r="DD244">
            <v>5</v>
          </cell>
          <cell r="DE244">
            <v>6.7</v>
          </cell>
          <cell r="DF244">
            <v>9.6999999999999993</v>
          </cell>
          <cell r="DG244">
            <v>14.3</v>
          </cell>
          <cell r="DH244" t="str">
            <v/>
          </cell>
          <cell r="DI244" t="str">
            <v/>
          </cell>
          <cell r="DJ244" t="str">
            <v/>
          </cell>
          <cell r="DK244" t="str">
            <v/>
          </cell>
          <cell r="DL244" t="str">
            <v/>
          </cell>
          <cell r="DM244">
            <v>-0.45400000000000001</v>
          </cell>
          <cell r="DN244">
            <v>-0.66300000000000003</v>
          </cell>
          <cell r="DO244" t="str">
            <v/>
          </cell>
          <cell r="DP244" t="str">
            <v/>
          </cell>
          <cell r="DQ244">
            <v>0.379</v>
          </cell>
          <cell r="DR244" t="str">
            <v/>
          </cell>
          <cell r="DS244" t="str">
            <v/>
          </cell>
          <cell r="DT244" t="str">
            <v/>
          </cell>
          <cell r="DU244" t="str">
            <v/>
          </cell>
          <cell r="DV244">
            <v>1</v>
          </cell>
          <cell r="DW244" t="str">
            <v/>
          </cell>
        </row>
        <row r="245">
          <cell r="U245" t="str">
            <v>PR19SEW_E.1</v>
          </cell>
          <cell r="V245" t="str">
            <v xml:space="preserve">Customers are empowered to reduce their water use </v>
          </cell>
          <cell r="W245" t="str">
            <v>PR19 new</v>
          </cell>
          <cell r="X245" t="str">
            <v>E.1</v>
          </cell>
          <cell r="Y245" t="str">
            <v>Per capita consumption</v>
          </cell>
          <cell r="Z245" t="str">
            <v xml:space="preserve">Average amount of water used by each person that lives in a household property (litres per head per day), three-year average
</v>
          </cell>
          <cell r="AA245" t="str">
            <v/>
          </cell>
          <cell r="AB245">
            <v>0.25</v>
          </cell>
          <cell r="AC245" t="str">
            <v/>
          </cell>
          <cell r="AD245" t="str">
            <v/>
          </cell>
          <cell r="AE245">
            <v>0.75</v>
          </cell>
          <cell r="AF245" t="str">
            <v/>
          </cell>
          <cell r="AG245" t="str">
            <v/>
          </cell>
          <cell r="AH245" t="str">
            <v/>
          </cell>
          <cell r="AI245">
            <v>1</v>
          </cell>
          <cell r="AJ245" t="str">
            <v>Out &amp; under</v>
          </cell>
          <cell r="AK245" t="str">
            <v xml:space="preserve">Revenue </v>
          </cell>
          <cell r="AL245" t="str">
            <v>End of period</v>
          </cell>
          <cell r="AM245" t="str">
            <v>Water consumption</v>
          </cell>
          <cell r="AN245" t="str">
            <v xml:space="preserve">% </v>
          </cell>
          <cell r="AO245" t="str">
            <v>Percentage reduction from baseline (2019-20) using 3 year average</v>
          </cell>
          <cell r="AP245">
            <v>1</v>
          </cell>
          <cell r="AQ245" t="str">
            <v>Up</v>
          </cell>
          <cell r="AR245" t="str">
            <v>Per capita consumption</v>
          </cell>
          <cell r="AS245"/>
          <cell r="AT245"/>
          <cell r="AU245"/>
          <cell r="AV245"/>
          <cell r="AW245"/>
          <cell r="AX245"/>
          <cell r="AY245"/>
          <cell r="AZ245"/>
          <cell r="BA245"/>
          <cell r="BB245"/>
          <cell r="BC245"/>
          <cell r="BD245"/>
          <cell r="BE245"/>
          <cell r="BF245"/>
          <cell r="BG245"/>
          <cell r="BH245"/>
          <cell r="BI245">
            <v>1.1000000000000001</v>
          </cell>
          <cell r="BJ245">
            <v>2.9</v>
          </cell>
          <cell r="BK245">
            <v>4.5999999999999996</v>
          </cell>
          <cell r="BL245">
            <v>5.8</v>
          </cell>
          <cell r="BM245">
            <v>7.2</v>
          </cell>
          <cell r="BN245"/>
          <cell r="BO245"/>
          <cell r="BP245"/>
          <cell r="BQ245"/>
          <cell r="BR245"/>
          <cell r="BS245"/>
          <cell r="BT245"/>
          <cell r="BU245"/>
          <cell r="BV245"/>
          <cell r="BW245"/>
          <cell r="BX245"/>
          <cell r="BY245"/>
          <cell r="BZ245"/>
          <cell r="CA245"/>
          <cell r="CB245"/>
          <cell r="CC245"/>
          <cell r="CD245" t="str">
            <v>Yes</v>
          </cell>
          <cell r="CE245" t="str">
            <v>Yes</v>
          </cell>
          <cell r="CF245" t="str">
            <v>Yes</v>
          </cell>
          <cell r="CG245" t="str">
            <v>Yes</v>
          </cell>
          <cell r="CH245" t="str">
            <v>Yes</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v>-0.13600000000000001</v>
          </cell>
          <cell r="DN245" t="str">
            <v/>
          </cell>
          <cell r="DO245" t="str">
            <v/>
          </cell>
          <cell r="DP245" t="str">
            <v/>
          </cell>
          <cell r="DQ245">
            <v>0.13600000000000001</v>
          </cell>
          <cell r="DR245" t="str">
            <v/>
          </cell>
          <cell r="DS245" t="str">
            <v/>
          </cell>
          <cell r="DT245" t="str">
            <v/>
          </cell>
          <cell r="DU245" t="str">
            <v/>
          </cell>
          <cell r="DV245">
            <v>1</v>
          </cell>
          <cell r="DW245" t="str">
            <v/>
          </cell>
        </row>
        <row r="246">
          <cell r="U246" t="str">
            <v>PR19SEW_G.1</v>
          </cell>
          <cell r="V246" t="str">
            <v>Our water supplies are maintained during more severe droughts</v>
          </cell>
          <cell r="W246" t="str">
            <v>PR19 new</v>
          </cell>
          <cell r="X246" t="str">
            <v>G.1</v>
          </cell>
          <cell r="Y246" t="str">
            <v>Risk of severe restrictions in a drought</v>
          </cell>
          <cell r="Z246" t="str">
            <v>Percentage of the population the company serves that would experience severe supply restrictions (for example, standpipes or rota cuts) in a 1 in 200 year drought</v>
          </cell>
          <cell r="AA246">
            <v>0.75</v>
          </cell>
          <cell r="AB246">
            <v>0.25</v>
          </cell>
          <cell r="AC246" t="str">
            <v/>
          </cell>
          <cell r="AD246" t="str">
            <v/>
          </cell>
          <cell r="AE246" t="str">
            <v/>
          </cell>
          <cell r="AF246" t="str">
            <v/>
          </cell>
          <cell r="AG246" t="str">
            <v/>
          </cell>
          <cell r="AH246" t="str">
            <v/>
          </cell>
          <cell r="AI246">
            <v>1</v>
          </cell>
          <cell r="AJ246" t="str">
            <v>NFI</v>
          </cell>
          <cell r="AK246" t="str">
            <v/>
          </cell>
          <cell r="AL246" t="str">
            <v/>
          </cell>
          <cell r="AM246" t="str">
            <v>Supply restrictions</v>
          </cell>
          <cell r="AN246" t="str">
            <v>%</v>
          </cell>
          <cell r="AO246" t="str">
            <v>Percentage of population at risk</v>
          </cell>
          <cell r="AP246">
            <v>1</v>
          </cell>
          <cell r="AQ246" t="str">
            <v>Down</v>
          </cell>
          <cell r="AR246" t="str">
            <v>Risk of severe restrictions in a drought</v>
          </cell>
          <cell r="AS246"/>
          <cell r="AT246"/>
          <cell r="AU246"/>
          <cell r="AV246"/>
          <cell r="AW246"/>
          <cell r="AX246"/>
          <cell r="AY246"/>
          <cell r="AZ246"/>
          <cell r="BA246"/>
          <cell r="BB246"/>
          <cell r="BC246"/>
          <cell r="BD246"/>
          <cell r="BE246"/>
          <cell r="BF246"/>
          <cell r="BG246"/>
          <cell r="BH246"/>
          <cell r="BI246">
            <v>0</v>
          </cell>
          <cell r="BJ246">
            <v>0</v>
          </cell>
          <cell r="BK246">
            <v>0</v>
          </cell>
          <cell r="BL246">
            <v>0</v>
          </cell>
          <cell r="BM246">
            <v>0</v>
          </cell>
          <cell r="BN246"/>
          <cell r="BO246"/>
          <cell r="BP246"/>
          <cell r="BQ246"/>
          <cell r="BR246"/>
          <cell r="BS246"/>
          <cell r="BT246"/>
          <cell r="BU246"/>
          <cell r="BV246"/>
          <cell r="BW246"/>
          <cell r="BX246"/>
          <cell r="BY246"/>
          <cell r="BZ246"/>
          <cell r="CA246"/>
          <cell r="CB246"/>
          <cell r="CC246"/>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v>1</v>
          </cell>
          <cell r="DW246" t="str">
            <v/>
          </cell>
        </row>
        <row r="247">
          <cell r="U247" t="str">
            <v>PR19SEW_B.2</v>
          </cell>
          <cell r="V247" t="str">
            <v xml:space="preserve">Our water supply network is resilient for this generation and the next </v>
          </cell>
          <cell r="W247" t="str">
            <v>PR14 revision</v>
          </cell>
          <cell r="X247" t="str">
            <v>B.2</v>
          </cell>
          <cell r="Y247" t="str">
            <v>Mains repairs</v>
          </cell>
          <cell r="Z247" t="str">
            <v xml:space="preserve">Mains repairs per 1,000km of water mains </v>
          </cell>
          <cell r="AA247" t="str">
            <v/>
          </cell>
          <cell r="AB247">
            <v>1</v>
          </cell>
          <cell r="AC247" t="str">
            <v/>
          </cell>
          <cell r="AD247" t="str">
            <v/>
          </cell>
          <cell r="AE247" t="str">
            <v/>
          </cell>
          <cell r="AF247" t="str">
            <v/>
          </cell>
          <cell r="AG247" t="str">
            <v/>
          </cell>
          <cell r="AH247" t="str">
            <v/>
          </cell>
          <cell r="AI247">
            <v>1</v>
          </cell>
          <cell r="AJ247" t="str">
            <v>Under</v>
          </cell>
          <cell r="AK247" t="str">
            <v xml:space="preserve">Revenue </v>
          </cell>
          <cell r="AL247" t="str">
            <v>In-period</v>
          </cell>
          <cell r="AM247" t="str">
            <v>Water mains bursts</v>
          </cell>
          <cell r="AN247" t="str">
            <v>number</v>
          </cell>
          <cell r="AO247" t="str">
            <v>Number of repairs per 1000 km of mains</v>
          </cell>
          <cell r="AP247">
            <v>1</v>
          </cell>
          <cell r="AQ247" t="str">
            <v>Down</v>
          </cell>
          <cell r="AR247" t="str">
            <v>Mains repairs</v>
          </cell>
          <cell r="AS247"/>
          <cell r="AT247"/>
          <cell r="AU247"/>
          <cell r="AV247"/>
          <cell r="AW247"/>
          <cell r="AX247"/>
          <cell r="AY247"/>
          <cell r="AZ247"/>
          <cell r="BA247"/>
          <cell r="BB247"/>
          <cell r="BC247"/>
          <cell r="BD247"/>
          <cell r="BE247"/>
          <cell r="BF247"/>
          <cell r="BG247"/>
          <cell r="BH247"/>
          <cell r="BI247">
            <v>173.9</v>
          </cell>
          <cell r="BJ247">
            <v>171.5</v>
          </cell>
          <cell r="BK247">
            <v>169.1</v>
          </cell>
          <cell r="BL247">
            <v>166.7</v>
          </cell>
          <cell r="BM247">
            <v>164.3</v>
          </cell>
          <cell r="BN247"/>
          <cell r="BO247"/>
          <cell r="BP247"/>
          <cell r="BQ247"/>
          <cell r="BR247"/>
          <cell r="BS247"/>
          <cell r="BT247"/>
          <cell r="BU247"/>
          <cell r="BV247"/>
          <cell r="BW247"/>
          <cell r="BX247"/>
          <cell r="BY247"/>
          <cell r="BZ247"/>
          <cell r="CA247"/>
          <cell r="CB247"/>
          <cell r="CC247"/>
          <cell r="CD247" t="str">
            <v>Yes</v>
          </cell>
          <cell r="CE247" t="str">
            <v>Yes</v>
          </cell>
          <cell r="CF247" t="str">
            <v>Yes</v>
          </cell>
          <cell r="CG247" t="str">
            <v>Yes</v>
          </cell>
          <cell r="CH247" t="str">
            <v>Yes</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v>-7.0000000000000007E-2</v>
          </cell>
          <cell r="DN247" t="str">
            <v/>
          </cell>
          <cell r="DO247" t="str">
            <v/>
          </cell>
          <cell r="DP247" t="str">
            <v/>
          </cell>
          <cell r="DQ247" t="str">
            <v/>
          </cell>
          <cell r="DR247" t="str">
            <v/>
          </cell>
          <cell r="DS247" t="str">
            <v/>
          </cell>
          <cell r="DT247" t="str">
            <v/>
          </cell>
          <cell r="DU247" t="str">
            <v/>
          </cell>
          <cell r="DV247">
            <v>1</v>
          </cell>
          <cell r="DW247" t="str">
            <v/>
          </cell>
        </row>
        <row r="248">
          <cell r="U248" t="str">
            <v>PR19SEW_B.3</v>
          </cell>
          <cell r="V248" t="str">
            <v xml:space="preserve">Our water supply network is resilient for this generation and the next </v>
          </cell>
          <cell r="W248" t="str">
            <v>PR19 new</v>
          </cell>
          <cell r="X248" t="str">
            <v>B.3</v>
          </cell>
          <cell r="Y248" t="str">
            <v>Unplanned outage</v>
          </cell>
          <cell r="Z248" t="str">
            <v>A temporary loss of maximum production capacity</v>
          </cell>
          <cell r="AA248">
            <v>0.05</v>
          </cell>
          <cell r="AB248">
            <v>0.95</v>
          </cell>
          <cell r="AC248" t="str">
            <v/>
          </cell>
          <cell r="AD248" t="str">
            <v/>
          </cell>
          <cell r="AE248" t="str">
            <v/>
          </cell>
          <cell r="AF248" t="str">
            <v/>
          </cell>
          <cell r="AG248" t="str">
            <v/>
          </cell>
          <cell r="AH248" t="str">
            <v/>
          </cell>
          <cell r="AI248">
            <v>1</v>
          </cell>
          <cell r="AJ248" t="str">
            <v>Under</v>
          </cell>
          <cell r="AK248" t="str">
            <v xml:space="preserve">Revenue </v>
          </cell>
          <cell r="AL248" t="str">
            <v>In-period</v>
          </cell>
          <cell r="AM248" t="str">
            <v>Water outage</v>
          </cell>
          <cell r="AN248" t="str">
            <v>%</v>
          </cell>
          <cell r="AO248" t="str">
            <v>Percentage of peak week production capacity</v>
          </cell>
          <cell r="AP248">
            <v>2</v>
          </cell>
          <cell r="AQ248" t="str">
            <v>Down</v>
          </cell>
          <cell r="AR248" t="str">
            <v>Unplanned outage</v>
          </cell>
          <cell r="AS248"/>
          <cell r="AT248"/>
          <cell r="AU248"/>
          <cell r="AV248"/>
          <cell r="AW248"/>
          <cell r="AX248"/>
          <cell r="AY248"/>
          <cell r="AZ248"/>
          <cell r="BA248"/>
          <cell r="BB248"/>
          <cell r="BC248"/>
          <cell r="BD248"/>
          <cell r="BE248"/>
          <cell r="BF248"/>
          <cell r="BG248"/>
          <cell r="BH248"/>
          <cell r="BI248">
            <v>4.2300000000000004</v>
          </cell>
          <cell r="BJ248">
            <v>3.76</v>
          </cell>
          <cell r="BK248">
            <v>3.28</v>
          </cell>
          <cell r="BL248">
            <v>2.81</v>
          </cell>
          <cell r="BM248">
            <v>2.34</v>
          </cell>
          <cell r="BN248"/>
          <cell r="BO248"/>
          <cell r="BP248"/>
          <cell r="BQ248"/>
          <cell r="BR248"/>
          <cell r="BS248"/>
          <cell r="BT248"/>
          <cell r="BU248"/>
          <cell r="BV248"/>
          <cell r="BW248"/>
          <cell r="BX248"/>
          <cell r="BY248"/>
          <cell r="BZ248"/>
          <cell r="CA248"/>
          <cell r="CB248"/>
          <cell r="CC248"/>
          <cell r="CD248" t="str">
            <v>Yes</v>
          </cell>
          <cell r="CE248" t="str">
            <v>Yes</v>
          </cell>
          <cell r="CF248" t="str">
            <v>Yes</v>
          </cell>
          <cell r="CG248" t="str">
            <v>Yes</v>
          </cell>
          <cell r="CH248" t="str">
            <v>Yes</v>
          </cell>
          <cell r="CI248" t="str">
            <v/>
          </cell>
          <cell r="CJ248" t="str">
            <v/>
          </cell>
          <cell r="CK248" t="str">
            <v/>
          </cell>
          <cell r="CL248" t="str">
            <v/>
          </cell>
          <cell r="CM248" t="str">
            <v/>
          </cell>
          <cell r="CN248">
            <v>8.4600000000000009</v>
          </cell>
          <cell r="CO248">
            <v>8.4600000000000009</v>
          </cell>
          <cell r="CP248">
            <v>8.4600000000000009</v>
          </cell>
          <cell r="CQ248">
            <v>8.4600000000000009</v>
          </cell>
          <cell r="CR248">
            <v>8.4600000000000009</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v>-0.625</v>
          </cell>
          <cell r="DN248" t="str">
            <v/>
          </cell>
          <cell r="DO248" t="str">
            <v/>
          </cell>
          <cell r="DP248" t="str">
            <v/>
          </cell>
          <cell r="DQ248" t="str">
            <v/>
          </cell>
          <cell r="DR248" t="str">
            <v/>
          </cell>
          <cell r="DS248" t="str">
            <v/>
          </cell>
          <cell r="DT248" t="str">
            <v/>
          </cell>
          <cell r="DU248" t="str">
            <v/>
          </cell>
          <cell r="DV248">
            <v>1</v>
          </cell>
          <cell r="DW248" t="str">
            <v/>
          </cell>
        </row>
        <row r="249">
          <cell r="U249" t="str">
            <v>PR19SEW_C.2</v>
          </cell>
          <cell r="V249" t="str">
            <v>Our customers are happy with the service we provide</v>
          </cell>
          <cell r="W249" t="str">
            <v>PR19 new</v>
          </cell>
          <cell r="X249" t="str">
            <v>C.2</v>
          </cell>
          <cell r="Y249" t="str">
            <v>Segmented satisfaction of household customers - segment 1</v>
          </cell>
          <cell r="Z249" t="str">
            <v>Overall customer satisfaction of our household customer segment 1 as measured through satisfaction tracking research, as a score out of 5</v>
          </cell>
          <cell r="AA249" t="str">
            <v/>
          </cell>
          <cell r="AB249">
            <v>0.25</v>
          </cell>
          <cell r="AC249" t="str">
            <v/>
          </cell>
          <cell r="AD249" t="str">
            <v/>
          </cell>
          <cell r="AE249">
            <v>0.75</v>
          </cell>
          <cell r="AF249" t="str">
            <v/>
          </cell>
          <cell r="AG249" t="str">
            <v/>
          </cell>
          <cell r="AH249" t="str">
            <v/>
          </cell>
          <cell r="AI249">
            <v>1</v>
          </cell>
          <cell r="AJ249" t="str">
            <v>NFI</v>
          </cell>
          <cell r="AK249" t="str">
            <v/>
          </cell>
          <cell r="AL249" t="str">
            <v/>
          </cell>
          <cell r="AM249" t="str">
            <v>Customer service/satisfaction (exc. billing etc.)</v>
          </cell>
          <cell r="AN249" t="str">
            <v>score</v>
          </cell>
          <cell r="AO249" t="str">
            <v>Satisfaction score out of 5</v>
          </cell>
          <cell r="AP249">
            <v>1</v>
          </cell>
          <cell r="AQ249" t="str">
            <v>Up</v>
          </cell>
          <cell r="AR249" t="str">
            <v/>
          </cell>
          <cell r="AS249"/>
          <cell r="AT249"/>
          <cell r="AU249"/>
          <cell r="AV249"/>
          <cell r="AW249"/>
          <cell r="AX249"/>
          <cell r="AY249"/>
          <cell r="AZ249"/>
          <cell r="BA249"/>
          <cell r="BB249"/>
          <cell r="BC249"/>
          <cell r="BD249"/>
          <cell r="BE249"/>
          <cell r="BF249"/>
          <cell r="BG249"/>
          <cell r="BH249"/>
          <cell r="BI249" t="str">
            <v/>
          </cell>
          <cell r="BJ249" t="str">
            <v/>
          </cell>
          <cell r="BK249" t="str">
            <v/>
          </cell>
          <cell r="BL249" t="str">
            <v/>
          </cell>
          <cell r="BM249" t="str">
            <v/>
          </cell>
          <cell r="BN249"/>
          <cell r="BO249"/>
          <cell r="BP249"/>
          <cell r="BQ249"/>
          <cell r="BR249"/>
          <cell r="BS249"/>
          <cell r="BT249"/>
          <cell r="BU249"/>
          <cell r="BV249"/>
          <cell r="BW249"/>
          <cell r="BX249"/>
          <cell r="BY249"/>
          <cell r="BZ249"/>
          <cell r="CA249"/>
          <cell r="CB249"/>
          <cell r="CC249"/>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v>1</v>
          </cell>
          <cell r="DW249" t="str">
            <v/>
          </cell>
        </row>
        <row r="250">
          <cell r="U250" t="str">
            <v>PR19SEW_C.3</v>
          </cell>
          <cell r="V250" t="str">
            <v>Our customers are happy with the service we provide</v>
          </cell>
          <cell r="W250" t="str">
            <v>PR19 new</v>
          </cell>
          <cell r="X250" t="str">
            <v>C.3</v>
          </cell>
          <cell r="Y250" t="str">
            <v>Segmented satisfaction of household customers - segment 2</v>
          </cell>
          <cell r="Z250" t="str">
            <v>Overall customer satisfaction of our household customer segment 2 as measured through satisfaction tracking research, as a score out of 5</v>
          </cell>
          <cell r="AA250" t="str">
            <v/>
          </cell>
          <cell r="AB250">
            <v>0.25</v>
          </cell>
          <cell r="AC250" t="str">
            <v/>
          </cell>
          <cell r="AD250" t="str">
            <v/>
          </cell>
          <cell r="AE250">
            <v>0.75</v>
          </cell>
          <cell r="AF250" t="str">
            <v/>
          </cell>
          <cell r="AG250" t="str">
            <v/>
          </cell>
          <cell r="AH250" t="str">
            <v/>
          </cell>
          <cell r="AI250">
            <v>1</v>
          </cell>
          <cell r="AJ250" t="str">
            <v>NFI</v>
          </cell>
          <cell r="AK250" t="str">
            <v/>
          </cell>
          <cell r="AL250" t="str">
            <v/>
          </cell>
          <cell r="AM250" t="str">
            <v>Customer service/satisfaction (exc. billing etc.)</v>
          </cell>
          <cell r="AN250" t="str">
            <v>score</v>
          </cell>
          <cell r="AO250" t="str">
            <v>Satisfaction score out of 5</v>
          </cell>
          <cell r="AP250">
            <v>1</v>
          </cell>
          <cell r="AQ250" t="str">
            <v>Up</v>
          </cell>
          <cell r="AR250" t="str">
            <v/>
          </cell>
          <cell r="AS250"/>
          <cell r="AT250"/>
          <cell r="AU250"/>
          <cell r="AV250"/>
          <cell r="AW250"/>
          <cell r="AX250"/>
          <cell r="AY250"/>
          <cell r="AZ250"/>
          <cell r="BA250"/>
          <cell r="BB250"/>
          <cell r="BC250"/>
          <cell r="BD250"/>
          <cell r="BE250"/>
          <cell r="BF250"/>
          <cell r="BG250"/>
          <cell r="BH250"/>
          <cell r="BI250" t="str">
            <v/>
          </cell>
          <cell r="BJ250" t="str">
            <v/>
          </cell>
          <cell r="BK250" t="str">
            <v/>
          </cell>
          <cell r="BL250" t="str">
            <v/>
          </cell>
          <cell r="BM250" t="str">
            <v/>
          </cell>
          <cell r="BN250"/>
          <cell r="BO250"/>
          <cell r="BP250"/>
          <cell r="BQ250"/>
          <cell r="BR250"/>
          <cell r="BS250"/>
          <cell r="BT250"/>
          <cell r="BU250"/>
          <cell r="BV250"/>
          <cell r="BW250"/>
          <cell r="BX250"/>
          <cell r="BY250"/>
          <cell r="BZ250"/>
          <cell r="CA250"/>
          <cell r="CB250"/>
          <cell r="CC250"/>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v>1</v>
          </cell>
          <cell r="DW250" t="str">
            <v/>
          </cell>
        </row>
        <row r="251">
          <cell r="U251" t="str">
            <v>PR19SEW_C.4</v>
          </cell>
          <cell r="V251" t="str">
            <v>Our customers are happy with the service we provide</v>
          </cell>
          <cell r="W251" t="str">
            <v>PR19 new</v>
          </cell>
          <cell r="X251" t="str">
            <v>C.4</v>
          </cell>
          <cell r="Y251" t="str">
            <v>Segmented satisfaction of household customers - segment 3</v>
          </cell>
          <cell r="Z251" t="str">
            <v>Overall customer satisfaction of our household customer segment 3 as measured through satisfaction tracking research, as a score out of 5</v>
          </cell>
          <cell r="AA251" t="str">
            <v/>
          </cell>
          <cell r="AB251">
            <v>0.25</v>
          </cell>
          <cell r="AC251" t="str">
            <v/>
          </cell>
          <cell r="AD251" t="str">
            <v/>
          </cell>
          <cell r="AE251">
            <v>0.75</v>
          </cell>
          <cell r="AF251" t="str">
            <v/>
          </cell>
          <cell r="AG251" t="str">
            <v/>
          </cell>
          <cell r="AH251" t="str">
            <v/>
          </cell>
          <cell r="AI251">
            <v>1</v>
          </cell>
          <cell r="AJ251" t="str">
            <v>NFI</v>
          </cell>
          <cell r="AK251" t="str">
            <v/>
          </cell>
          <cell r="AL251" t="str">
            <v/>
          </cell>
          <cell r="AM251" t="str">
            <v>Customer service/satisfaction (exc. billing etc.)</v>
          </cell>
          <cell r="AN251" t="str">
            <v>score</v>
          </cell>
          <cell r="AO251" t="str">
            <v>Satisfaction score out of 5</v>
          </cell>
          <cell r="AP251">
            <v>1</v>
          </cell>
          <cell r="AQ251" t="str">
            <v>Up</v>
          </cell>
          <cell r="AR251" t="str">
            <v/>
          </cell>
          <cell r="AS251"/>
          <cell r="AT251"/>
          <cell r="AU251"/>
          <cell r="AV251"/>
          <cell r="AW251"/>
          <cell r="AX251"/>
          <cell r="AY251"/>
          <cell r="AZ251"/>
          <cell r="BA251"/>
          <cell r="BB251"/>
          <cell r="BC251"/>
          <cell r="BD251"/>
          <cell r="BE251"/>
          <cell r="BF251"/>
          <cell r="BG251"/>
          <cell r="BH251"/>
          <cell r="BI251" t="str">
            <v/>
          </cell>
          <cell r="BJ251" t="str">
            <v/>
          </cell>
          <cell r="BK251" t="str">
            <v/>
          </cell>
          <cell r="BL251" t="str">
            <v/>
          </cell>
          <cell r="BM251" t="str">
            <v/>
          </cell>
          <cell r="BN251"/>
          <cell r="BO251"/>
          <cell r="BP251"/>
          <cell r="BQ251"/>
          <cell r="BR251"/>
          <cell r="BS251"/>
          <cell r="BT251"/>
          <cell r="BU251"/>
          <cell r="BV251"/>
          <cell r="BW251"/>
          <cell r="BX251"/>
          <cell r="BY251"/>
          <cell r="BZ251"/>
          <cell r="CA251"/>
          <cell r="CB251"/>
          <cell r="CC251"/>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v>1</v>
          </cell>
          <cell r="DW251" t="str">
            <v/>
          </cell>
        </row>
        <row r="252">
          <cell r="U252" t="str">
            <v>PR19SEW_C.5</v>
          </cell>
          <cell r="V252" t="str">
            <v>Our customers are happy with the service we provide</v>
          </cell>
          <cell r="W252" t="str">
            <v>PR19 new</v>
          </cell>
          <cell r="X252" t="str">
            <v>C.5</v>
          </cell>
          <cell r="Y252" t="str">
            <v>Segmented satisfaction of household customers - segment 4</v>
          </cell>
          <cell r="Z252" t="str">
            <v>Overall customer satisfaction of our household customer segment 4 as measured through satisfaction tracking research, as a score out of 5</v>
          </cell>
          <cell r="AA252" t="str">
            <v/>
          </cell>
          <cell r="AB252">
            <v>0.25</v>
          </cell>
          <cell r="AC252" t="str">
            <v/>
          </cell>
          <cell r="AD252" t="str">
            <v/>
          </cell>
          <cell r="AE252">
            <v>0.75</v>
          </cell>
          <cell r="AF252" t="str">
            <v/>
          </cell>
          <cell r="AG252" t="str">
            <v/>
          </cell>
          <cell r="AH252" t="str">
            <v/>
          </cell>
          <cell r="AI252">
            <v>1</v>
          </cell>
          <cell r="AJ252" t="str">
            <v>NFI</v>
          </cell>
          <cell r="AK252" t="str">
            <v/>
          </cell>
          <cell r="AL252" t="str">
            <v/>
          </cell>
          <cell r="AM252" t="str">
            <v>Customer service/satisfaction (exc. billing etc.)</v>
          </cell>
          <cell r="AN252" t="str">
            <v>score</v>
          </cell>
          <cell r="AO252" t="str">
            <v>Satisfaction score out of 5</v>
          </cell>
          <cell r="AP252">
            <v>1</v>
          </cell>
          <cell r="AQ252" t="str">
            <v>Up</v>
          </cell>
          <cell r="AR252" t="str">
            <v/>
          </cell>
          <cell r="AS252"/>
          <cell r="AT252"/>
          <cell r="AU252"/>
          <cell r="AV252"/>
          <cell r="AW252"/>
          <cell r="AX252"/>
          <cell r="AY252"/>
          <cell r="AZ252"/>
          <cell r="BA252"/>
          <cell r="BB252"/>
          <cell r="BC252"/>
          <cell r="BD252"/>
          <cell r="BE252"/>
          <cell r="BF252"/>
          <cell r="BG252"/>
          <cell r="BH252"/>
          <cell r="BI252" t="str">
            <v/>
          </cell>
          <cell r="BJ252" t="str">
            <v/>
          </cell>
          <cell r="BK252" t="str">
            <v/>
          </cell>
          <cell r="BL252" t="str">
            <v/>
          </cell>
          <cell r="BM252" t="str">
            <v/>
          </cell>
          <cell r="BN252"/>
          <cell r="BO252"/>
          <cell r="BP252"/>
          <cell r="BQ252"/>
          <cell r="BR252"/>
          <cell r="BS252"/>
          <cell r="BT252"/>
          <cell r="BU252"/>
          <cell r="BV252"/>
          <cell r="BW252"/>
          <cell r="BX252"/>
          <cell r="BY252"/>
          <cell r="BZ252"/>
          <cell r="CA252"/>
          <cell r="CB252"/>
          <cell r="CC252"/>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v>1</v>
          </cell>
          <cell r="DW252" t="str">
            <v/>
          </cell>
        </row>
        <row r="253">
          <cell r="U253" t="str">
            <v>PR19SEW_C.6</v>
          </cell>
          <cell r="V253" t="str">
            <v>Our customers are happy with the service we provide</v>
          </cell>
          <cell r="W253" t="str">
            <v>PR19 new</v>
          </cell>
          <cell r="X253" t="str">
            <v>C.6</v>
          </cell>
          <cell r="Y253" t="str">
            <v>Segmented satisfaction of household customers - segment 5</v>
          </cell>
          <cell r="Z253" t="str">
            <v>Overall customer satisfaction of our household customer segment 5 as measured through satisfaction tracking research, as a score out of 5</v>
          </cell>
          <cell r="AA253" t="str">
            <v/>
          </cell>
          <cell r="AB253">
            <v>0.25</v>
          </cell>
          <cell r="AC253" t="str">
            <v/>
          </cell>
          <cell r="AD253" t="str">
            <v/>
          </cell>
          <cell r="AE253">
            <v>0.75</v>
          </cell>
          <cell r="AF253" t="str">
            <v/>
          </cell>
          <cell r="AG253" t="str">
            <v/>
          </cell>
          <cell r="AH253" t="str">
            <v/>
          </cell>
          <cell r="AI253">
            <v>1</v>
          </cell>
          <cell r="AJ253" t="str">
            <v>NFI</v>
          </cell>
          <cell r="AK253" t="str">
            <v/>
          </cell>
          <cell r="AL253" t="str">
            <v/>
          </cell>
          <cell r="AM253" t="str">
            <v>Customer service/satisfaction (exc. billing etc.)</v>
          </cell>
          <cell r="AN253" t="str">
            <v>score</v>
          </cell>
          <cell r="AO253" t="str">
            <v>Satisfaction score out of 5</v>
          </cell>
          <cell r="AP253">
            <v>1</v>
          </cell>
          <cell r="AQ253" t="str">
            <v>Up</v>
          </cell>
          <cell r="AR253" t="str">
            <v/>
          </cell>
          <cell r="AS253"/>
          <cell r="AT253"/>
          <cell r="AU253"/>
          <cell r="AV253"/>
          <cell r="AW253"/>
          <cell r="AX253"/>
          <cell r="AY253"/>
          <cell r="AZ253"/>
          <cell r="BA253"/>
          <cell r="BB253"/>
          <cell r="BC253"/>
          <cell r="BD253"/>
          <cell r="BE253"/>
          <cell r="BF253"/>
          <cell r="BG253"/>
          <cell r="BH253"/>
          <cell r="BI253" t="str">
            <v/>
          </cell>
          <cell r="BJ253" t="str">
            <v/>
          </cell>
          <cell r="BK253" t="str">
            <v/>
          </cell>
          <cell r="BL253" t="str">
            <v/>
          </cell>
          <cell r="BM253" t="str">
            <v/>
          </cell>
          <cell r="BN253"/>
          <cell r="BO253"/>
          <cell r="BP253"/>
          <cell r="BQ253"/>
          <cell r="BR253"/>
          <cell r="BS253"/>
          <cell r="BT253"/>
          <cell r="BU253"/>
          <cell r="BV253"/>
          <cell r="BW253"/>
          <cell r="BX253"/>
          <cell r="BY253"/>
          <cell r="BZ253"/>
          <cell r="CA253"/>
          <cell r="CB253"/>
          <cell r="CC253"/>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v>1</v>
          </cell>
          <cell r="DW253" t="str">
            <v/>
          </cell>
        </row>
        <row r="254">
          <cell r="U254" t="str">
            <v>PR19SEW_C.7</v>
          </cell>
          <cell r="V254" t="str">
            <v>Our customers are happy with the service we provide</v>
          </cell>
          <cell r="W254" t="str">
            <v>PR19 new</v>
          </cell>
          <cell r="X254" t="str">
            <v>C.7</v>
          </cell>
          <cell r="Y254" t="str">
            <v>Segmented satisfaction of household customers - segment 6</v>
          </cell>
          <cell r="Z254" t="str">
            <v>Overall customer satisfaction of our household customer segment 6 as measured through satisfaction tracking research, as a score out of 5</v>
          </cell>
          <cell r="AA254" t="str">
            <v/>
          </cell>
          <cell r="AB254">
            <v>0.25</v>
          </cell>
          <cell r="AC254" t="str">
            <v/>
          </cell>
          <cell r="AD254" t="str">
            <v/>
          </cell>
          <cell r="AE254">
            <v>0.75</v>
          </cell>
          <cell r="AF254" t="str">
            <v/>
          </cell>
          <cell r="AG254" t="str">
            <v/>
          </cell>
          <cell r="AH254" t="str">
            <v/>
          </cell>
          <cell r="AI254">
            <v>1</v>
          </cell>
          <cell r="AJ254" t="str">
            <v>NFI</v>
          </cell>
          <cell r="AK254" t="str">
            <v/>
          </cell>
          <cell r="AL254" t="str">
            <v/>
          </cell>
          <cell r="AM254" t="str">
            <v>Customer service/satisfaction (exc. billing etc.)</v>
          </cell>
          <cell r="AN254" t="str">
            <v>score</v>
          </cell>
          <cell r="AO254" t="str">
            <v>Satisfaction score out of 5</v>
          </cell>
          <cell r="AP254">
            <v>1</v>
          </cell>
          <cell r="AQ254" t="str">
            <v>Up</v>
          </cell>
          <cell r="AR254" t="str">
            <v/>
          </cell>
          <cell r="AS254"/>
          <cell r="AT254"/>
          <cell r="AU254"/>
          <cell r="AV254"/>
          <cell r="AW254"/>
          <cell r="AX254"/>
          <cell r="AY254"/>
          <cell r="AZ254"/>
          <cell r="BA254"/>
          <cell r="BB254"/>
          <cell r="BC254"/>
          <cell r="BD254"/>
          <cell r="BE254"/>
          <cell r="BF254"/>
          <cell r="BG254"/>
          <cell r="BH254"/>
          <cell r="BI254" t="str">
            <v/>
          </cell>
          <cell r="BJ254" t="str">
            <v/>
          </cell>
          <cell r="BK254" t="str">
            <v/>
          </cell>
          <cell r="BL254" t="str">
            <v/>
          </cell>
          <cell r="BM254" t="str">
            <v/>
          </cell>
          <cell r="BN254"/>
          <cell r="BO254"/>
          <cell r="BP254"/>
          <cell r="BQ254"/>
          <cell r="BR254"/>
          <cell r="BS254"/>
          <cell r="BT254"/>
          <cell r="BU254"/>
          <cell r="BV254"/>
          <cell r="BW254"/>
          <cell r="BX254"/>
          <cell r="BY254"/>
          <cell r="BZ254"/>
          <cell r="CA254"/>
          <cell r="CB254"/>
          <cell r="CC254"/>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v>1</v>
          </cell>
          <cell r="DW254" t="str">
            <v/>
          </cell>
        </row>
        <row r="255">
          <cell r="U255" t="str">
            <v>PR19SEW_C.8</v>
          </cell>
          <cell r="V255" t="str">
            <v>Our customers are happy with the service we provide</v>
          </cell>
          <cell r="W255" t="str">
            <v>PR19 new</v>
          </cell>
          <cell r="X255" t="str">
            <v>C.8</v>
          </cell>
          <cell r="Y255" t="str">
            <v>Satisfaction of household customers who are experiencing payment difficulties</v>
          </cell>
          <cell r="Z255" t="str">
            <v>Overall customer satisfaction of household customers who are identified as struggling to pay, as measured through satisfaction tracking research, as a score out of 5.</v>
          </cell>
          <cell r="AA255" t="str">
            <v/>
          </cell>
          <cell r="AB255" t="str">
            <v/>
          </cell>
          <cell r="AC255" t="str">
            <v/>
          </cell>
          <cell r="AD255" t="str">
            <v/>
          </cell>
          <cell r="AE255">
            <v>1</v>
          </cell>
          <cell r="AF255" t="str">
            <v/>
          </cell>
          <cell r="AG255" t="str">
            <v/>
          </cell>
          <cell r="AH255" t="str">
            <v/>
          </cell>
          <cell r="AI255">
            <v>1</v>
          </cell>
          <cell r="AJ255" t="str">
            <v>NFI</v>
          </cell>
          <cell r="AK255" t="str">
            <v/>
          </cell>
          <cell r="AL255" t="str">
            <v/>
          </cell>
          <cell r="AM255" t="str">
            <v>Billing, debt, vfm, affordability, vulnerability</v>
          </cell>
          <cell r="AN255" t="str">
            <v>score</v>
          </cell>
          <cell r="AO255" t="str">
            <v>Satisfaction score out of 5</v>
          </cell>
          <cell r="AP255">
            <v>1</v>
          </cell>
          <cell r="AQ255" t="str">
            <v>Up</v>
          </cell>
          <cell r="AR255" t="str">
            <v/>
          </cell>
          <cell r="AS255"/>
          <cell r="AT255"/>
          <cell r="AU255"/>
          <cell r="AV255"/>
          <cell r="AW255"/>
          <cell r="AX255"/>
          <cell r="AY255"/>
          <cell r="AZ255"/>
          <cell r="BA255"/>
          <cell r="BB255"/>
          <cell r="BC255"/>
          <cell r="BD255"/>
          <cell r="BE255"/>
          <cell r="BF255"/>
          <cell r="BG255"/>
          <cell r="BH255"/>
          <cell r="BI255" t="str">
            <v/>
          </cell>
          <cell r="BJ255" t="str">
            <v/>
          </cell>
          <cell r="BK255" t="str">
            <v/>
          </cell>
          <cell r="BL255" t="str">
            <v/>
          </cell>
          <cell r="BM255" t="str">
            <v/>
          </cell>
          <cell r="BN255"/>
          <cell r="BO255"/>
          <cell r="BP255"/>
          <cell r="BQ255"/>
          <cell r="BR255"/>
          <cell r="BS255"/>
          <cell r="BT255"/>
          <cell r="BU255"/>
          <cell r="BV255"/>
          <cell r="BW255"/>
          <cell r="BX255"/>
          <cell r="BY255"/>
          <cell r="BZ255"/>
          <cell r="CA255"/>
          <cell r="CB255"/>
          <cell r="CC255"/>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v>1</v>
          </cell>
          <cell r="DW255" t="str">
            <v/>
          </cell>
        </row>
        <row r="256">
          <cell r="U256" t="str">
            <v>PR19SEW_C.9</v>
          </cell>
          <cell r="V256" t="str">
            <v>Our customers are happy with the service we provide</v>
          </cell>
          <cell r="W256" t="str">
            <v>PR19 new</v>
          </cell>
          <cell r="X256" t="str">
            <v>C.9</v>
          </cell>
          <cell r="Y256" t="str">
            <v>Satisfaction of household customers who are receiving non-financial support</v>
          </cell>
          <cell r="Z256" t="str">
            <v xml:space="preserve">Overall customer satisfaction of household customers who have applied for one of our non-financial assistance schemes, measured through satisfaction tracking research, as a score out of 5.  </v>
          </cell>
          <cell r="AA256" t="str">
            <v/>
          </cell>
          <cell r="AB256">
            <v>0.5</v>
          </cell>
          <cell r="AC256" t="str">
            <v/>
          </cell>
          <cell r="AD256" t="str">
            <v/>
          </cell>
          <cell r="AE256">
            <v>0.5</v>
          </cell>
          <cell r="AF256" t="str">
            <v/>
          </cell>
          <cell r="AG256" t="str">
            <v/>
          </cell>
          <cell r="AH256" t="str">
            <v/>
          </cell>
          <cell r="AI256">
            <v>1</v>
          </cell>
          <cell r="AJ256" t="str">
            <v>NFI</v>
          </cell>
          <cell r="AK256" t="str">
            <v/>
          </cell>
          <cell r="AL256" t="str">
            <v/>
          </cell>
          <cell r="AM256" t="str">
            <v>Billing, debt, vfm, affordability, vulnerability</v>
          </cell>
          <cell r="AN256" t="str">
            <v>score</v>
          </cell>
          <cell r="AO256" t="str">
            <v>Satisfaction score out of 5</v>
          </cell>
          <cell r="AP256">
            <v>1</v>
          </cell>
          <cell r="AQ256" t="str">
            <v>Up</v>
          </cell>
          <cell r="AR256" t="str">
            <v/>
          </cell>
          <cell r="AS256"/>
          <cell r="AT256"/>
          <cell r="AU256"/>
          <cell r="AV256"/>
          <cell r="AW256"/>
          <cell r="AX256"/>
          <cell r="AY256"/>
          <cell r="AZ256"/>
          <cell r="BA256"/>
          <cell r="BB256"/>
          <cell r="BC256"/>
          <cell r="BD256"/>
          <cell r="BE256"/>
          <cell r="BF256"/>
          <cell r="BG256"/>
          <cell r="BH256"/>
          <cell r="BI256" t="str">
            <v/>
          </cell>
          <cell r="BJ256" t="str">
            <v/>
          </cell>
          <cell r="BK256" t="str">
            <v/>
          </cell>
          <cell r="BL256" t="str">
            <v/>
          </cell>
          <cell r="BM256" t="str">
            <v/>
          </cell>
          <cell r="BN256"/>
          <cell r="BO256"/>
          <cell r="BP256"/>
          <cell r="BQ256"/>
          <cell r="BR256"/>
          <cell r="BS256"/>
          <cell r="BT256"/>
          <cell r="BU256"/>
          <cell r="BV256"/>
          <cell r="BW256"/>
          <cell r="BX256"/>
          <cell r="BY256"/>
          <cell r="BZ256"/>
          <cell r="CA256"/>
          <cell r="CB256"/>
          <cell r="CC256"/>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v>1</v>
          </cell>
          <cell r="DW256" t="str">
            <v/>
          </cell>
        </row>
        <row r="257">
          <cell r="U257" t="str">
            <v>PR19SEW_C.10</v>
          </cell>
          <cell r="V257" t="str">
            <v>Our customers are happy with the service we provide</v>
          </cell>
          <cell r="W257" t="str">
            <v>PR19 new</v>
          </cell>
          <cell r="X257" t="str">
            <v>C.10</v>
          </cell>
          <cell r="Y257" t="str">
            <v xml:space="preserve">Satisfaction of household customers on our vulnerability schemes during a supply interruption  </v>
          </cell>
          <cell r="Z257" t="str">
            <v>Overall customer satisfaction as measured through satisfaction tracking research, when a supply interruption (either planned or unplanned) has occurred at households, as a score out of 5.</v>
          </cell>
          <cell r="AA257" t="str">
            <v/>
          </cell>
          <cell r="AB257">
            <v>0.5</v>
          </cell>
          <cell r="AC257" t="str">
            <v/>
          </cell>
          <cell r="AD257" t="str">
            <v/>
          </cell>
          <cell r="AE257">
            <v>0.5</v>
          </cell>
          <cell r="AF257" t="str">
            <v/>
          </cell>
          <cell r="AG257" t="str">
            <v/>
          </cell>
          <cell r="AH257" t="str">
            <v/>
          </cell>
          <cell r="AI257">
            <v>1</v>
          </cell>
          <cell r="AJ257" t="str">
            <v>NFI</v>
          </cell>
          <cell r="AK257" t="str">
            <v/>
          </cell>
          <cell r="AL257" t="str">
            <v/>
          </cell>
          <cell r="AM257" t="str">
            <v>Billing, debt, vfm, affordability, vulnerability</v>
          </cell>
          <cell r="AN257" t="str">
            <v>score</v>
          </cell>
          <cell r="AO257" t="str">
            <v>Annual change in score, to one decimal place</v>
          </cell>
          <cell r="AP257">
            <v>1</v>
          </cell>
          <cell r="AQ257" t="str">
            <v>Up</v>
          </cell>
          <cell r="AR257" t="str">
            <v/>
          </cell>
          <cell r="AS257"/>
          <cell r="AT257"/>
          <cell r="AU257"/>
          <cell r="AV257"/>
          <cell r="AW257"/>
          <cell r="AX257"/>
          <cell r="AY257"/>
          <cell r="AZ257"/>
          <cell r="BA257"/>
          <cell r="BB257"/>
          <cell r="BC257"/>
          <cell r="BD257"/>
          <cell r="BE257"/>
          <cell r="BF257"/>
          <cell r="BG257"/>
          <cell r="BH257"/>
          <cell r="BI257" t="str">
            <v/>
          </cell>
          <cell r="BJ257" t="str">
            <v/>
          </cell>
          <cell r="BK257" t="str">
            <v/>
          </cell>
          <cell r="BL257" t="str">
            <v/>
          </cell>
          <cell r="BM257" t="str">
            <v/>
          </cell>
          <cell r="BN257"/>
          <cell r="BO257"/>
          <cell r="BP257"/>
          <cell r="BQ257"/>
          <cell r="BR257"/>
          <cell r="BS257"/>
          <cell r="BT257"/>
          <cell r="BU257"/>
          <cell r="BV257"/>
          <cell r="BW257"/>
          <cell r="BX257"/>
          <cell r="BY257"/>
          <cell r="BZ257"/>
          <cell r="CA257"/>
          <cell r="CB257"/>
          <cell r="CC257"/>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v>1</v>
          </cell>
          <cell r="DW257" t="str">
            <v/>
          </cell>
        </row>
        <row r="258">
          <cell r="U258" t="str">
            <v>PR19SEW_A.2</v>
          </cell>
          <cell r="V258" t="str">
            <v xml:space="preserve">Our customers trust the safety and quality of their tap water </v>
          </cell>
          <cell r="W258" t="str">
            <v>PR14 revision</v>
          </cell>
          <cell r="X258" t="str">
            <v>A.2</v>
          </cell>
          <cell r="Y258" t="str">
            <v>Appearance of tap water</v>
          </cell>
          <cell r="Z258" t="str">
            <v xml:space="preserve">The number of contacts, per 1,000 population, that South East Water receives from customers regarding the appearance of their tap water.  </v>
          </cell>
          <cell r="AA258">
            <v>0.2</v>
          </cell>
          <cell r="AB258">
            <v>0.8</v>
          </cell>
          <cell r="AC258" t="str">
            <v/>
          </cell>
          <cell r="AD258" t="str">
            <v/>
          </cell>
          <cell r="AE258" t="str">
            <v/>
          </cell>
          <cell r="AF258" t="str">
            <v/>
          </cell>
          <cell r="AG258" t="str">
            <v/>
          </cell>
          <cell r="AH258" t="str">
            <v/>
          </cell>
          <cell r="AI258">
            <v>1</v>
          </cell>
          <cell r="AJ258" t="str">
            <v>Out &amp; under</v>
          </cell>
          <cell r="AK258" t="str">
            <v xml:space="preserve">Revenue </v>
          </cell>
          <cell r="AL258" t="str">
            <v>In-period</v>
          </cell>
          <cell r="AM258" t="str">
            <v>Customer contacts - water quality</v>
          </cell>
          <cell r="AN258" t="str">
            <v>Number</v>
          </cell>
          <cell r="AO258" t="str">
            <v>No. of contacts per 1,000 population</v>
          </cell>
          <cell r="AP258">
            <v>2</v>
          </cell>
          <cell r="AQ258" t="str">
            <v>Down</v>
          </cell>
          <cell r="AR258"/>
          <cell r="AS258"/>
          <cell r="AT258"/>
          <cell r="AU258"/>
          <cell r="AV258"/>
          <cell r="AW258"/>
          <cell r="AX258"/>
          <cell r="AY258"/>
          <cell r="AZ258"/>
          <cell r="BA258"/>
          <cell r="BB258"/>
          <cell r="BC258"/>
          <cell r="BD258"/>
          <cell r="BE258"/>
          <cell r="BF258"/>
          <cell r="BG258"/>
          <cell r="BH258"/>
          <cell r="BI258" t="str">
            <v/>
          </cell>
          <cell r="BJ258" t="str">
            <v/>
          </cell>
          <cell r="BK258" t="str">
            <v/>
          </cell>
          <cell r="BL258" t="str">
            <v/>
          </cell>
          <cell r="BM258" t="str">
            <v/>
          </cell>
          <cell r="BN258"/>
          <cell r="BO258"/>
          <cell r="BP258"/>
          <cell r="BQ258"/>
          <cell r="BR258"/>
          <cell r="BS258"/>
          <cell r="BT258"/>
          <cell r="BU258"/>
          <cell r="BV258"/>
          <cell r="BW258"/>
          <cell r="BX258"/>
          <cell r="BY258"/>
          <cell r="BZ258"/>
          <cell r="CA258"/>
          <cell r="CB258"/>
          <cell r="CC258"/>
          <cell r="CD258" t="str">
            <v>Yes</v>
          </cell>
          <cell r="CE258" t="str">
            <v>Yes</v>
          </cell>
          <cell r="CF258" t="str">
            <v>Yes</v>
          </cell>
          <cell r="CG258" t="str">
            <v>Yes</v>
          </cell>
          <cell r="CH258" t="str">
            <v>Yes</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v>1</v>
          </cell>
          <cell r="DW258" t="str">
            <v/>
          </cell>
        </row>
        <row r="259">
          <cell r="U259" t="str">
            <v>PR19SEW_A.3</v>
          </cell>
          <cell r="V259" t="str">
            <v xml:space="preserve">Our customers trust the safety and quality of their tap water </v>
          </cell>
          <cell r="W259" t="str">
            <v>PR19 new</v>
          </cell>
          <cell r="X259" t="str">
            <v>A.3</v>
          </cell>
          <cell r="Y259" t="str">
            <v>Taste and odour of tap water</v>
          </cell>
          <cell r="Z259" t="str">
            <v xml:space="preserve">The number of contacts, per 1,000 population, that South East Water receives from customers regarding the taste and odour of their tap water.  </v>
          </cell>
          <cell r="AA259">
            <v>0.2</v>
          </cell>
          <cell r="AB259">
            <v>0.8</v>
          </cell>
          <cell r="AC259" t="str">
            <v/>
          </cell>
          <cell r="AD259" t="str">
            <v/>
          </cell>
          <cell r="AE259" t="str">
            <v/>
          </cell>
          <cell r="AF259" t="str">
            <v/>
          </cell>
          <cell r="AG259" t="str">
            <v/>
          </cell>
          <cell r="AH259" t="str">
            <v/>
          </cell>
          <cell r="AI259">
            <v>1</v>
          </cell>
          <cell r="AJ259" t="str">
            <v>Out &amp; under</v>
          </cell>
          <cell r="AK259" t="str">
            <v xml:space="preserve">Revenue </v>
          </cell>
          <cell r="AL259" t="str">
            <v>In-period</v>
          </cell>
          <cell r="AM259" t="str">
            <v>Customer contacts - water quality</v>
          </cell>
          <cell r="AN259" t="str">
            <v>Number</v>
          </cell>
          <cell r="AO259" t="str">
            <v>No. of contacts per 1,000 population</v>
          </cell>
          <cell r="AP259">
            <v>2</v>
          </cell>
          <cell r="AQ259" t="str">
            <v>Down</v>
          </cell>
          <cell r="AR259"/>
          <cell r="AS259"/>
          <cell r="AT259"/>
          <cell r="AU259"/>
          <cell r="AV259"/>
          <cell r="AW259"/>
          <cell r="AX259"/>
          <cell r="AY259"/>
          <cell r="AZ259"/>
          <cell r="BA259"/>
          <cell r="BB259"/>
          <cell r="BC259"/>
          <cell r="BD259"/>
          <cell r="BE259"/>
          <cell r="BF259"/>
          <cell r="BG259"/>
          <cell r="BH259"/>
          <cell r="BI259" t="str">
            <v/>
          </cell>
          <cell r="BJ259" t="str">
            <v/>
          </cell>
          <cell r="BK259" t="str">
            <v/>
          </cell>
          <cell r="BL259" t="str">
            <v/>
          </cell>
          <cell r="BM259" t="str">
            <v/>
          </cell>
          <cell r="BN259"/>
          <cell r="BO259"/>
          <cell r="BP259"/>
          <cell r="BQ259"/>
          <cell r="BR259"/>
          <cell r="BS259"/>
          <cell r="BT259"/>
          <cell r="BU259"/>
          <cell r="BV259"/>
          <cell r="BW259"/>
          <cell r="BX259"/>
          <cell r="BY259"/>
          <cell r="BZ259"/>
          <cell r="CA259"/>
          <cell r="CB259"/>
          <cell r="CC259"/>
          <cell r="CD259" t="str">
            <v>Yes</v>
          </cell>
          <cell r="CE259" t="str">
            <v>Yes</v>
          </cell>
          <cell r="CF259" t="str">
            <v>Yes</v>
          </cell>
          <cell r="CG259" t="str">
            <v>Yes</v>
          </cell>
          <cell r="CH259" t="str">
            <v>Yes</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v>1</v>
          </cell>
          <cell r="DW259" t="str">
            <v/>
          </cell>
        </row>
        <row r="260">
          <cell r="U260" t="str">
            <v>PR19SEW_I.1</v>
          </cell>
          <cell r="V260" t="str">
            <v xml:space="preserve">We help customers out of water poverty </v>
          </cell>
          <cell r="W260" t="str">
            <v>PR19 new</v>
          </cell>
          <cell r="X260" t="str">
            <v>I.1</v>
          </cell>
          <cell r="Y260" t="str">
            <v xml:space="preserve">Household customers receiving financial support </v>
          </cell>
          <cell r="Z260" t="str">
            <v>The number of household customers who are on a South East Water financial support tariff</v>
          </cell>
          <cell r="AA260" t="str">
            <v/>
          </cell>
          <cell r="AB260">
            <v>0.1</v>
          </cell>
          <cell r="AC260" t="str">
            <v/>
          </cell>
          <cell r="AD260" t="str">
            <v/>
          </cell>
          <cell r="AE260">
            <v>0.9</v>
          </cell>
          <cell r="AF260" t="str">
            <v/>
          </cell>
          <cell r="AG260" t="str">
            <v/>
          </cell>
          <cell r="AH260" t="str">
            <v/>
          </cell>
          <cell r="AI260">
            <v>1</v>
          </cell>
          <cell r="AJ260" t="str">
            <v>NFI</v>
          </cell>
          <cell r="AK260" t="str">
            <v/>
          </cell>
          <cell r="AL260" t="str">
            <v/>
          </cell>
          <cell r="AM260" t="str">
            <v>Billing, debt, vfm, affordability, vulnerability</v>
          </cell>
          <cell r="AN260" t="str">
            <v>nr</v>
          </cell>
          <cell r="AO260" t="str">
            <v>Number of customers</v>
          </cell>
          <cell r="AP260">
            <v>0</v>
          </cell>
          <cell r="AQ260" t="str">
            <v>Up</v>
          </cell>
          <cell r="AR260" t="str">
            <v/>
          </cell>
          <cell r="AS260"/>
          <cell r="AT260"/>
          <cell r="AU260"/>
          <cell r="AV260"/>
          <cell r="AW260"/>
          <cell r="AX260"/>
          <cell r="AY260"/>
          <cell r="AZ260"/>
          <cell r="BA260"/>
          <cell r="BB260"/>
          <cell r="BC260"/>
          <cell r="BD260"/>
          <cell r="BE260"/>
          <cell r="BF260"/>
          <cell r="BG260"/>
          <cell r="BH260"/>
          <cell r="BI260" t="str">
            <v/>
          </cell>
          <cell r="BJ260" t="str">
            <v/>
          </cell>
          <cell r="BK260" t="str">
            <v/>
          </cell>
          <cell r="BL260" t="str">
            <v/>
          </cell>
          <cell r="BM260" t="str">
            <v/>
          </cell>
          <cell r="BN260"/>
          <cell r="BO260"/>
          <cell r="BP260"/>
          <cell r="BQ260"/>
          <cell r="BR260"/>
          <cell r="BS260"/>
          <cell r="BT260"/>
          <cell r="BU260"/>
          <cell r="BV260"/>
          <cell r="BW260"/>
          <cell r="BX260"/>
          <cell r="BY260"/>
          <cell r="BZ260"/>
          <cell r="CA260"/>
          <cell r="CB260"/>
          <cell r="CC260"/>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v>1</v>
          </cell>
          <cell r="DW260" t="str">
            <v/>
          </cell>
        </row>
        <row r="261">
          <cell r="U261" t="str">
            <v>PR19SEW_J.1</v>
          </cell>
          <cell r="V261" t="str">
            <v xml:space="preserve">We give customers extra help when they need it </v>
          </cell>
          <cell r="W261" t="str">
            <v>PR19 new</v>
          </cell>
          <cell r="X261" t="str">
            <v>J.1</v>
          </cell>
          <cell r="Y261" t="str">
            <v>Priority services for customers in vulnerable circumstances</v>
          </cell>
          <cell r="Z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AA261" t="str">
            <v/>
          </cell>
          <cell r="AB261">
            <v>0.5</v>
          </cell>
          <cell r="AC261" t="str">
            <v/>
          </cell>
          <cell r="AD261" t="str">
            <v/>
          </cell>
          <cell r="AE261">
            <v>0.5</v>
          </cell>
          <cell r="AF261" t="str">
            <v/>
          </cell>
          <cell r="AG261" t="str">
            <v/>
          </cell>
          <cell r="AH261" t="str">
            <v/>
          </cell>
          <cell r="AI261">
            <v>1</v>
          </cell>
          <cell r="AJ261" t="str">
            <v>NFI</v>
          </cell>
          <cell r="AK261" t="str">
            <v/>
          </cell>
          <cell r="AL261" t="str">
            <v/>
          </cell>
          <cell r="AM261" t="str">
            <v>Billing, debt, vfm, affordability, vulnerability</v>
          </cell>
          <cell r="AN261" t="str">
            <v>%</v>
          </cell>
          <cell r="AO261" t="str">
            <v>Percentage of applicable households</v>
          </cell>
          <cell r="AP261">
            <v>1</v>
          </cell>
          <cell r="AQ261" t="str">
            <v>Up</v>
          </cell>
          <cell r="AR261" t="str">
            <v>Priority services for customers in vulnerable circumstances</v>
          </cell>
          <cell r="AS261"/>
          <cell r="AT261"/>
          <cell r="AU261"/>
          <cell r="AV261"/>
          <cell r="AW261"/>
          <cell r="AX261"/>
          <cell r="AY261"/>
          <cell r="AZ261"/>
          <cell r="BA261"/>
          <cell r="BB261"/>
          <cell r="BC261"/>
          <cell r="BD261"/>
          <cell r="BE261"/>
          <cell r="BF261"/>
          <cell r="BG261"/>
          <cell r="BH261"/>
          <cell r="BI261" t="str">
            <v>3.2 / 17.5 / 45</v>
          </cell>
          <cell r="BJ261" t="str">
            <v>5.0 / 35 / 90</v>
          </cell>
          <cell r="BK261" t="str">
            <v>7.0 / 35 / 90</v>
          </cell>
          <cell r="BL261" t="str">
            <v>8.9 / 35 / 90</v>
          </cell>
          <cell r="BM261" t="str">
            <v>10.8 / 35 / 90</v>
          </cell>
          <cell r="BN261"/>
          <cell r="BO261"/>
          <cell r="BP261"/>
          <cell r="BQ261"/>
          <cell r="BR261"/>
          <cell r="BS261"/>
          <cell r="BT261"/>
          <cell r="BU261"/>
          <cell r="BV261"/>
          <cell r="BW261"/>
          <cell r="BX261"/>
          <cell r="BY261"/>
          <cell r="BZ261"/>
          <cell r="CA261"/>
          <cell r="CB261"/>
          <cell r="CC261"/>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v>1</v>
          </cell>
          <cell r="DW261" t="str">
            <v/>
          </cell>
        </row>
        <row r="262">
          <cell r="U262" t="str">
            <v>PR19SEW_J.2</v>
          </cell>
          <cell r="V262" t="str">
            <v xml:space="preserve">We give customers extra help when they need it </v>
          </cell>
          <cell r="W262" t="str">
            <v>PR19 new</v>
          </cell>
          <cell r="X262" t="str">
            <v>J.2</v>
          </cell>
          <cell r="Y262" t="str">
            <v>Satisfaction of stakeholders in relation to assistance offered by South East Water</v>
          </cell>
          <cell r="Z262" t="str">
            <v>Satisfaction of stakeholders with South East Water's approach to help and empower vulnerable customers and those support agencies that work with them, as measured through satisfaction tracking research, as a score out of 5.</v>
          </cell>
          <cell r="AA262" t="str">
            <v/>
          </cell>
          <cell r="AB262">
            <v>0.5</v>
          </cell>
          <cell r="AC262" t="str">
            <v/>
          </cell>
          <cell r="AD262" t="str">
            <v/>
          </cell>
          <cell r="AE262">
            <v>0.5</v>
          </cell>
          <cell r="AF262" t="str">
            <v/>
          </cell>
          <cell r="AG262" t="str">
            <v/>
          </cell>
          <cell r="AH262" t="str">
            <v/>
          </cell>
          <cell r="AI262">
            <v>1</v>
          </cell>
          <cell r="AJ262" t="str">
            <v>NFI</v>
          </cell>
          <cell r="AK262" t="str">
            <v/>
          </cell>
          <cell r="AL262" t="str">
            <v/>
          </cell>
          <cell r="AM262" t="str">
            <v>Billing, debt, vfm, affordability, vulnerability</v>
          </cell>
          <cell r="AN262" t="str">
            <v>score</v>
          </cell>
          <cell r="AO262" t="str">
            <v>Annual change in score, to one decimal place</v>
          </cell>
          <cell r="AP262">
            <v>1</v>
          </cell>
          <cell r="AQ262" t="str">
            <v>Up</v>
          </cell>
          <cell r="AR262" t="str">
            <v/>
          </cell>
          <cell r="AS262"/>
          <cell r="AT262"/>
          <cell r="AU262"/>
          <cell r="AV262"/>
          <cell r="AW262"/>
          <cell r="AX262"/>
          <cell r="AY262"/>
          <cell r="AZ262"/>
          <cell r="BA262"/>
          <cell r="BB262"/>
          <cell r="BC262"/>
          <cell r="BD262"/>
          <cell r="BE262"/>
          <cell r="BF262"/>
          <cell r="BG262"/>
          <cell r="BH262"/>
          <cell r="BI262" t="str">
            <v/>
          </cell>
          <cell r="BJ262" t="str">
            <v/>
          </cell>
          <cell r="BK262" t="str">
            <v/>
          </cell>
          <cell r="BL262" t="str">
            <v/>
          </cell>
          <cell r="BM262" t="str">
            <v/>
          </cell>
          <cell r="BN262"/>
          <cell r="BO262"/>
          <cell r="BP262"/>
          <cell r="BQ262"/>
          <cell r="BR262"/>
          <cell r="BS262"/>
          <cell r="BT262"/>
          <cell r="BU262"/>
          <cell r="BV262"/>
          <cell r="BW262"/>
          <cell r="BX262"/>
          <cell r="BY262"/>
          <cell r="BZ262"/>
          <cell r="CA262"/>
          <cell r="CB262"/>
          <cell r="CC262"/>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v>1</v>
          </cell>
          <cell r="DW262" t="str">
            <v/>
          </cell>
        </row>
        <row r="263">
          <cell r="U263" t="str">
            <v>PR19SEW_L.1</v>
          </cell>
          <cell r="V263" t="str">
            <v>All the water we supply is accounted for</v>
          </cell>
          <cell r="W263" t="str">
            <v>PR19 new</v>
          </cell>
          <cell r="X263" t="str">
            <v>L.1</v>
          </cell>
          <cell r="Y263" t="str">
            <v>Gap sites</v>
          </cell>
          <cell r="Z263" t="str">
            <v>We will undertake a programme of work to improve our processes for identifying gap sites (properties that are using water but are not billed, and not on company billing systems).</v>
          </cell>
          <cell r="AA263" t="str">
            <v/>
          </cell>
          <cell r="AB263">
            <v>0.5</v>
          </cell>
          <cell r="AC263" t="str">
            <v/>
          </cell>
          <cell r="AD263" t="str">
            <v/>
          </cell>
          <cell r="AE263">
            <v>0.5</v>
          </cell>
          <cell r="AF263" t="str">
            <v/>
          </cell>
          <cell r="AG263" t="str">
            <v/>
          </cell>
          <cell r="AH263" t="str">
            <v/>
          </cell>
          <cell r="AI263">
            <v>1</v>
          </cell>
          <cell r="AJ263" t="str">
            <v>NFI</v>
          </cell>
          <cell r="AK263" t="str">
            <v/>
          </cell>
          <cell r="AL263" t="str">
            <v/>
          </cell>
          <cell r="AM263" t="str">
            <v>Billing, debt, vfm, affordability, vulnerability</v>
          </cell>
          <cell r="AN263" t="str">
            <v>nr</v>
          </cell>
          <cell r="AO263" t="str">
            <v>Number of gap sites brought into charge</v>
          </cell>
          <cell r="AP263">
            <v>0</v>
          </cell>
          <cell r="AQ263">
            <v>0</v>
          </cell>
          <cell r="AR263" t="str">
            <v/>
          </cell>
          <cell r="AS263"/>
          <cell r="AT263"/>
          <cell r="AU263"/>
          <cell r="AV263"/>
          <cell r="AW263"/>
          <cell r="AX263"/>
          <cell r="AY263"/>
          <cell r="AZ263"/>
          <cell r="BA263"/>
          <cell r="BB263"/>
          <cell r="BC263"/>
          <cell r="BD263"/>
          <cell r="BE263"/>
          <cell r="BF263"/>
          <cell r="BG263"/>
          <cell r="BH263"/>
          <cell r="BI263" t="str">
            <v/>
          </cell>
          <cell r="BJ263" t="str">
            <v/>
          </cell>
          <cell r="BK263" t="str">
            <v/>
          </cell>
          <cell r="BL263" t="str">
            <v/>
          </cell>
          <cell r="BM263" t="str">
            <v/>
          </cell>
          <cell r="BN263"/>
          <cell r="BO263"/>
          <cell r="BP263"/>
          <cell r="BQ263"/>
          <cell r="BR263"/>
          <cell r="BS263"/>
          <cell r="BT263"/>
          <cell r="BU263"/>
          <cell r="BV263"/>
          <cell r="BW263"/>
          <cell r="BX263"/>
          <cell r="BY263"/>
          <cell r="BZ263"/>
          <cell r="CA263"/>
          <cell r="CB263"/>
          <cell r="CC263"/>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v>1</v>
          </cell>
          <cell r="DW263" t="str">
            <v/>
          </cell>
        </row>
        <row r="264">
          <cell r="U264" t="str">
            <v>PR19SEW_L.2</v>
          </cell>
          <cell r="V264" t="str">
            <v>All the water we supply is accounted for</v>
          </cell>
          <cell r="W264" t="str">
            <v>PR19 new</v>
          </cell>
          <cell r="X264" t="str">
            <v>L.2</v>
          </cell>
          <cell r="Y264" t="str">
            <v>Voids – household properties</v>
          </cell>
          <cell r="Z264" t="str">
            <v>We will measure the number of household voids as a percentage of the total number of connected household properties (void properties are those classed by water companies as being vacant)</v>
          </cell>
          <cell r="AA264" t="str">
            <v/>
          </cell>
          <cell r="AB264">
            <v>0.25</v>
          </cell>
          <cell r="AC264" t="str">
            <v/>
          </cell>
          <cell r="AD264" t="str">
            <v/>
          </cell>
          <cell r="AE264">
            <v>0.75</v>
          </cell>
          <cell r="AF264" t="str">
            <v/>
          </cell>
          <cell r="AG264" t="str">
            <v/>
          </cell>
          <cell r="AH264" t="str">
            <v/>
          </cell>
          <cell r="AI264">
            <v>1</v>
          </cell>
          <cell r="AJ264" t="str">
            <v>Out &amp; under</v>
          </cell>
          <cell r="AK264" t="str">
            <v xml:space="preserve">Revenue </v>
          </cell>
          <cell r="AL264" t="str">
            <v>In-period</v>
          </cell>
          <cell r="AM264" t="str">
            <v>Billing, debt, vfm, affordability, vulnerability</v>
          </cell>
          <cell r="AN264" t="str">
            <v>%</v>
          </cell>
          <cell r="AO264" t="str">
            <v>% of properties</v>
          </cell>
          <cell r="AP264">
            <v>2</v>
          </cell>
          <cell r="AQ264" t="str">
            <v>Down</v>
          </cell>
          <cell r="AR264" t="str">
            <v/>
          </cell>
          <cell r="AS264"/>
          <cell r="AT264"/>
          <cell r="AU264"/>
          <cell r="AV264"/>
          <cell r="AW264"/>
          <cell r="AX264"/>
          <cell r="AY264"/>
          <cell r="AZ264"/>
          <cell r="BA264"/>
          <cell r="BB264"/>
          <cell r="BC264"/>
          <cell r="BD264"/>
          <cell r="BE264"/>
          <cell r="BF264"/>
          <cell r="BG264"/>
          <cell r="BH264"/>
          <cell r="BI264" t="str">
            <v/>
          </cell>
          <cell r="BJ264" t="str">
            <v/>
          </cell>
          <cell r="BK264" t="str">
            <v/>
          </cell>
          <cell r="BL264" t="str">
            <v/>
          </cell>
          <cell r="BM264" t="str">
            <v/>
          </cell>
          <cell r="BN264"/>
          <cell r="BO264"/>
          <cell r="BP264"/>
          <cell r="BQ264"/>
          <cell r="BR264"/>
          <cell r="BS264"/>
          <cell r="BT264"/>
          <cell r="BU264"/>
          <cell r="BV264"/>
          <cell r="BW264"/>
          <cell r="BX264"/>
          <cell r="BY264"/>
          <cell r="BZ264"/>
          <cell r="CA264"/>
          <cell r="CB264"/>
          <cell r="CC264"/>
          <cell r="CD264" t="str">
            <v>Yes</v>
          </cell>
          <cell r="CE264" t="str">
            <v>Yes</v>
          </cell>
          <cell r="CF264" t="str">
            <v>Yes</v>
          </cell>
          <cell r="CG264" t="str">
            <v>Yes</v>
          </cell>
          <cell r="CH264" t="str">
            <v>Yes</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v>1</v>
          </cell>
          <cell r="DW264" t="str">
            <v/>
          </cell>
        </row>
        <row r="265">
          <cell r="U265" t="str">
            <v>PR19SEW_L.3</v>
          </cell>
          <cell r="V265" t="str">
            <v>All the water we supply is accounted for</v>
          </cell>
          <cell r="W265" t="str">
            <v>PR19 new</v>
          </cell>
          <cell r="X265" t="str">
            <v>L.3</v>
          </cell>
          <cell r="Y265" t="str">
            <v>Voids – business properties</v>
          </cell>
          <cell r="Z265" t="str">
            <v>We will measure the number of business property voids as a percentage of the total number of connected business properties (void properties are those classed by water companies as being vacant)</v>
          </cell>
          <cell r="AA265" t="str">
            <v/>
          </cell>
          <cell r="AB265">
            <v>1</v>
          </cell>
          <cell r="AC265" t="str">
            <v/>
          </cell>
          <cell r="AD265" t="str">
            <v/>
          </cell>
          <cell r="AE265" t="str">
            <v/>
          </cell>
          <cell r="AF265" t="str">
            <v/>
          </cell>
          <cell r="AG265" t="str">
            <v/>
          </cell>
          <cell r="AH265" t="str">
            <v/>
          </cell>
          <cell r="AI265">
            <v>1</v>
          </cell>
          <cell r="AJ265" t="str">
            <v>Out &amp; under</v>
          </cell>
          <cell r="AK265" t="str">
            <v xml:space="preserve">Revenue </v>
          </cell>
          <cell r="AL265" t="str">
            <v>End of period</v>
          </cell>
          <cell r="AM265" t="str">
            <v>Billing, debt, vfm, affordability, vulnerability</v>
          </cell>
          <cell r="AN265" t="str">
            <v>%</v>
          </cell>
          <cell r="AO265" t="str">
            <v>% of properties</v>
          </cell>
          <cell r="AP265">
            <v>2</v>
          </cell>
          <cell r="AQ265" t="str">
            <v>Down</v>
          </cell>
          <cell r="AR265" t="str">
            <v/>
          </cell>
          <cell r="AS265"/>
          <cell r="AT265"/>
          <cell r="AU265"/>
          <cell r="AV265"/>
          <cell r="AW265"/>
          <cell r="AX265"/>
          <cell r="AY265"/>
          <cell r="AZ265"/>
          <cell r="BA265"/>
          <cell r="BB265"/>
          <cell r="BC265"/>
          <cell r="BD265"/>
          <cell r="BE265"/>
          <cell r="BF265"/>
          <cell r="BG265"/>
          <cell r="BH265"/>
          <cell r="BI265" t="str">
            <v/>
          </cell>
          <cell r="BJ265" t="str">
            <v/>
          </cell>
          <cell r="BK265" t="str">
            <v/>
          </cell>
          <cell r="BL265" t="str">
            <v/>
          </cell>
          <cell r="BM265" t="str">
            <v/>
          </cell>
          <cell r="BN265"/>
          <cell r="BO265"/>
          <cell r="BP265"/>
          <cell r="BQ265"/>
          <cell r="BR265"/>
          <cell r="BS265"/>
          <cell r="BT265"/>
          <cell r="BU265"/>
          <cell r="BV265"/>
          <cell r="BW265"/>
          <cell r="BX265"/>
          <cell r="BY265"/>
          <cell r="BZ265"/>
          <cell r="CA265"/>
          <cell r="CB265"/>
          <cell r="CC265"/>
          <cell r="CD265" t="str">
            <v>Yes</v>
          </cell>
          <cell r="CE265" t="str">
            <v>Yes</v>
          </cell>
          <cell r="CF265" t="str">
            <v>Yes</v>
          </cell>
          <cell r="CG265" t="str">
            <v>Yes</v>
          </cell>
          <cell r="CH265" t="str">
            <v>Yes</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v>1</v>
          </cell>
          <cell r="DW265" t="str">
            <v/>
          </cell>
        </row>
        <row r="266">
          <cell r="U266" t="str">
            <v>PR19SEW_B.4</v>
          </cell>
          <cell r="V266" t="str">
            <v xml:space="preserve">Our water supply network is resilient for this generation and the next </v>
          </cell>
          <cell r="W266" t="str">
            <v>PR14 revision</v>
          </cell>
          <cell r="X266" t="str">
            <v>B.4</v>
          </cell>
          <cell r="Y266" t="str">
            <v>Company sites protected from risk of flooding</v>
          </cell>
          <cell r="Z266" t="str">
            <v>The number of our sites that have been protected from the risk of flooding.</v>
          </cell>
          <cell r="AA266">
            <v>0.05</v>
          </cell>
          <cell r="AB266">
            <v>0.95</v>
          </cell>
          <cell r="AC266" t="str">
            <v/>
          </cell>
          <cell r="AD266" t="str">
            <v/>
          </cell>
          <cell r="AE266" t="str">
            <v/>
          </cell>
          <cell r="AF266" t="str">
            <v/>
          </cell>
          <cell r="AG266" t="str">
            <v/>
          </cell>
          <cell r="AH266" t="str">
            <v/>
          </cell>
          <cell r="AI266">
            <v>1</v>
          </cell>
          <cell r="AJ266" t="str">
            <v>Under</v>
          </cell>
          <cell r="AK266" t="str">
            <v xml:space="preserve">Revenue </v>
          </cell>
          <cell r="AL266" t="str">
            <v>End of period</v>
          </cell>
          <cell r="AM266" t="str">
            <v>Resilience</v>
          </cell>
          <cell r="AN266" t="str">
            <v>nr</v>
          </cell>
          <cell r="AO266" t="str">
            <v>Number of sites protected</v>
          </cell>
          <cell r="AP266">
            <v>0</v>
          </cell>
          <cell r="AQ266" t="str">
            <v>Up</v>
          </cell>
          <cell r="AR266" t="str">
            <v/>
          </cell>
          <cell r="AS266"/>
          <cell r="AT266"/>
          <cell r="AU266"/>
          <cell r="AV266"/>
          <cell r="AW266"/>
          <cell r="AX266"/>
          <cell r="AY266"/>
          <cell r="AZ266"/>
          <cell r="BA266"/>
          <cell r="BB266"/>
          <cell r="BC266"/>
          <cell r="BD266"/>
          <cell r="BE266"/>
          <cell r="BF266"/>
          <cell r="BG266"/>
          <cell r="BH266"/>
          <cell r="BI266" t="str">
            <v/>
          </cell>
          <cell r="BJ266" t="str">
            <v/>
          </cell>
          <cell r="BK266" t="str">
            <v/>
          </cell>
          <cell r="BL266" t="str">
            <v/>
          </cell>
          <cell r="BM266" t="str">
            <v/>
          </cell>
          <cell r="BN266"/>
          <cell r="BO266"/>
          <cell r="BP266"/>
          <cell r="BQ266"/>
          <cell r="BR266"/>
          <cell r="BS266"/>
          <cell r="BT266"/>
          <cell r="BU266"/>
          <cell r="BV266"/>
          <cell r="BW266"/>
          <cell r="BX266"/>
          <cell r="BY266"/>
          <cell r="BZ266"/>
          <cell r="CA266"/>
          <cell r="CB266"/>
          <cell r="CC266"/>
          <cell r="CD266" t="str">
            <v/>
          </cell>
          <cell r="CE266" t="str">
            <v/>
          </cell>
          <cell r="CF266" t="str">
            <v/>
          </cell>
          <cell r="CG266" t="str">
            <v/>
          </cell>
          <cell r="CH266" t="str">
            <v>Yes</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v>1</v>
          </cell>
          <cell r="DW266" t="str">
            <v/>
          </cell>
        </row>
        <row r="267">
          <cell r="U267" t="str">
            <v>PR19SEW_B.5</v>
          </cell>
          <cell r="V267" t="str">
            <v xml:space="preserve">Our water supply network is resilient for this generation and the next </v>
          </cell>
          <cell r="W267" t="str">
            <v>PR19 new</v>
          </cell>
          <cell r="X267" t="str">
            <v>B.5</v>
          </cell>
          <cell r="Y267" t="str">
            <v>Event Risk Index (ERI)</v>
          </cell>
          <cell r="Z267" t="str">
            <v>The Event Risk Index (ERI) is a score used to illustrate the risk arising from water quality events, we will be consistent with the Drinking Water Inspectorate (DWI) definition</v>
          </cell>
          <cell r="AA267">
            <v>0.1</v>
          </cell>
          <cell r="AB267">
            <v>0.9</v>
          </cell>
          <cell r="AC267" t="str">
            <v/>
          </cell>
          <cell r="AD267" t="str">
            <v/>
          </cell>
          <cell r="AE267" t="str">
            <v/>
          </cell>
          <cell r="AF267" t="str">
            <v/>
          </cell>
          <cell r="AG267" t="str">
            <v/>
          </cell>
          <cell r="AH267" t="str">
            <v/>
          </cell>
          <cell r="AI267">
            <v>1</v>
          </cell>
          <cell r="AJ267" t="str">
            <v>NFI</v>
          </cell>
          <cell r="AK267" t="str">
            <v/>
          </cell>
          <cell r="AL267" t="str">
            <v/>
          </cell>
          <cell r="AM267" t="str">
            <v>Water quality compliance</v>
          </cell>
          <cell r="AN267" t="str">
            <v>score</v>
          </cell>
          <cell r="AO267" t="str">
            <v xml:space="preserve">Index score </v>
          </cell>
          <cell r="AP267">
            <v>3</v>
          </cell>
          <cell r="AQ267" t="str">
            <v>Down</v>
          </cell>
          <cell r="AR267" t="str">
            <v/>
          </cell>
          <cell r="AS267"/>
          <cell r="AT267"/>
          <cell r="AU267"/>
          <cell r="AV267"/>
          <cell r="AW267"/>
          <cell r="AX267"/>
          <cell r="AY267"/>
          <cell r="AZ267"/>
          <cell r="BA267"/>
          <cell r="BB267"/>
          <cell r="BC267"/>
          <cell r="BD267"/>
          <cell r="BE267"/>
          <cell r="BF267"/>
          <cell r="BG267"/>
          <cell r="BH267"/>
          <cell r="BI267" t="str">
            <v/>
          </cell>
          <cell r="BJ267" t="str">
            <v/>
          </cell>
          <cell r="BK267" t="str">
            <v/>
          </cell>
          <cell r="BL267" t="str">
            <v/>
          </cell>
          <cell r="BM267" t="str">
            <v/>
          </cell>
          <cell r="BN267"/>
          <cell r="BO267"/>
          <cell r="BP267"/>
          <cell r="BQ267"/>
          <cell r="BR267"/>
          <cell r="BS267"/>
          <cell r="BT267"/>
          <cell r="BU267"/>
          <cell r="BV267"/>
          <cell r="BW267"/>
          <cell r="BX267"/>
          <cell r="BY267"/>
          <cell r="BZ267"/>
          <cell r="CA267"/>
          <cell r="CB267"/>
          <cell r="CC267"/>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v>1</v>
          </cell>
          <cell r="DW267" t="str">
            <v/>
          </cell>
        </row>
        <row r="268">
          <cell r="U268" t="str">
            <v>PR19SEW_B.6</v>
          </cell>
          <cell r="V268" t="str">
            <v xml:space="preserve">Our water supply network is resilient for this generation and the next </v>
          </cell>
          <cell r="W268" t="str">
            <v>PR14 revision</v>
          </cell>
          <cell r="X268" t="str">
            <v>B.6</v>
          </cell>
          <cell r="Y268" t="str">
            <v>Low pressure</v>
          </cell>
          <cell r="Z268" t="str">
            <v>The number of properties, per 10,000 connections, at risk of experiencing water pressure below the industry standard (i.e. as recorded on the former DG2 serviceability indicator).</v>
          </cell>
          <cell r="AA268" t="str">
            <v/>
          </cell>
          <cell r="AB268">
            <v>1</v>
          </cell>
          <cell r="AC268" t="str">
            <v/>
          </cell>
          <cell r="AD268" t="str">
            <v/>
          </cell>
          <cell r="AE268" t="str">
            <v/>
          </cell>
          <cell r="AF268" t="str">
            <v/>
          </cell>
          <cell r="AG268" t="str">
            <v/>
          </cell>
          <cell r="AH268" t="str">
            <v/>
          </cell>
          <cell r="AI268">
            <v>1</v>
          </cell>
          <cell r="AJ268" t="str">
            <v>Out &amp; under</v>
          </cell>
          <cell r="AK268" t="str">
            <v xml:space="preserve">Revenue </v>
          </cell>
          <cell r="AL268" t="str">
            <v>In-period</v>
          </cell>
          <cell r="AM268" t="str">
            <v>Water pressure</v>
          </cell>
          <cell r="AN268" t="str">
            <v>number</v>
          </cell>
          <cell r="AO268" t="str">
            <v>No. of properties per 10,000 connections</v>
          </cell>
          <cell r="AP268">
            <v>1</v>
          </cell>
          <cell r="AQ268" t="str">
            <v>Down</v>
          </cell>
          <cell r="AR268"/>
          <cell r="AS268"/>
          <cell r="AT268"/>
          <cell r="AU268"/>
          <cell r="AV268"/>
          <cell r="AW268"/>
          <cell r="AX268"/>
          <cell r="AY268"/>
          <cell r="AZ268"/>
          <cell r="BA268"/>
          <cell r="BB268"/>
          <cell r="BC268"/>
          <cell r="BD268"/>
          <cell r="BE268"/>
          <cell r="BF268"/>
          <cell r="BG268"/>
          <cell r="BH268"/>
          <cell r="BI268" t="str">
            <v/>
          </cell>
          <cell r="BJ268" t="str">
            <v/>
          </cell>
          <cell r="BK268" t="str">
            <v/>
          </cell>
          <cell r="BL268" t="str">
            <v/>
          </cell>
          <cell r="BM268" t="str">
            <v/>
          </cell>
          <cell r="BN268"/>
          <cell r="BO268"/>
          <cell r="BP268"/>
          <cell r="BQ268"/>
          <cell r="BR268"/>
          <cell r="BS268"/>
          <cell r="BT268"/>
          <cell r="BU268"/>
          <cell r="BV268"/>
          <cell r="BW268"/>
          <cell r="BX268"/>
          <cell r="BY268"/>
          <cell r="BZ268"/>
          <cell r="CA268"/>
          <cell r="CB268"/>
          <cell r="CC268"/>
          <cell r="CD268" t="str">
            <v>Yes</v>
          </cell>
          <cell r="CE268" t="str">
            <v>Yes</v>
          </cell>
          <cell r="CF268" t="str">
            <v>Yes</v>
          </cell>
          <cell r="CG268" t="str">
            <v>Yes</v>
          </cell>
          <cell r="CH268" t="str">
            <v>Yes</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v>1</v>
          </cell>
          <cell r="DW268" t="str">
            <v/>
          </cell>
        </row>
        <row r="269">
          <cell r="U269" t="str">
            <v>PR19SEW_H.1</v>
          </cell>
          <cell r="V269" t="str">
            <v>Our environment thrives, now and into the future</v>
          </cell>
          <cell r="W269" t="str">
            <v>PR19 new</v>
          </cell>
          <cell r="X269" t="str">
            <v>H.1</v>
          </cell>
          <cell r="Y269" t="str">
            <v>Engaging and working with landowners and land managers to improve catchment resilience related to raw water quality deterioration</v>
          </cell>
          <cell r="Z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AA269">
            <v>1</v>
          </cell>
          <cell r="AB269" t="str">
            <v/>
          </cell>
          <cell r="AC269" t="str">
            <v/>
          </cell>
          <cell r="AD269" t="str">
            <v/>
          </cell>
          <cell r="AE269" t="str">
            <v/>
          </cell>
          <cell r="AF269" t="str">
            <v/>
          </cell>
          <cell r="AG269" t="str">
            <v/>
          </cell>
          <cell r="AH269" t="str">
            <v/>
          </cell>
          <cell r="AI269">
            <v>1</v>
          </cell>
          <cell r="AJ269" t="str">
            <v>Out &amp; under</v>
          </cell>
          <cell r="AK269" t="str">
            <v xml:space="preserve">Revenue </v>
          </cell>
          <cell r="AL269" t="str">
            <v>End of period</v>
          </cell>
          <cell r="AM269" t="str">
            <v>Catchment management</v>
          </cell>
          <cell r="AN269" t="str">
            <v>nr</v>
          </cell>
          <cell r="AO269" t="str">
            <v xml:space="preserve">Hectares of land </v>
          </cell>
          <cell r="AP269">
            <v>1</v>
          </cell>
          <cell r="AQ269" t="str">
            <v>Up</v>
          </cell>
          <cell r="AR269" t="str">
            <v/>
          </cell>
          <cell r="AS269"/>
          <cell r="AT269"/>
          <cell r="AU269"/>
          <cell r="AV269"/>
          <cell r="AW269"/>
          <cell r="AX269"/>
          <cell r="AY269"/>
          <cell r="AZ269"/>
          <cell r="BA269"/>
          <cell r="BB269"/>
          <cell r="BC269"/>
          <cell r="BD269"/>
          <cell r="BE269"/>
          <cell r="BF269"/>
          <cell r="BG269"/>
          <cell r="BH269"/>
          <cell r="BI269" t="str">
            <v/>
          </cell>
          <cell r="BJ269" t="str">
            <v/>
          </cell>
          <cell r="BK269" t="str">
            <v/>
          </cell>
          <cell r="BL269" t="str">
            <v/>
          </cell>
          <cell r="BM269" t="str">
            <v/>
          </cell>
          <cell r="BN269"/>
          <cell r="BO269"/>
          <cell r="BP269"/>
          <cell r="BQ269"/>
          <cell r="BR269"/>
          <cell r="BS269"/>
          <cell r="BT269"/>
          <cell r="BU269"/>
          <cell r="BV269"/>
          <cell r="BW269"/>
          <cell r="BX269"/>
          <cell r="BY269"/>
          <cell r="BZ269"/>
          <cell r="CA269"/>
          <cell r="CB269"/>
          <cell r="CC269"/>
          <cell r="CD269" t="str">
            <v/>
          </cell>
          <cell r="CE269" t="str">
            <v/>
          </cell>
          <cell r="CF269" t="str">
            <v/>
          </cell>
          <cell r="CG269" t="str">
            <v/>
          </cell>
          <cell r="CH269" t="str">
            <v>Yes</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v>1</v>
          </cell>
          <cell r="DW269" t="str">
            <v/>
          </cell>
        </row>
        <row r="270">
          <cell r="U270" t="str">
            <v>PR19SEW_H.2</v>
          </cell>
          <cell r="V270" t="str">
            <v>Our environment thrives, now and into the future</v>
          </cell>
          <cell r="W270" t="str">
            <v>PR19 new</v>
          </cell>
          <cell r="X270" t="str">
            <v>H.2</v>
          </cell>
          <cell r="Y270" t="str">
            <v>Protecting wildlife and increasing biodiversity</v>
          </cell>
          <cell r="Z270" t="str">
            <v>The number of hectares of company land which we have proactively managed and monitored to produce a net gain in biodiversity/wildlife through active conservation work</v>
          </cell>
          <cell r="AA270">
            <v>0.5</v>
          </cell>
          <cell r="AB270">
            <v>0.5</v>
          </cell>
          <cell r="AC270" t="str">
            <v/>
          </cell>
          <cell r="AD270" t="str">
            <v/>
          </cell>
          <cell r="AE270" t="str">
            <v/>
          </cell>
          <cell r="AF270" t="str">
            <v/>
          </cell>
          <cell r="AG270" t="str">
            <v/>
          </cell>
          <cell r="AH270" t="str">
            <v/>
          </cell>
          <cell r="AI270">
            <v>1</v>
          </cell>
          <cell r="AJ270" t="str">
            <v>Out &amp; under</v>
          </cell>
          <cell r="AK270" t="str">
            <v xml:space="preserve">Revenue </v>
          </cell>
          <cell r="AL270" t="str">
            <v>End of period</v>
          </cell>
          <cell r="AM270" t="str">
            <v>Biodiversity/SSSIs</v>
          </cell>
          <cell r="AN270" t="str">
            <v>nr</v>
          </cell>
          <cell r="AO270" t="str">
            <v xml:space="preserve">Hectares of company land </v>
          </cell>
          <cell r="AP270">
            <v>1</v>
          </cell>
          <cell r="AQ270" t="str">
            <v>Up</v>
          </cell>
          <cell r="AR270" t="str">
            <v/>
          </cell>
          <cell r="AS270"/>
          <cell r="AT270"/>
          <cell r="AU270"/>
          <cell r="AV270"/>
          <cell r="AW270"/>
          <cell r="AX270"/>
          <cell r="AY270"/>
          <cell r="AZ270"/>
          <cell r="BA270"/>
          <cell r="BB270"/>
          <cell r="BC270"/>
          <cell r="BD270"/>
          <cell r="BE270"/>
          <cell r="BF270"/>
          <cell r="BG270"/>
          <cell r="BH270"/>
          <cell r="BI270" t="str">
            <v/>
          </cell>
          <cell r="BJ270" t="str">
            <v/>
          </cell>
          <cell r="BK270" t="str">
            <v/>
          </cell>
          <cell r="BL270" t="str">
            <v/>
          </cell>
          <cell r="BM270" t="str">
            <v/>
          </cell>
          <cell r="BN270"/>
          <cell r="BO270"/>
          <cell r="BP270"/>
          <cell r="BQ270"/>
          <cell r="BR270"/>
          <cell r="BS270"/>
          <cell r="BT270"/>
          <cell r="BU270"/>
          <cell r="BV270"/>
          <cell r="BW270"/>
          <cell r="BX270"/>
          <cell r="BY270"/>
          <cell r="BZ270"/>
          <cell r="CA270"/>
          <cell r="CB270"/>
          <cell r="CC270"/>
          <cell r="CD270" t="str">
            <v/>
          </cell>
          <cell r="CE270" t="str">
            <v/>
          </cell>
          <cell r="CF270" t="str">
            <v/>
          </cell>
          <cell r="CG270" t="str">
            <v/>
          </cell>
          <cell r="CH270" t="str">
            <v>Yes</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v>1</v>
          </cell>
          <cell r="DW270" t="str">
            <v/>
          </cell>
        </row>
        <row r="271">
          <cell r="U271" t="str">
            <v>PR19SEW_H.3</v>
          </cell>
          <cell r="V271" t="str">
            <v>Our environment thrives, now and into the future</v>
          </cell>
          <cell r="W271" t="str">
            <v>PR19 new</v>
          </cell>
          <cell r="X271" t="str">
            <v>H.3</v>
          </cell>
          <cell r="Y271" t="str">
            <v xml:space="preserve">Water Industry National Environment Programme </v>
          </cell>
          <cell r="Z271" t="str">
            <v>We will deliver all elements of work that are required under the Water Industry National Environment Programme (WINEP)</v>
          </cell>
          <cell r="AA271">
            <v>1</v>
          </cell>
          <cell r="AB271" t="str">
            <v/>
          </cell>
          <cell r="AC271" t="str">
            <v/>
          </cell>
          <cell r="AD271" t="str">
            <v/>
          </cell>
          <cell r="AE271" t="str">
            <v/>
          </cell>
          <cell r="AF271" t="str">
            <v/>
          </cell>
          <cell r="AG271" t="str">
            <v/>
          </cell>
          <cell r="AH271" t="str">
            <v/>
          </cell>
          <cell r="AI271">
            <v>1</v>
          </cell>
          <cell r="AJ271" t="str">
            <v>Under</v>
          </cell>
          <cell r="AK271" t="str">
            <v xml:space="preserve">Revenue </v>
          </cell>
          <cell r="AL271" t="str">
            <v>In-period</v>
          </cell>
          <cell r="AM271" t="str">
            <v>Environmental</v>
          </cell>
          <cell r="AN271" t="str">
            <v>nr</v>
          </cell>
          <cell r="AO271" t="str">
            <v>Cumulative number of schemes</v>
          </cell>
          <cell r="AP271">
            <v>0</v>
          </cell>
          <cell r="AQ271" t="str">
            <v>Up</v>
          </cell>
          <cell r="AR271" t="str">
            <v/>
          </cell>
          <cell r="AS271"/>
          <cell r="AT271"/>
          <cell r="AU271"/>
          <cell r="AV271"/>
          <cell r="AW271"/>
          <cell r="AX271"/>
          <cell r="AY271"/>
          <cell r="AZ271"/>
          <cell r="BA271"/>
          <cell r="BB271"/>
          <cell r="BC271"/>
          <cell r="BD271"/>
          <cell r="BE271"/>
          <cell r="BF271"/>
          <cell r="BG271"/>
          <cell r="BH271"/>
          <cell r="BI271" t="str">
            <v/>
          </cell>
          <cell r="BJ271" t="str">
            <v/>
          </cell>
          <cell r="BK271" t="str">
            <v/>
          </cell>
          <cell r="BL271" t="str">
            <v/>
          </cell>
          <cell r="BM271" t="str">
            <v/>
          </cell>
          <cell r="BN271"/>
          <cell r="BO271"/>
          <cell r="BP271"/>
          <cell r="BQ271"/>
          <cell r="BR271"/>
          <cell r="BS271"/>
          <cell r="BT271"/>
          <cell r="BU271"/>
          <cell r="BV271"/>
          <cell r="BW271"/>
          <cell r="BX271"/>
          <cell r="BY271"/>
          <cell r="BZ271"/>
          <cell r="CA271"/>
          <cell r="CB271"/>
          <cell r="CC271"/>
          <cell r="CD271" t="str">
            <v>Yes</v>
          </cell>
          <cell r="CE271" t="str">
            <v>Yes</v>
          </cell>
          <cell r="CF271" t="str">
            <v>Yes</v>
          </cell>
          <cell r="CG271" t="str">
            <v>Yes</v>
          </cell>
          <cell r="CH271" t="str">
            <v>Yes</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v>1</v>
          </cell>
          <cell r="DW271" t="str">
            <v/>
          </cell>
        </row>
        <row r="272">
          <cell r="U272" t="str">
            <v>PR19SEW_H.4</v>
          </cell>
          <cell r="V272" t="str">
            <v>Our environment thrives, now and into the future</v>
          </cell>
          <cell r="W272" t="str">
            <v>PR14 revision</v>
          </cell>
          <cell r="X272" t="str">
            <v>H.4</v>
          </cell>
          <cell r="Y272" t="str">
            <v>Greenhouse gas emissions</v>
          </cell>
          <cell r="Z272" t="str">
            <v>The amount of greenhouse gas emissions we produce per megalitre of treated water (a megalitre is 1,000,000 litres)</v>
          </cell>
          <cell r="AA272">
            <v>0.25</v>
          </cell>
          <cell r="AB272">
            <v>0.745</v>
          </cell>
          <cell r="AC272" t="str">
            <v/>
          </cell>
          <cell r="AD272" t="str">
            <v/>
          </cell>
          <cell r="AE272">
            <v>5.0000000000000001E-3</v>
          </cell>
          <cell r="AF272" t="str">
            <v/>
          </cell>
          <cell r="AG272" t="str">
            <v/>
          </cell>
          <cell r="AH272" t="str">
            <v/>
          </cell>
          <cell r="AI272">
            <v>1</v>
          </cell>
          <cell r="AJ272" t="str">
            <v>NFI</v>
          </cell>
          <cell r="AK272" t="str">
            <v/>
          </cell>
          <cell r="AL272" t="str">
            <v/>
          </cell>
          <cell r="AM272" t="str">
            <v>Energy/emissions</v>
          </cell>
          <cell r="AN272" t="str">
            <v>nr</v>
          </cell>
          <cell r="AO272" t="str">
            <v>kgCO2e equivalent per megalitre of water supplied</v>
          </cell>
          <cell r="AP272">
            <v>1</v>
          </cell>
          <cell r="AQ272" t="str">
            <v>Down</v>
          </cell>
          <cell r="AR272" t="str">
            <v/>
          </cell>
          <cell r="AS272"/>
          <cell r="AT272"/>
          <cell r="AU272"/>
          <cell r="AV272"/>
          <cell r="AW272"/>
          <cell r="AX272"/>
          <cell r="AY272"/>
          <cell r="AZ272"/>
          <cell r="BA272"/>
          <cell r="BB272"/>
          <cell r="BC272"/>
          <cell r="BD272"/>
          <cell r="BE272"/>
          <cell r="BF272"/>
          <cell r="BG272"/>
          <cell r="BH272"/>
          <cell r="BI272" t="str">
            <v/>
          </cell>
          <cell r="BJ272" t="str">
            <v/>
          </cell>
          <cell r="BK272" t="str">
            <v/>
          </cell>
          <cell r="BL272" t="str">
            <v/>
          </cell>
          <cell r="BM272" t="str">
            <v/>
          </cell>
          <cell r="BN272"/>
          <cell r="BO272"/>
          <cell r="BP272"/>
          <cell r="BQ272"/>
          <cell r="BR272"/>
          <cell r="BS272"/>
          <cell r="BT272"/>
          <cell r="BU272"/>
          <cell r="BV272"/>
          <cell r="BW272"/>
          <cell r="BX272"/>
          <cell r="BY272"/>
          <cell r="BZ272"/>
          <cell r="CA272"/>
          <cell r="CB272"/>
          <cell r="CC272"/>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v>1</v>
          </cell>
          <cell r="DW272" t="str">
            <v/>
          </cell>
        </row>
        <row r="273">
          <cell r="U273" t="str">
            <v>PR19SEW_H.5</v>
          </cell>
          <cell r="V273" t="str">
            <v>Our environment thrives, now and into the future</v>
          </cell>
          <cell r="W273" t="str">
            <v>PR14 revision</v>
          </cell>
          <cell r="X273" t="str">
            <v>H.5</v>
          </cell>
          <cell r="Y273" t="str">
            <v xml:space="preserve">Bespoke Abstraction Incentive Mechanism (AIM) </v>
          </cell>
          <cell r="Z273" t="str">
            <v>We will apply a bespoke AIM measure to three groundwater abstraction sites. We will measure the level of abstraction and when trigger levels (for low flow) are reached, we will commit to reducing abstraction at those sites</v>
          </cell>
          <cell r="AA273">
            <v>1</v>
          </cell>
          <cell r="AB273" t="str">
            <v/>
          </cell>
          <cell r="AC273" t="str">
            <v/>
          </cell>
          <cell r="AD273" t="str">
            <v/>
          </cell>
          <cell r="AE273" t="str">
            <v/>
          </cell>
          <cell r="AF273" t="str">
            <v/>
          </cell>
          <cell r="AG273" t="str">
            <v/>
          </cell>
          <cell r="AH273" t="str">
            <v/>
          </cell>
          <cell r="AI273">
            <v>1</v>
          </cell>
          <cell r="AJ273" t="str">
            <v>Under</v>
          </cell>
          <cell r="AK273" t="str">
            <v xml:space="preserve">Revenue </v>
          </cell>
          <cell r="AL273" t="str">
            <v>In-period</v>
          </cell>
          <cell r="AM273" t="str">
            <v>Water resources/ abstraction</v>
          </cell>
          <cell r="AN273" t="str">
            <v>nr</v>
          </cell>
          <cell r="AO273" t="str">
            <v>Megalitres per day</v>
          </cell>
          <cell r="AP273">
            <v>0</v>
          </cell>
          <cell r="AQ273" t="str">
            <v>Down</v>
          </cell>
          <cell r="AR273" t="str">
            <v/>
          </cell>
          <cell r="AS273"/>
          <cell r="AT273"/>
          <cell r="AU273"/>
          <cell r="AV273"/>
          <cell r="AW273"/>
          <cell r="AX273"/>
          <cell r="AY273"/>
          <cell r="AZ273"/>
          <cell r="BA273"/>
          <cell r="BB273"/>
          <cell r="BC273"/>
          <cell r="BD273"/>
          <cell r="BE273"/>
          <cell r="BF273"/>
          <cell r="BG273"/>
          <cell r="BH273"/>
          <cell r="BI273" t="str">
            <v/>
          </cell>
          <cell r="BJ273" t="str">
            <v/>
          </cell>
          <cell r="BK273" t="str">
            <v/>
          </cell>
          <cell r="BL273" t="str">
            <v/>
          </cell>
          <cell r="BM273" t="str">
            <v/>
          </cell>
          <cell r="BN273"/>
          <cell r="BO273"/>
          <cell r="BP273"/>
          <cell r="BQ273"/>
          <cell r="BR273"/>
          <cell r="BS273"/>
          <cell r="BT273"/>
          <cell r="BU273"/>
          <cell r="BV273"/>
          <cell r="BW273"/>
          <cell r="BX273"/>
          <cell r="BY273"/>
          <cell r="BZ273"/>
          <cell r="CA273"/>
          <cell r="CB273"/>
          <cell r="CC273"/>
          <cell r="CD273" t="str">
            <v>Yes</v>
          </cell>
          <cell r="CE273" t="str">
            <v>Yes</v>
          </cell>
          <cell r="CF273" t="str">
            <v>Yes</v>
          </cell>
          <cell r="CG273" t="str">
            <v>Yes</v>
          </cell>
          <cell r="CH273" t="str">
            <v>Yes</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v>1</v>
          </cell>
          <cell r="DW273" t="str">
            <v/>
          </cell>
        </row>
        <row r="274">
          <cell r="U274" t="str">
            <v>PR19SEW_H.6</v>
          </cell>
          <cell r="V274" t="str">
            <v>Our environment thrives, now and into the future</v>
          </cell>
          <cell r="W274" t="str">
            <v>PR19 new</v>
          </cell>
          <cell r="X274" t="str">
            <v>H.6</v>
          </cell>
          <cell r="Y274" t="str">
            <v>Engaging and working with abstractors to improve catchment resilience to low flows</v>
          </cell>
          <cell r="Z274" t="str">
            <v>We will measure the percentage of relevant abstractors in high risk areas that have been engaged with to encourage a reduction in water use. We will run this in two specific locations.</v>
          </cell>
          <cell r="AA274">
            <v>1</v>
          </cell>
          <cell r="AB274" t="str">
            <v/>
          </cell>
          <cell r="AC274" t="str">
            <v/>
          </cell>
          <cell r="AD274" t="str">
            <v/>
          </cell>
          <cell r="AE274" t="str">
            <v/>
          </cell>
          <cell r="AF274" t="str">
            <v/>
          </cell>
          <cell r="AG274" t="str">
            <v/>
          </cell>
          <cell r="AH274" t="str">
            <v/>
          </cell>
          <cell r="AI274">
            <v>1</v>
          </cell>
          <cell r="AJ274" t="str">
            <v>NFI</v>
          </cell>
          <cell r="AK274" t="str">
            <v/>
          </cell>
          <cell r="AL274" t="str">
            <v/>
          </cell>
          <cell r="AM274" t="str">
            <v>Water resources/ abstraction</v>
          </cell>
          <cell r="AN274" t="str">
            <v>%</v>
          </cell>
          <cell r="AO274" t="str">
            <v>Percentage of relevant abstractors engaged with</v>
          </cell>
          <cell r="AP274">
            <v>0</v>
          </cell>
          <cell r="AQ274" t="str">
            <v>Up</v>
          </cell>
          <cell r="AR274" t="str">
            <v/>
          </cell>
          <cell r="AS274"/>
          <cell r="AT274"/>
          <cell r="AU274"/>
          <cell r="AV274"/>
          <cell r="AW274"/>
          <cell r="AX274"/>
          <cell r="AY274"/>
          <cell r="AZ274"/>
          <cell r="BA274"/>
          <cell r="BB274"/>
          <cell r="BC274"/>
          <cell r="BD274"/>
          <cell r="BE274"/>
          <cell r="BF274"/>
          <cell r="BG274"/>
          <cell r="BH274"/>
          <cell r="BI274" t="str">
            <v/>
          </cell>
          <cell r="BJ274" t="str">
            <v/>
          </cell>
          <cell r="BK274" t="str">
            <v/>
          </cell>
          <cell r="BL274" t="str">
            <v/>
          </cell>
          <cell r="BM274" t="str">
            <v/>
          </cell>
          <cell r="BN274"/>
          <cell r="BO274"/>
          <cell r="BP274"/>
          <cell r="BQ274"/>
          <cell r="BR274"/>
          <cell r="BS274"/>
          <cell r="BT274"/>
          <cell r="BU274"/>
          <cell r="BV274"/>
          <cell r="BW274"/>
          <cell r="BX274"/>
          <cell r="BY274"/>
          <cell r="BZ274"/>
          <cell r="CA274"/>
          <cell r="CB274"/>
          <cell r="CC274"/>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v>1</v>
          </cell>
          <cell r="DW274" t="str">
            <v/>
          </cell>
        </row>
        <row r="275">
          <cell r="U275" t="str">
            <v>PR19SEW_C.11</v>
          </cell>
          <cell r="V275" t="str">
            <v>Our customers are happy with the service we provide</v>
          </cell>
          <cell r="W275" t="str">
            <v>PR14 revision</v>
          </cell>
          <cell r="X275" t="str">
            <v>C.11</v>
          </cell>
          <cell r="Y275" t="str">
            <v xml:space="preserve">Satisfaction with value for money </v>
          </cell>
          <cell r="Z275" t="str">
            <v>Satisfaction of household customers with value for money, as measured through satisfaction tracking research, score out of 5</v>
          </cell>
          <cell r="AA275" t="str">
            <v/>
          </cell>
          <cell r="AB275">
            <v>0.5</v>
          </cell>
          <cell r="AC275" t="str">
            <v/>
          </cell>
          <cell r="AD275" t="str">
            <v/>
          </cell>
          <cell r="AE275">
            <v>0.5</v>
          </cell>
          <cell r="AF275" t="str">
            <v/>
          </cell>
          <cell r="AG275" t="str">
            <v/>
          </cell>
          <cell r="AH275" t="str">
            <v/>
          </cell>
          <cell r="AI275">
            <v>1</v>
          </cell>
          <cell r="AJ275" t="str">
            <v>NFI</v>
          </cell>
          <cell r="AK275" t="str">
            <v/>
          </cell>
          <cell r="AL275" t="str">
            <v/>
          </cell>
          <cell r="AM275" t="str">
            <v>Customer service/satisfaction (exc. billing etc.)</v>
          </cell>
          <cell r="AN275" t="str">
            <v>score</v>
          </cell>
          <cell r="AO275" t="str">
            <v>Satisfaction score out of 5</v>
          </cell>
          <cell r="AP275">
            <v>1</v>
          </cell>
          <cell r="AQ275" t="str">
            <v>Up</v>
          </cell>
          <cell r="AR275" t="str">
            <v/>
          </cell>
          <cell r="AS275"/>
          <cell r="AT275"/>
          <cell r="AU275"/>
          <cell r="AV275"/>
          <cell r="AW275"/>
          <cell r="AX275"/>
          <cell r="AY275"/>
          <cell r="AZ275"/>
          <cell r="BA275"/>
          <cell r="BB275"/>
          <cell r="BC275"/>
          <cell r="BD275"/>
          <cell r="BE275"/>
          <cell r="BF275"/>
          <cell r="BG275"/>
          <cell r="BH275"/>
          <cell r="BI275" t="str">
            <v/>
          </cell>
          <cell r="BJ275" t="str">
            <v/>
          </cell>
          <cell r="BK275" t="str">
            <v/>
          </cell>
          <cell r="BL275" t="str">
            <v/>
          </cell>
          <cell r="BM275" t="str">
            <v/>
          </cell>
          <cell r="BN275"/>
          <cell r="BO275"/>
          <cell r="BP275"/>
          <cell r="BQ275"/>
          <cell r="BR275"/>
          <cell r="BS275"/>
          <cell r="BT275"/>
          <cell r="BU275"/>
          <cell r="BV275"/>
          <cell r="BW275"/>
          <cell r="BX275"/>
          <cell r="BY275"/>
          <cell r="BZ275"/>
          <cell r="CA275"/>
          <cell r="CB275"/>
          <cell r="CC275"/>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No</v>
          </cell>
          <cell r="DV275">
            <v>1</v>
          </cell>
          <cell r="DW275" t="str">
            <v/>
          </cell>
        </row>
        <row r="276">
          <cell r="U276" t="str">
            <v>PR19SEW_NEP01</v>
          </cell>
          <cell r="V276" t="str">
            <v/>
          </cell>
          <cell r="W276" t="str">
            <v/>
          </cell>
          <cell r="X276" t="str">
            <v>NEP01</v>
          </cell>
          <cell r="Y276" t="str">
            <v>WINEP Delivery</v>
          </cell>
          <cell r="Z276" t="str">
            <v/>
          </cell>
          <cell r="AA276" t="str">
            <v/>
          </cell>
          <cell r="AB276" t="str">
            <v/>
          </cell>
          <cell r="AC276" t="str">
            <v/>
          </cell>
          <cell r="AD276" t="str">
            <v/>
          </cell>
          <cell r="AE276" t="str">
            <v/>
          </cell>
          <cell r="AF276" t="str">
            <v/>
          </cell>
          <cell r="AG276" t="str">
            <v/>
          </cell>
          <cell r="AH276" t="str">
            <v/>
          </cell>
          <cell r="AI276">
            <v>0</v>
          </cell>
          <cell r="AJ276" t="str">
            <v>NFI</v>
          </cell>
          <cell r="AK276" t="str">
            <v/>
          </cell>
          <cell r="AL276" t="str">
            <v/>
          </cell>
          <cell r="AM276" t="str">
            <v/>
          </cell>
          <cell r="AN276" t="str">
            <v/>
          </cell>
          <cell r="AO276" t="str">
            <v>WINEP requirements met or not met in each year</v>
          </cell>
          <cell r="AP276">
            <v>0</v>
          </cell>
          <cell r="AQ276" t="str">
            <v/>
          </cell>
          <cell r="AR276" t="str">
            <v/>
          </cell>
          <cell r="AS276"/>
          <cell r="AT276"/>
          <cell r="AU276"/>
          <cell r="AV276"/>
          <cell r="AW276"/>
          <cell r="AX276"/>
          <cell r="AY276"/>
          <cell r="AZ276"/>
          <cell r="BA276"/>
          <cell r="BB276"/>
          <cell r="BC276"/>
          <cell r="BD276"/>
          <cell r="BE276"/>
          <cell r="BF276"/>
          <cell r="BG276"/>
          <cell r="BH276"/>
          <cell r="BI276" t="str">
            <v/>
          </cell>
          <cell r="BJ276" t="str">
            <v/>
          </cell>
          <cell r="BK276" t="str">
            <v/>
          </cell>
          <cell r="BL276" t="str">
            <v/>
          </cell>
          <cell r="BM276" t="str">
            <v/>
          </cell>
          <cell r="BN276"/>
          <cell r="BO276"/>
          <cell r="BP276"/>
          <cell r="BQ276"/>
          <cell r="BR276"/>
          <cell r="BS276"/>
          <cell r="BT276"/>
          <cell r="BU276"/>
          <cell r="BV276"/>
          <cell r="BW276"/>
          <cell r="BX276"/>
          <cell r="BY276"/>
          <cell r="BZ276"/>
          <cell r="CA276"/>
          <cell r="CB276"/>
          <cell r="CC276"/>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v>1</v>
          </cell>
          <cell r="DW276" t="str">
            <v/>
          </cell>
        </row>
        <row r="277">
          <cell r="U277" t="str">
            <v>PR19SEW_TBC</v>
          </cell>
          <cell r="V277" t="str">
            <v/>
          </cell>
          <cell r="W277" t="str">
            <v/>
          </cell>
          <cell r="X277" t="str">
            <v>TBC</v>
          </cell>
          <cell r="Y277" t="str">
            <v>Strategic mains resilience</v>
          </cell>
          <cell r="Z277" t="str">
            <v/>
          </cell>
          <cell r="AA277" t="str">
            <v/>
          </cell>
          <cell r="AB277">
            <v>1</v>
          </cell>
          <cell r="AC277" t="str">
            <v/>
          </cell>
          <cell r="AD277" t="str">
            <v/>
          </cell>
          <cell r="AE277" t="str">
            <v/>
          </cell>
          <cell r="AF277" t="str">
            <v/>
          </cell>
          <cell r="AG277" t="str">
            <v/>
          </cell>
          <cell r="AH277" t="str">
            <v/>
          </cell>
          <cell r="AI277">
            <v>1</v>
          </cell>
          <cell r="AJ277"/>
          <cell r="AK277"/>
          <cell r="AL277"/>
          <cell r="AM277"/>
          <cell r="AN277"/>
          <cell r="AO277"/>
          <cell r="AP277">
            <v>0</v>
          </cell>
          <cell r="AQ277"/>
          <cell r="AR277"/>
          <cell r="AS277"/>
          <cell r="AT277"/>
          <cell r="AU277"/>
          <cell r="AV277"/>
          <cell r="AW277"/>
          <cell r="AX277"/>
          <cell r="AY277"/>
          <cell r="AZ277"/>
          <cell r="BA277"/>
          <cell r="BB277"/>
          <cell r="BC277"/>
          <cell r="BD277"/>
          <cell r="BE277"/>
          <cell r="BF277"/>
          <cell r="BG277"/>
          <cell r="BH277"/>
          <cell r="BI277" t="str">
            <v/>
          </cell>
          <cell r="BJ277" t="str">
            <v/>
          </cell>
          <cell r="BK277" t="str">
            <v/>
          </cell>
          <cell r="BL277" t="str">
            <v/>
          </cell>
          <cell r="BM277" t="str">
            <v/>
          </cell>
          <cell r="BN277"/>
          <cell r="BO277"/>
          <cell r="BP277"/>
          <cell r="BQ277"/>
          <cell r="BR277"/>
          <cell r="BS277"/>
          <cell r="BT277"/>
          <cell r="BU277"/>
          <cell r="BV277"/>
          <cell r="BW277"/>
          <cell r="BX277"/>
          <cell r="BY277"/>
          <cell r="BZ277"/>
          <cell r="CA277"/>
          <cell r="CB277"/>
          <cell r="CC277"/>
          <cell r="CD277" t="str">
            <v/>
          </cell>
          <cell r="CE277" t="str">
            <v/>
          </cell>
          <cell r="CF277" t="str">
            <v/>
          </cell>
          <cell r="CG277" t="str">
            <v/>
          </cell>
          <cell r="CH277" t="str">
            <v>Yes</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cell r="DV277"/>
          <cell r="DW277"/>
        </row>
        <row r="278">
          <cell r="U278" t="str">
            <v>PR19SRN_WN02</v>
          </cell>
          <cell r="V278" t="str">
            <v>We supply clean, safe and sustainable water </v>
          </cell>
          <cell r="W278" t="str">
            <v>PR14 revision</v>
          </cell>
          <cell r="X278" t="str">
            <v>WN02</v>
          </cell>
          <cell r="Y278" t="str">
            <v>Water quality compliance (CRI)</v>
          </cell>
          <cell r="Z278" t="str">
            <v xml:space="preserve">Compliance Risk Index (CRI) is an Ofwat common definition as defined by the Drinking Water Inspectorate (DWI): http://www.dwi.gov.uk/stakeholders/price-review-process/CRI_Def.pdf.  </v>
          </cell>
          <cell r="AA278" t="str">
            <v/>
          </cell>
          <cell r="AB278">
            <v>1</v>
          </cell>
          <cell r="AC278" t="str">
            <v/>
          </cell>
          <cell r="AD278" t="str">
            <v/>
          </cell>
          <cell r="AE278" t="str">
            <v/>
          </cell>
          <cell r="AF278" t="str">
            <v/>
          </cell>
          <cell r="AG278" t="str">
            <v/>
          </cell>
          <cell r="AH278" t="str">
            <v/>
          </cell>
          <cell r="AI278">
            <v>1</v>
          </cell>
          <cell r="AJ278" t="str">
            <v>Under</v>
          </cell>
          <cell r="AK278" t="str">
            <v xml:space="preserve">Revenue  </v>
          </cell>
          <cell r="AL278" t="str">
            <v>In-period</v>
          </cell>
          <cell r="AM278" t="str">
            <v xml:space="preserve">Water quality compliance </v>
          </cell>
          <cell r="AN278" t="str">
            <v>number</v>
          </cell>
          <cell r="AO278" t="str">
            <v>Numerical CRI score</v>
          </cell>
          <cell r="AP278">
            <v>2</v>
          </cell>
          <cell r="AQ278" t="str">
            <v>Down</v>
          </cell>
          <cell r="AR278" t="str">
            <v>Water quality compliance (CRI)</v>
          </cell>
          <cell r="AS278"/>
          <cell r="AT278"/>
          <cell r="AU278"/>
          <cell r="AV278"/>
          <cell r="AW278"/>
          <cell r="AX278"/>
          <cell r="AY278"/>
          <cell r="AZ278"/>
          <cell r="BA278"/>
          <cell r="BB278"/>
          <cell r="BC278"/>
          <cell r="BD278"/>
          <cell r="BE278"/>
          <cell r="BF278"/>
          <cell r="BG278"/>
          <cell r="BH278"/>
          <cell r="BI278">
            <v>0</v>
          </cell>
          <cell r="BJ278">
            <v>0</v>
          </cell>
          <cell r="BK278">
            <v>0</v>
          </cell>
          <cell r="BL278">
            <v>0</v>
          </cell>
          <cell r="BM278">
            <v>0</v>
          </cell>
          <cell r="BN278"/>
          <cell r="BO278"/>
          <cell r="BP278"/>
          <cell r="BQ278"/>
          <cell r="BR278"/>
          <cell r="BS278"/>
          <cell r="BT278"/>
          <cell r="BU278"/>
          <cell r="BV278"/>
          <cell r="BW278"/>
          <cell r="BX278"/>
          <cell r="BY278"/>
          <cell r="BZ278"/>
          <cell r="CA278"/>
          <cell r="CB278"/>
          <cell r="CC278"/>
          <cell r="CD278" t="str">
            <v>Yes</v>
          </cell>
          <cell r="CE278" t="str">
            <v>Yes</v>
          </cell>
          <cell r="CF278" t="str">
            <v>Yes</v>
          </cell>
          <cell r="CG278" t="str">
            <v>Yes</v>
          </cell>
          <cell r="CH278" t="str">
            <v>Yes</v>
          </cell>
          <cell r="CI278" t="str">
            <v/>
          </cell>
          <cell r="CJ278" t="str">
            <v/>
          </cell>
          <cell r="CK278" t="str">
            <v/>
          </cell>
          <cell r="CL278" t="str">
            <v/>
          </cell>
          <cell r="CM278" t="str">
            <v/>
          </cell>
          <cell r="CN278">
            <v>9.5</v>
          </cell>
          <cell r="CO278">
            <v>9.5</v>
          </cell>
          <cell r="CP278">
            <v>9.5</v>
          </cell>
          <cell r="CQ278">
            <v>9.5</v>
          </cell>
          <cell r="CR278">
            <v>9.5</v>
          </cell>
          <cell r="CS278">
            <v>2</v>
          </cell>
          <cell r="CT278">
            <v>2</v>
          </cell>
          <cell r="CU278">
            <v>2</v>
          </cell>
          <cell r="CV278">
            <v>2</v>
          </cell>
          <cell r="CW278">
            <v>2</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v>-0.628</v>
          </cell>
          <cell r="DN278" t="str">
            <v/>
          </cell>
          <cell r="DO278" t="str">
            <v/>
          </cell>
          <cell r="DP278" t="str">
            <v/>
          </cell>
          <cell r="DQ278">
            <v>0</v>
          </cell>
          <cell r="DR278" t="str">
            <v/>
          </cell>
          <cell r="DS278" t="str">
            <v/>
          </cell>
          <cell r="DT278" t="str">
            <v/>
          </cell>
          <cell r="DU278" t="str">
            <v/>
          </cell>
          <cell r="DV278">
            <v>1</v>
          </cell>
          <cell r="DW278" t="str">
            <v/>
          </cell>
        </row>
        <row r="279">
          <cell r="U279" t="str">
            <v>PR19SRN_WN04</v>
          </cell>
          <cell r="V279" t="str">
            <v xml:space="preserve">We supply clean, safe and sustainable water </v>
          </cell>
          <cell r="W279" t="str">
            <v>PR14 revision</v>
          </cell>
          <cell r="X279" t="str">
            <v>WN04</v>
          </cell>
          <cell r="Y279" t="str">
            <v>Leakage</v>
          </cell>
          <cell r="Z279" t="str">
            <v xml:space="preserve">Leakage is an Ofwat common definition. Defined by Ofwat in: https://www.ofwat.gov.uk/wp-content/uploads/2018/03/Reporting-guidance-leakage.pdf </v>
          </cell>
          <cell r="AA279" t="str">
            <v/>
          </cell>
          <cell r="AB279">
            <v>1</v>
          </cell>
          <cell r="AC279" t="str">
            <v/>
          </cell>
          <cell r="AD279" t="str">
            <v/>
          </cell>
          <cell r="AE279" t="str">
            <v/>
          </cell>
          <cell r="AF279" t="str">
            <v/>
          </cell>
          <cell r="AG279" t="str">
            <v/>
          </cell>
          <cell r="AH279" t="str">
            <v/>
          </cell>
          <cell r="AI279">
            <v>1</v>
          </cell>
          <cell r="AJ279" t="str">
            <v>Out &amp; under</v>
          </cell>
          <cell r="AK279" t="str">
            <v xml:space="preserve">Revenue  </v>
          </cell>
          <cell r="AL279" t="str">
            <v>In-period</v>
          </cell>
          <cell r="AM279" t="str">
            <v xml:space="preserve">Leakage </v>
          </cell>
          <cell r="AN279" t="str">
            <v>%</v>
          </cell>
          <cell r="AO279" t="str">
            <v>Percentage reduction from baseline (2019-20) using 3 year average</v>
          </cell>
          <cell r="AP279">
            <v>1</v>
          </cell>
          <cell r="AQ279" t="str">
            <v>Up</v>
          </cell>
          <cell r="AR279" t="str">
            <v>Leakage</v>
          </cell>
          <cell r="AS279"/>
          <cell r="AT279"/>
          <cell r="AU279"/>
          <cell r="AV279"/>
          <cell r="AW279"/>
          <cell r="AX279"/>
          <cell r="AY279"/>
          <cell r="AZ279"/>
          <cell r="BA279"/>
          <cell r="BB279"/>
          <cell r="BC279"/>
          <cell r="BD279"/>
          <cell r="BE279"/>
          <cell r="BF279"/>
          <cell r="BG279"/>
          <cell r="BH279"/>
          <cell r="BI279">
            <v>2.9</v>
          </cell>
          <cell r="BJ279">
            <v>6</v>
          </cell>
          <cell r="BK279">
            <v>9</v>
          </cell>
          <cell r="BL279">
            <v>12</v>
          </cell>
          <cell r="BM279">
            <v>15</v>
          </cell>
          <cell r="BN279"/>
          <cell r="BO279"/>
          <cell r="BP279"/>
          <cell r="BQ279"/>
          <cell r="BR279"/>
          <cell r="BS279"/>
          <cell r="BT279"/>
          <cell r="BU279"/>
          <cell r="BV279"/>
          <cell r="BW279"/>
          <cell r="BX279"/>
          <cell r="BY279"/>
          <cell r="BZ279"/>
          <cell r="CA279"/>
          <cell r="CB279"/>
          <cell r="CC279"/>
          <cell r="CD279" t="str">
            <v>Yes</v>
          </cell>
          <cell r="CE279" t="str">
            <v>Yes</v>
          </cell>
          <cell r="CF279" t="str">
            <v>Yes</v>
          </cell>
          <cell r="CG279" t="str">
            <v>Yes</v>
          </cell>
          <cell r="CH279" t="str">
            <v>Yes</v>
          </cell>
          <cell r="CI279" t="str">
            <v/>
          </cell>
          <cell r="CJ279" t="str">
            <v/>
          </cell>
          <cell r="CK279" t="str">
            <v/>
          </cell>
          <cell r="CL279" t="str">
            <v/>
          </cell>
          <cell r="CM279" t="str">
            <v/>
          </cell>
          <cell r="CN279">
            <v>-5</v>
          </cell>
          <cell r="CO279">
            <v>-5</v>
          </cell>
          <cell r="CP279">
            <v>-5</v>
          </cell>
          <cell r="CQ279">
            <v>-5</v>
          </cell>
          <cell r="CR279">
            <v>-5</v>
          </cell>
          <cell r="CS279" t="str">
            <v/>
          </cell>
          <cell r="CT279" t="str">
            <v/>
          </cell>
          <cell r="CU279" t="str">
            <v/>
          </cell>
          <cell r="CV279" t="str">
            <v/>
          </cell>
          <cell r="CW279" t="str">
            <v/>
          </cell>
          <cell r="CX279" t="str">
            <v/>
          </cell>
          <cell r="CY279" t="str">
            <v/>
          </cell>
          <cell r="CZ279" t="str">
            <v/>
          </cell>
          <cell r="DA279" t="str">
            <v/>
          </cell>
          <cell r="DB279" t="str">
            <v/>
          </cell>
          <cell r="DC279">
            <v>11.6</v>
          </cell>
          <cell r="DD279">
            <v>14.7</v>
          </cell>
          <cell r="DE279">
            <v>17.7</v>
          </cell>
          <cell r="DF279">
            <v>20.7</v>
          </cell>
          <cell r="DG279">
            <v>23.7</v>
          </cell>
          <cell r="DH279" t="str">
            <v/>
          </cell>
          <cell r="DI279" t="str">
            <v/>
          </cell>
          <cell r="DJ279" t="str">
            <v/>
          </cell>
          <cell r="DK279" t="str">
            <v/>
          </cell>
          <cell r="DL279" t="str">
            <v/>
          </cell>
          <cell r="DM279">
            <v>-0.26500000000000001</v>
          </cell>
          <cell r="DN279" t="str">
            <v/>
          </cell>
          <cell r="DO279" t="str">
            <v/>
          </cell>
          <cell r="DP279" t="str">
            <v/>
          </cell>
          <cell r="DQ279">
            <v>0.13700000000000001</v>
          </cell>
          <cell r="DR279" t="str">
            <v/>
          </cell>
          <cell r="DS279" t="str">
            <v/>
          </cell>
          <cell r="DT279" t="str">
            <v/>
          </cell>
          <cell r="DU279" t="str">
            <v/>
          </cell>
          <cell r="DV279" t="str">
            <v/>
          </cell>
          <cell r="DW279" t="str">
            <v/>
          </cell>
        </row>
        <row r="280">
          <cell r="U280" t="str">
            <v>PR19SRN_WR01</v>
          </cell>
          <cell r="V280" t="str">
            <v xml:space="preserve">We recognise the true value of water in our daily lives </v>
          </cell>
          <cell r="W280" t="str">
            <v>PR14 revision</v>
          </cell>
          <cell r="X280" t="str">
            <v>WR01</v>
          </cell>
          <cell r="Y280" t="str">
            <v>Per capita consumption</v>
          </cell>
          <cell r="Z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AA280">
            <v>1</v>
          </cell>
          <cell r="AB280" t="str">
            <v/>
          </cell>
          <cell r="AC280" t="str">
            <v/>
          </cell>
          <cell r="AD280" t="str">
            <v/>
          </cell>
          <cell r="AE280" t="str">
            <v/>
          </cell>
          <cell r="AF280" t="str">
            <v/>
          </cell>
          <cell r="AG280" t="str">
            <v/>
          </cell>
          <cell r="AH280" t="str">
            <v/>
          </cell>
          <cell r="AI280">
            <v>1</v>
          </cell>
          <cell r="AJ280" t="str">
            <v>Out &amp; under</v>
          </cell>
          <cell r="AK280" t="str">
            <v xml:space="preserve">Revenue  </v>
          </cell>
          <cell r="AL280" t="str">
            <v>End of period</v>
          </cell>
          <cell r="AM280" t="str">
            <v xml:space="preserve">Water consumption </v>
          </cell>
          <cell r="AN280" t="str">
            <v xml:space="preserve">% </v>
          </cell>
          <cell r="AO280" t="str">
            <v>Percentage reduction from baseline (2019-20) using 3 year average</v>
          </cell>
          <cell r="AP280">
            <v>1</v>
          </cell>
          <cell r="AQ280" t="str">
            <v>Up</v>
          </cell>
          <cell r="AR280" t="str">
            <v>Per capita consumption</v>
          </cell>
          <cell r="AS280"/>
          <cell r="AT280"/>
          <cell r="AU280"/>
          <cell r="AV280"/>
          <cell r="AW280"/>
          <cell r="AX280"/>
          <cell r="AY280"/>
          <cell r="AZ280"/>
          <cell r="BA280"/>
          <cell r="BB280"/>
          <cell r="BC280"/>
          <cell r="BD280"/>
          <cell r="BE280"/>
          <cell r="BF280"/>
          <cell r="BG280"/>
          <cell r="BH280"/>
          <cell r="BI280">
            <v>1</v>
          </cell>
          <cell r="BJ280">
            <v>2</v>
          </cell>
          <cell r="BK280">
            <v>4.3</v>
          </cell>
          <cell r="BL280">
            <v>6</v>
          </cell>
          <cell r="BM280">
            <v>7.2</v>
          </cell>
          <cell r="BN280"/>
          <cell r="BO280"/>
          <cell r="BP280"/>
          <cell r="BQ280"/>
          <cell r="BR280"/>
          <cell r="BS280"/>
          <cell r="BT280"/>
          <cell r="BU280"/>
          <cell r="BV280"/>
          <cell r="BW280"/>
          <cell r="BX280"/>
          <cell r="BY280"/>
          <cell r="BZ280"/>
          <cell r="CA280"/>
          <cell r="CB280"/>
          <cell r="CC280"/>
          <cell r="CD280" t="str">
            <v>Yes</v>
          </cell>
          <cell r="CE280" t="str">
            <v>Yes</v>
          </cell>
          <cell r="CF280" t="str">
            <v>Yes</v>
          </cell>
          <cell r="CG280" t="str">
            <v>Yes</v>
          </cell>
          <cell r="CH280" t="str">
            <v>Yes</v>
          </cell>
          <cell r="CI280">
            <v>-18.3</v>
          </cell>
          <cell r="CJ280">
            <v>-18.3</v>
          </cell>
          <cell r="CK280">
            <v>-18.3</v>
          </cell>
          <cell r="CL280">
            <v>-18.3</v>
          </cell>
          <cell r="CM280">
            <v>-18.3</v>
          </cell>
          <cell r="CN280">
            <v>-16.7</v>
          </cell>
          <cell r="CO280">
            <v>-16.7</v>
          </cell>
          <cell r="CP280">
            <v>-16.7</v>
          </cell>
          <cell r="CQ280">
            <v>-16.7</v>
          </cell>
          <cell r="CR280">
            <v>-16.7</v>
          </cell>
          <cell r="CS280" t="str">
            <v/>
          </cell>
          <cell r="CT280" t="str">
            <v/>
          </cell>
          <cell r="CU280" t="str">
            <v/>
          </cell>
          <cell r="CV280" t="str">
            <v/>
          </cell>
          <cell r="CW280" t="str">
            <v/>
          </cell>
          <cell r="CX280" t="str">
            <v/>
          </cell>
          <cell r="CY280" t="str">
            <v/>
          </cell>
          <cell r="CZ280" t="str">
            <v/>
          </cell>
          <cell r="DA280" t="str">
            <v/>
          </cell>
          <cell r="DB280" t="str">
            <v/>
          </cell>
          <cell r="DC280">
            <v>2.6</v>
          </cell>
          <cell r="DD280">
            <v>3.5</v>
          </cell>
          <cell r="DE280">
            <v>5.9</v>
          </cell>
          <cell r="DF280">
            <v>7.5</v>
          </cell>
          <cell r="DG280">
            <v>8.8000000000000007</v>
          </cell>
          <cell r="DH280" t="str">
            <v>*</v>
          </cell>
          <cell r="DI280" t="str">
            <v>*</v>
          </cell>
          <cell r="DJ280" t="str">
            <v>*</v>
          </cell>
          <cell r="DK280" t="str">
            <v>*</v>
          </cell>
          <cell r="DL280" t="str">
            <v>*</v>
          </cell>
          <cell r="DM280">
            <v>-0.17799999999999999</v>
          </cell>
          <cell r="DN280" t="str">
            <v/>
          </cell>
          <cell r="DO280" t="str">
            <v/>
          </cell>
          <cell r="DP280">
            <v>-0.35599999999999998</v>
          </cell>
          <cell r="DQ280">
            <v>7.0000000000000007E-2</v>
          </cell>
          <cell r="DR280" t="str">
            <v/>
          </cell>
          <cell r="DS280" t="str">
            <v/>
          </cell>
          <cell r="DT280">
            <v>0.35599999999999998</v>
          </cell>
          <cell r="DU280" t="str">
            <v/>
          </cell>
          <cell r="DV280">
            <v>1</v>
          </cell>
          <cell r="DW280" t="str">
            <v/>
          </cell>
        </row>
        <row r="281">
          <cell r="U281" t="str">
            <v>PR19SRN_WN07</v>
          </cell>
          <cell r="V281" t="str">
            <v xml:space="preserve">We supply clean, safe and sustainable water </v>
          </cell>
          <cell r="W281" t="str">
            <v>PR14 revision</v>
          </cell>
          <cell r="X281" t="str">
            <v>WN07</v>
          </cell>
          <cell r="Y281" t="str">
            <v>Drinking water appearance</v>
          </cell>
          <cell r="Z281" t="str">
            <v xml:space="preserve">Customer contacts regarding the appearance of their drinking water, reported in line with Drinking Water Inspectorate guidance </v>
          </cell>
          <cell r="AA281" t="str">
            <v/>
          </cell>
          <cell r="AB281">
            <v>1</v>
          </cell>
          <cell r="AC281" t="str">
            <v/>
          </cell>
          <cell r="AD281" t="str">
            <v/>
          </cell>
          <cell r="AE281" t="str">
            <v/>
          </cell>
          <cell r="AF281" t="str">
            <v/>
          </cell>
          <cell r="AG281" t="str">
            <v/>
          </cell>
          <cell r="AH281" t="str">
            <v/>
          </cell>
          <cell r="AI281">
            <v>1</v>
          </cell>
          <cell r="AJ281" t="str">
            <v>Out &amp; under</v>
          </cell>
          <cell r="AK281" t="str">
            <v xml:space="preserve">Revenue  </v>
          </cell>
          <cell r="AL281" t="str">
            <v>In-period</v>
          </cell>
          <cell r="AM281" t="str">
            <v xml:space="preserve">Customer contacts - water quality </v>
          </cell>
          <cell r="AN281" t="str">
            <v>Number</v>
          </cell>
          <cell r="AO281" t="str">
            <v>No. of contacts per 1,000 population</v>
          </cell>
          <cell r="AP281">
            <v>2</v>
          </cell>
          <cell r="AQ281" t="str">
            <v>Down</v>
          </cell>
          <cell r="AR281"/>
          <cell r="AS281"/>
          <cell r="AT281"/>
          <cell r="AU281"/>
          <cell r="AV281"/>
          <cell r="AW281"/>
          <cell r="AX281"/>
          <cell r="AY281"/>
          <cell r="AZ281"/>
          <cell r="BA281"/>
          <cell r="BB281"/>
          <cell r="BC281"/>
          <cell r="BD281"/>
          <cell r="BE281"/>
          <cell r="BF281"/>
          <cell r="BG281"/>
          <cell r="BH281"/>
          <cell r="BI281" t="str">
            <v/>
          </cell>
          <cell r="BJ281" t="str">
            <v/>
          </cell>
          <cell r="BK281" t="str">
            <v/>
          </cell>
          <cell r="BL281" t="str">
            <v/>
          </cell>
          <cell r="BM281" t="str">
            <v/>
          </cell>
          <cell r="BN281"/>
          <cell r="BO281"/>
          <cell r="BP281"/>
          <cell r="BQ281"/>
          <cell r="BR281"/>
          <cell r="BS281"/>
          <cell r="BT281"/>
          <cell r="BU281"/>
          <cell r="BV281"/>
          <cell r="BW281"/>
          <cell r="BX281"/>
          <cell r="BY281"/>
          <cell r="BZ281"/>
          <cell r="CA281"/>
          <cell r="CB281"/>
          <cell r="CC281"/>
          <cell r="CD281" t="str">
            <v>Yes</v>
          </cell>
          <cell r="CE281" t="str">
            <v>Yes</v>
          </cell>
          <cell r="CF281" t="str">
            <v>Yes</v>
          </cell>
          <cell r="CG281" t="str">
            <v>Yes</v>
          </cell>
          <cell r="CH281" t="str">
            <v>Yes</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v>1</v>
          </cell>
          <cell r="DW281" t="str">
            <v/>
          </cell>
        </row>
        <row r="282">
          <cell r="U282" t="str">
            <v>PR19SRN_WN08</v>
          </cell>
          <cell r="V282" t="str">
            <v xml:space="preserve">We supply clean, safe and sustainable water </v>
          </cell>
          <cell r="W282" t="str">
            <v xml:space="preserve">PR19 new </v>
          </cell>
          <cell r="X282" t="str">
            <v>WN08</v>
          </cell>
          <cell r="Y282" t="str">
            <v>Drinking water taste and Odour</v>
          </cell>
          <cell r="Z282" t="str">
            <v xml:space="preserve">Customer contacts regarding the taste &amp; odour of their drinking water, reported in line with Drinking Water Inspectorate guidance </v>
          </cell>
          <cell r="AA282" t="str">
            <v/>
          </cell>
          <cell r="AB282">
            <v>1</v>
          </cell>
          <cell r="AC282" t="str">
            <v/>
          </cell>
          <cell r="AD282" t="str">
            <v/>
          </cell>
          <cell r="AE282" t="str">
            <v/>
          </cell>
          <cell r="AF282" t="str">
            <v/>
          </cell>
          <cell r="AG282" t="str">
            <v/>
          </cell>
          <cell r="AH282" t="str">
            <v/>
          </cell>
          <cell r="AI282">
            <v>1</v>
          </cell>
          <cell r="AJ282" t="str">
            <v>Out &amp; under</v>
          </cell>
          <cell r="AK282" t="str">
            <v xml:space="preserve">Revenue  </v>
          </cell>
          <cell r="AL282" t="str">
            <v>In-period</v>
          </cell>
          <cell r="AM282" t="str">
            <v xml:space="preserve">Customer contacts - water quality </v>
          </cell>
          <cell r="AN282" t="str">
            <v>nr</v>
          </cell>
          <cell r="AO282" t="str">
            <v xml:space="preserve">Number of contacts per 1,000 connected population </v>
          </cell>
          <cell r="AP282">
            <v>2</v>
          </cell>
          <cell r="AQ282" t="str">
            <v>Down</v>
          </cell>
          <cell r="AR282"/>
          <cell r="AS282"/>
          <cell r="AT282"/>
          <cell r="AU282"/>
          <cell r="AV282"/>
          <cell r="AW282"/>
          <cell r="AX282"/>
          <cell r="AY282"/>
          <cell r="AZ282"/>
          <cell r="BA282"/>
          <cell r="BB282"/>
          <cell r="BC282"/>
          <cell r="BD282"/>
          <cell r="BE282"/>
          <cell r="BF282"/>
          <cell r="BG282"/>
          <cell r="BH282"/>
          <cell r="BI282" t="str">
            <v/>
          </cell>
          <cell r="BJ282" t="str">
            <v/>
          </cell>
          <cell r="BK282" t="str">
            <v/>
          </cell>
          <cell r="BL282" t="str">
            <v/>
          </cell>
          <cell r="BM282" t="str">
            <v/>
          </cell>
          <cell r="BN282"/>
          <cell r="BO282"/>
          <cell r="BP282"/>
          <cell r="BQ282"/>
          <cell r="BR282"/>
          <cell r="BS282"/>
          <cell r="BT282"/>
          <cell r="BU282"/>
          <cell r="BV282"/>
          <cell r="BW282"/>
          <cell r="BX282"/>
          <cell r="BY282"/>
          <cell r="BZ282"/>
          <cell r="CA282"/>
          <cell r="CB282"/>
          <cell r="CC282"/>
          <cell r="CD282" t="str">
            <v>Yes</v>
          </cell>
          <cell r="CE282" t="str">
            <v>Yes</v>
          </cell>
          <cell r="CF282" t="str">
            <v>Yes</v>
          </cell>
          <cell r="CG282" t="str">
            <v>Yes</v>
          </cell>
          <cell r="CH282" t="str">
            <v>Yes</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v>1</v>
          </cell>
          <cell r="DW282" t="str">
            <v/>
          </cell>
        </row>
        <row r="283">
          <cell r="U283" t="str">
            <v>PR19SRN_WWN07</v>
          </cell>
          <cell r="V283" t="str">
            <v xml:space="preserve">Together we aim to recycle every drop of water </v>
          </cell>
          <cell r="W283" t="str">
            <v xml:space="preserve">PR19 new </v>
          </cell>
          <cell r="X283" t="str">
            <v>WWN07</v>
          </cell>
          <cell r="Y283" t="str">
            <v>Effluent re-use</v>
          </cell>
          <cell r="Z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AA283" t="str">
            <v/>
          </cell>
          <cell r="AB283" t="str">
            <v/>
          </cell>
          <cell r="AC283">
            <v>1</v>
          </cell>
          <cell r="AD283" t="str">
            <v/>
          </cell>
          <cell r="AE283" t="str">
            <v/>
          </cell>
          <cell r="AF283" t="str">
            <v/>
          </cell>
          <cell r="AG283" t="str">
            <v/>
          </cell>
          <cell r="AH283" t="str">
            <v/>
          </cell>
          <cell r="AI283">
            <v>1</v>
          </cell>
          <cell r="AJ283" t="str">
            <v>Out</v>
          </cell>
          <cell r="AK283" t="str">
            <v xml:space="preserve">Revenue  </v>
          </cell>
          <cell r="AL283" t="str">
            <v>In-period</v>
          </cell>
          <cell r="AM283" t="str">
            <v xml:space="preserve">Environmental </v>
          </cell>
          <cell r="AN283" t="str">
            <v>nr</v>
          </cell>
          <cell r="AO283" t="str">
            <v xml:space="preserve">Total volume of treated effluent re-used expressed in m3.  </v>
          </cell>
          <cell r="AP283">
            <v>0</v>
          </cell>
          <cell r="AQ283" t="str">
            <v>Up</v>
          </cell>
          <cell r="AR283" t="str">
            <v/>
          </cell>
          <cell r="AS283"/>
          <cell r="AT283"/>
          <cell r="AU283"/>
          <cell r="AV283"/>
          <cell r="AW283"/>
          <cell r="AX283"/>
          <cell r="AY283"/>
          <cell r="AZ283"/>
          <cell r="BA283"/>
          <cell r="BB283"/>
          <cell r="BC283"/>
          <cell r="BD283"/>
          <cell r="BE283"/>
          <cell r="BF283"/>
          <cell r="BG283"/>
          <cell r="BH283"/>
          <cell r="BI283" t="str">
            <v/>
          </cell>
          <cell r="BJ283" t="str">
            <v/>
          </cell>
          <cell r="BK283" t="str">
            <v/>
          </cell>
          <cell r="BL283" t="str">
            <v/>
          </cell>
          <cell r="BM283" t="str">
            <v/>
          </cell>
          <cell r="BN283"/>
          <cell r="BO283"/>
          <cell r="BP283"/>
          <cell r="BQ283"/>
          <cell r="BR283"/>
          <cell r="BS283"/>
          <cell r="BT283"/>
          <cell r="BU283"/>
          <cell r="BV283"/>
          <cell r="BW283"/>
          <cell r="BX283"/>
          <cell r="BY283"/>
          <cell r="BZ283"/>
          <cell r="CA283"/>
          <cell r="CB283"/>
          <cell r="CC283"/>
          <cell r="CD283" t="str">
            <v>Yes</v>
          </cell>
          <cell r="CE283" t="str">
            <v>Yes</v>
          </cell>
          <cell r="CF283" t="str">
            <v>Yes</v>
          </cell>
          <cell r="CG283" t="str">
            <v>Yes</v>
          </cell>
          <cell r="CH283" t="str">
            <v>Yes</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v>1</v>
          </cell>
          <cell r="DW283" t="str">
            <v/>
          </cell>
        </row>
        <row r="284">
          <cell r="U284" t="str">
            <v>PR19SRN_BIO01</v>
          </cell>
          <cell r="V284" t="str">
            <v xml:space="preserve">Together we aim to recycle every drop of water </v>
          </cell>
          <cell r="W284" t="str">
            <v>PR14 revision</v>
          </cell>
          <cell r="X284" t="str">
            <v>BIO01</v>
          </cell>
          <cell r="Y284" t="str">
            <v xml:space="preserve">Renewable Generation </v>
          </cell>
          <cell r="Z284" t="str">
            <v xml:space="preserve">Total renewable electricity generated as a percentage of our total electricity consumption.  </v>
          </cell>
          <cell r="AA284" t="str">
            <v/>
          </cell>
          <cell r="AB284">
            <v>0.03</v>
          </cell>
          <cell r="AC284" t="str">
            <v/>
          </cell>
          <cell r="AD284">
            <v>0.97</v>
          </cell>
          <cell r="AE284" t="str">
            <v/>
          </cell>
          <cell r="AF284" t="str">
            <v/>
          </cell>
          <cell r="AG284" t="str">
            <v/>
          </cell>
          <cell r="AH284" t="str">
            <v/>
          </cell>
          <cell r="AI284">
            <v>1</v>
          </cell>
          <cell r="AJ284" t="str">
            <v>Out &amp; under</v>
          </cell>
          <cell r="AK284" t="str">
            <v xml:space="preserve">Revenue  </v>
          </cell>
          <cell r="AL284" t="str">
            <v>In-period</v>
          </cell>
          <cell r="AM284" t="str">
            <v xml:space="preserve">Energy/emissions </v>
          </cell>
          <cell r="AN284" t="str">
            <v>%</v>
          </cell>
          <cell r="AO284" t="str">
            <v xml:space="preserve">Quantity of renewable electricity generated, measured in kWh, as a percentage of our total electricity </v>
          </cell>
          <cell r="AP284">
            <v>2</v>
          </cell>
          <cell r="AQ284" t="str">
            <v>Up</v>
          </cell>
          <cell r="AR284" t="str">
            <v/>
          </cell>
          <cell r="AS284"/>
          <cell r="AT284"/>
          <cell r="AU284"/>
          <cell r="AV284"/>
          <cell r="AW284"/>
          <cell r="AX284"/>
          <cell r="AY284"/>
          <cell r="AZ284"/>
          <cell r="BA284"/>
          <cell r="BB284"/>
          <cell r="BC284"/>
          <cell r="BD284"/>
          <cell r="BE284"/>
          <cell r="BF284"/>
          <cell r="BG284"/>
          <cell r="BH284"/>
          <cell r="BI284" t="str">
            <v/>
          </cell>
          <cell r="BJ284" t="str">
            <v/>
          </cell>
          <cell r="BK284" t="str">
            <v/>
          </cell>
          <cell r="BL284" t="str">
            <v/>
          </cell>
          <cell r="BM284" t="str">
            <v/>
          </cell>
          <cell r="BN284"/>
          <cell r="BO284"/>
          <cell r="BP284"/>
          <cell r="BQ284"/>
          <cell r="BR284"/>
          <cell r="BS284"/>
          <cell r="BT284"/>
          <cell r="BU284"/>
          <cell r="BV284"/>
          <cell r="BW284"/>
          <cell r="BX284"/>
          <cell r="BY284"/>
          <cell r="BZ284"/>
          <cell r="CA284"/>
          <cell r="CB284"/>
          <cell r="CC284"/>
          <cell r="CD284" t="str">
            <v>Yes</v>
          </cell>
          <cell r="CE284" t="str">
            <v>Yes</v>
          </cell>
          <cell r="CF284" t="str">
            <v>Yes</v>
          </cell>
          <cell r="CG284" t="str">
            <v>Yes</v>
          </cell>
          <cell r="CH284" t="str">
            <v>Yes</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v>1</v>
          </cell>
          <cell r="DW284" t="str">
            <v/>
          </cell>
        </row>
        <row r="285">
          <cell r="U285" t="str">
            <v>PR19SRN_BIO02</v>
          </cell>
          <cell r="V285" t="str">
            <v xml:space="preserve">Together we aim to recycle every drop of water </v>
          </cell>
          <cell r="W285" t="str">
            <v xml:space="preserve">PR19 new </v>
          </cell>
          <cell r="X285" t="str">
            <v>BIO02</v>
          </cell>
          <cell r="Y285" t="str">
            <v>Satisfactory bioresources recycling</v>
          </cell>
          <cell r="Z285" t="str">
            <v xml:space="preserve">Disposal of bioresources in a way that is compliant with the Sludge (Use in Agriculture) Regulations, Environmental Permitting (England &amp; Wales) Regulations 2010 and the Safe Sludge Matrix. </v>
          </cell>
          <cell r="AA285" t="str">
            <v/>
          </cell>
          <cell r="AB285" t="str">
            <v/>
          </cell>
          <cell r="AC285" t="str">
            <v/>
          </cell>
          <cell r="AD285">
            <v>1</v>
          </cell>
          <cell r="AE285" t="str">
            <v/>
          </cell>
          <cell r="AF285" t="str">
            <v/>
          </cell>
          <cell r="AG285" t="str">
            <v/>
          </cell>
          <cell r="AH285" t="str">
            <v/>
          </cell>
          <cell r="AI285">
            <v>1</v>
          </cell>
          <cell r="AJ285" t="str">
            <v>Under</v>
          </cell>
          <cell r="AK285" t="str">
            <v xml:space="preserve">Revenue  </v>
          </cell>
          <cell r="AL285" t="str">
            <v>In-period</v>
          </cell>
          <cell r="AM285" t="str">
            <v xml:space="preserve">Bioresources (sludge) </v>
          </cell>
          <cell r="AN285" t="str">
            <v>%</v>
          </cell>
          <cell r="AO285" t="str">
            <v xml:space="preserve">% compliance with legislation applying to bioresources recycling </v>
          </cell>
          <cell r="AP285">
            <v>2</v>
          </cell>
          <cell r="AQ285" t="str">
            <v>Up</v>
          </cell>
          <cell r="AR285" t="str">
            <v/>
          </cell>
          <cell r="AS285"/>
          <cell r="AT285"/>
          <cell r="AU285"/>
          <cell r="AV285"/>
          <cell r="AW285"/>
          <cell r="AX285"/>
          <cell r="AY285"/>
          <cell r="AZ285"/>
          <cell r="BA285"/>
          <cell r="BB285"/>
          <cell r="BC285"/>
          <cell r="BD285"/>
          <cell r="BE285"/>
          <cell r="BF285"/>
          <cell r="BG285"/>
          <cell r="BH285"/>
          <cell r="BI285" t="str">
            <v/>
          </cell>
          <cell r="BJ285" t="str">
            <v/>
          </cell>
          <cell r="BK285" t="str">
            <v/>
          </cell>
          <cell r="BL285" t="str">
            <v/>
          </cell>
          <cell r="BM285" t="str">
            <v/>
          </cell>
          <cell r="BN285"/>
          <cell r="BO285"/>
          <cell r="BP285"/>
          <cell r="BQ285"/>
          <cell r="BR285"/>
          <cell r="BS285"/>
          <cell r="BT285"/>
          <cell r="BU285"/>
          <cell r="BV285"/>
          <cell r="BW285"/>
          <cell r="BX285"/>
          <cell r="BY285"/>
          <cell r="BZ285"/>
          <cell r="CA285"/>
          <cell r="CB285"/>
          <cell r="CC285"/>
          <cell r="CD285" t="str">
            <v>Yes</v>
          </cell>
          <cell r="CE285" t="str">
            <v>Yes</v>
          </cell>
          <cell r="CF285" t="str">
            <v>Yes</v>
          </cell>
          <cell r="CG285" t="str">
            <v>Yes</v>
          </cell>
          <cell r="CH285" t="str">
            <v>Yes</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v>1</v>
          </cell>
          <cell r="DW285" t="str">
            <v/>
          </cell>
        </row>
        <row r="286">
          <cell r="U286" t="str">
            <v>PR19SRN_WWN09</v>
          </cell>
          <cell r="V286" t="str">
            <v xml:space="preserve">We safeguard and enhance rivers, reservoirs and coasts for the future </v>
          </cell>
          <cell r="W286" t="str">
            <v xml:space="preserve">PR19 new </v>
          </cell>
          <cell r="X286" t="str">
            <v>WWN09</v>
          </cell>
          <cell r="Y286" t="str">
            <v>River water quality</v>
          </cell>
          <cell r="Z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AA286" t="str">
            <v/>
          </cell>
          <cell r="AB286" t="str">
            <v/>
          </cell>
          <cell r="AC286">
            <v>1</v>
          </cell>
          <cell r="AD286" t="str">
            <v/>
          </cell>
          <cell r="AE286" t="str">
            <v/>
          </cell>
          <cell r="AF286" t="str">
            <v/>
          </cell>
          <cell r="AG286" t="str">
            <v/>
          </cell>
          <cell r="AH286" t="str">
            <v/>
          </cell>
          <cell r="AI286">
            <v>1</v>
          </cell>
          <cell r="AJ286" t="str">
            <v>Under</v>
          </cell>
          <cell r="AK286" t="str">
            <v xml:space="preserve">Revenue  </v>
          </cell>
          <cell r="AL286" t="str">
            <v>In-period</v>
          </cell>
          <cell r="AM286" t="str">
            <v xml:space="preserve">Environmental </v>
          </cell>
          <cell r="AN286" t="str">
            <v>nr</v>
          </cell>
          <cell r="AO286" t="str">
            <v xml:space="preserve">Km of rivers improved </v>
          </cell>
          <cell r="AP286">
            <v>2</v>
          </cell>
          <cell r="AQ286" t="str">
            <v>Up</v>
          </cell>
          <cell r="AR286" t="str">
            <v/>
          </cell>
          <cell r="AS286"/>
          <cell r="AT286"/>
          <cell r="AU286"/>
          <cell r="AV286"/>
          <cell r="AW286"/>
          <cell r="AX286"/>
          <cell r="AY286"/>
          <cell r="AZ286"/>
          <cell r="BA286"/>
          <cell r="BB286"/>
          <cell r="BC286"/>
          <cell r="BD286"/>
          <cell r="BE286"/>
          <cell r="BF286"/>
          <cell r="BG286"/>
          <cell r="BH286"/>
          <cell r="BI286" t="str">
            <v/>
          </cell>
          <cell r="BJ286" t="str">
            <v/>
          </cell>
          <cell r="BK286" t="str">
            <v/>
          </cell>
          <cell r="BL286" t="str">
            <v/>
          </cell>
          <cell r="BM286" t="str">
            <v/>
          </cell>
          <cell r="BN286"/>
          <cell r="BO286"/>
          <cell r="BP286"/>
          <cell r="BQ286"/>
          <cell r="BR286"/>
          <cell r="BS286"/>
          <cell r="BT286"/>
          <cell r="BU286"/>
          <cell r="BV286"/>
          <cell r="BW286"/>
          <cell r="BX286"/>
          <cell r="BY286"/>
          <cell r="BZ286"/>
          <cell r="CA286"/>
          <cell r="CB286"/>
          <cell r="CC286"/>
          <cell r="CD286" t="str">
            <v/>
          </cell>
          <cell r="CE286" t="str">
            <v/>
          </cell>
          <cell r="CF286" t="str">
            <v/>
          </cell>
          <cell r="CG286" t="str">
            <v/>
          </cell>
          <cell r="CH286" t="str">
            <v>Yes</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v>1</v>
          </cell>
          <cell r="DW286" t="str">
            <v/>
          </cell>
        </row>
        <row r="287">
          <cell r="U287" t="str">
            <v>PR19SRN_WR05</v>
          </cell>
          <cell r="V287" t="str">
            <v xml:space="preserve">We safeguard and enhance rivers, reservoirs and coasts for the future </v>
          </cell>
          <cell r="W287" t="str">
            <v xml:space="preserve">PR14 revision </v>
          </cell>
          <cell r="X287" t="str">
            <v>WR05</v>
          </cell>
          <cell r="Y287" t="str">
            <v>Abstraction Incentive Mechanism</v>
          </cell>
          <cell r="Z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AA287">
            <v>1</v>
          </cell>
          <cell r="AB287" t="str">
            <v/>
          </cell>
          <cell r="AC287" t="str">
            <v/>
          </cell>
          <cell r="AD287" t="str">
            <v/>
          </cell>
          <cell r="AE287" t="str">
            <v/>
          </cell>
          <cell r="AF287" t="str">
            <v/>
          </cell>
          <cell r="AG287" t="str">
            <v/>
          </cell>
          <cell r="AH287" t="str">
            <v/>
          </cell>
          <cell r="AI287">
            <v>1</v>
          </cell>
          <cell r="AJ287" t="str">
            <v>Out &amp; under</v>
          </cell>
          <cell r="AK287" t="str">
            <v xml:space="preserve">Revenue  </v>
          </cell>
          <cell r="AL287" t="str">
            <v>In-period</v>
          </cell>
          <cell r="AM287" t="str">
            <v xml:space="preserve">Water resources/ abstraction </v>
          </cell>
          <cell r="AN287" t="str">
            <v>nr</v>
          </cell>
          <cell r="AO287" t="str">
            <v xml:space="preserve">Average Ml/d below the September abstraction limit on the River Itchen for days in September where the river flow is below the trigger threshold.  </v>
          </cell>
          <cell r="AP287">
            <v>0</v>
          </cell>
          <cell r="AQ287" t="str">
            <v>Down</v>
          </cell>
          <cell r="AR287" t="str">
            <v/>
          </cell>
          <cell r="AS287"/>
          <cell r="AT287"/>
          <cell r="AU287"/>
          <cell r="AV287"/>
          <cell r="AW287"/>
          <cell r="AX287"/>
          <cell r="AY287"/>
          <cell r="AZ287"/>
          <cell r="BA287"/>
          <cell r="BB287"/>
          <cell r="BC287"/>
          <cell r="BD287"/>
          <cell r="BE287"/>
          <cell r="BF287"/>
          <cell r="BG287"/>
          <cell r="BH287"/>
          <cell r="BI287" t="str">
            <v/>
          </cell>
          <cell r="BJ287" t="str">
            <v/>
          </cell>
          <cell r="BK287" t="str">
            <v/>
          </cell>
          <cell r="BL287" t="str">
            <v/>
          </cell>
          <cell r="BM287" t="str">
            <v/>
          </cell>
          <cell r="BN287"/>
          <cell r="BO287"/>
          <cell r="BP287"/>
          <cell r="BQ287"/>
          <cell r="BR287"/>
          <cell r="BS287"/>
          <cell r="BT287"/>
          <cell r="BU287"/>
          <cell r="BV287"/>
          <cell r="BW287"/>
          <cell r="BX287"/>
          <cell r="BY287"/>
          <cell r="BZ287"/>
          <cell r="CA287"/>
          <cell r="CB287"/>
          <cell r="CC287"/>
          <cell r="CD287" t="str">
            <v>Yes</v>
          </cell>
          <cell r="CE287" t="str">
            <v>Yes</v>
          </cell>
          <cell r="CF287" t="str">
            <v>Yes</v>
          </cell>
          <cell r="CG287" t="str">
            <v>Yes</v>
          </cell>
          <cell r="CH287" t="str">
            <v>Yes</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v>1</v>
          </cell>
          <cell r="DW287" t="str">
            <v/>
          </cell>
        </row>
        <row r="288">
          <cell r="U288" t="str">
            <v>PR19SRN_WWN11</v>
          </cell>
          <cell r="V288" t="str">
            <v xml:space="preserve">We safeguard and enhance rivers, reservoirs and coasts for the future </v>
          </cell>
          <cell r="W288" t="str">
            <v xml:space="preserve">PR14 revision </v>
          </cell>
          <cell r="X288" t="str">
            <v>WWN11</v>
          </cell>
          <cell r="Y288" t="str">
            <v>Maintain Bathing waters at ‘Excellent’.</v>
          </cell>
          <cell r="Z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AA288" t="str">
            <v/>
          </cell>
          <cell r="AB288" t="str">
            <v/>
          </cell>
          <cell r="AC288">
            <v>1</v>
          </cell>
          <cell r="AD288" t="str">
            <v/>
          </cell>
          <cell r="AE288" t="str">
            <v/>
          </cell>
          <cell r="AF288" t="str">
            <v/>
          </cell>
          <cell r="AG288" t="str">
            <v/>
          </cell>
          <cell r="AH288" t="str">
            <v/>
          </cell>
          <cell r="AI288">
            <v>1</v>
          </cell>
          <cell r="AJ288" t="str">
            <v>Under</v>
          </cell>
          <cell r="AK288" t="str">
            <v xml:space="preserve">Revenue  </v>
          </cell>
          <cell r="AL288" t="str">
            <v>In-period</v>
          </cell>
          <cell r="AM288" t="str">
            <v xml:space="preserve">Environmental </v>
          </cell>
          <cell r="AN288" t="str">
            <v>nr</v>
          </cell>
          <cell r="AO288" t="str">
            <v xml:space="preserve">The number of bathing waters at ‘Excellent’ in 2020 over the following relevant assessment period. </v>
          </cell>
          <cell r="AP288">
            <v>0</v>
          </cell>
          <cell r="AQ288" t="str">
            <v>Up</v>
          </cell>
          <cell r="AR288" t="str">
            <v/>
          </cell>
          <cell r="AS288"/>
          <cell r="AT288"/>
          <cell r="AU288"/>
          <cell r="AV288"/>
          <cell r="AW288"/>
          <cell r="AX288"/>
          <cell r="AY288"/>
          <cell r="AZ288"/>
          <cell r="BA288"/>
          <cell r="BB288"/>
          <cell r="BC288"/>
          <cell r="BD288"/>
          <cell r="BE288"/>
          <cell r="BF288"/>
          <cell r="BG288"/>
          <cell r="BH288"/>
          <cell r="BI288" t="str">
            <v/>
          </cell>
          <cell r="BJ288" t="str">
            <v/>
          </cell>
          <cell r="BK288" t="str">
            <v/>
          </cell>
          <cell r="BL288" t="str">
            <v/>
          </cell>
          <cell r="BM288" t="str">
            <v/>
          </cell>
          <cell r="BN288"/>
          <cell r="BO288"/>
          <cell r="BP288"/>
          <cell r="BQ288"/>
          <cell r="BR288"/>
          <cell r="BS288"/>
          <cell r="BT288"/>
          <cell r="BU288"/>
          <cell r="BV288"/>
          <cell r="BW288"/>
          <cell r="BX288"/>
          <cell r="BY288"/>
          <cell r="BZ288"/>
          <cell r="CA288"/>
          <cell r="CB288"/>
          <cell r="CC288"/>
          <cell r="CD288" t="str">
            <v>Yes</v>
          </cell>
          <cell r="CE288" t="str">
            <v>Yes</v>
          </cell>
          <cell r="CF288" t="str">
            <v>Yes</v>
          </cell>
          <cell r="CG288" t="str">
            <v>Yes</v>
          </cell>
          <cell r="CH288" t="str">
            <v>Yes</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no</v>
          </cell>
          <cell r="DV288">
            <v>1</v>
          </cell>
          <cell r="DW288" t="str">
            <v/>
          </cell>
        </row>
        <row r="289">
          <cell r="U289" t="str">
            <v>PR19SRN_WWN12</v>
          </cell>
          <cell r="V289" t="str">
            <v xml:space="preserve">We safeguard and enhance rivers, reservoirs and coasts for the future </v>
          </cell>
          <cell r="W289" t="str">
            <v xml:space="preserve">PR14 revision </v>
          </cell>
          <cell r="X289" t="str">
            <v>WWN12</v>
          </cell>
          <cell r="Y289" t="str">
            <v>Improve the number of Bathing waters to at least ‘Good’ (Cost Adjustment Claim).</v>
          </cell>
          <cell r="Z289" t="str">
            <v xml:space="preserve">To bring at least five named bathing waters to ‘Good’ water quality classification measured annually </v>
          </cell>
          <cell r="AA289" t="str">
            <v/>
          </cell>
          <cell r="AB289" t="str">
            <v/>
          </cell>
          <cell r="AC289">
            <v>1</v>
          </cell>
          <cell r="AD289" t="str">
            <v/>
          </cell>
          <cell r="AE289" t="str">
            <v/>
          </cell>
          <cell r="AF289" t="str">
            <v/>
          </cell>
          <cell r="AG289" t="str">
            <v/>
          </cell>
          <cell r="AH289" t="str">
            <v/>
          </cell>
          <cell r="AI289">
            <v>1</v>
          </cell>
          <cell r="AJ289" t="str">
            <v>Out &amp; under</v>
          </cell>
          <cell r="AK289" t="str">
            <v xml:space="preserve">Revenue  </v>
          </cell>
          <cell r="AL289" t="str">
            <v>In-period</v>
          </cell>
          <cell r="AM289" t="str">
            <v xml:space="preserve">Environmental </v>
          </cell>
          <cell r="AN289" t="str">
            <v>nr</v>
          </cell>
          <cell r="AO289" t="str">
            <v xml:space="preserve">Number of bathing waters at ‘Good’ </v>
          </cell>
          <cell r="AP289">
            <v>0</v>
          </cell>
          <cell r="AQ289" t="str">
            <v>Up</v>
          </cell>
          <cell r="AR289" t="str">
            <v/>
          </cell>
          <cell r="AS289"/>
          <cell r="AT289"/>
          <cell r="AU289"/>
          <cell r="AV289"/>
          <cell r="AW289"/>
          <cell r="AX289"/>
          <cell r="AY289"/>
          <cell r="AZ289"/>
          <cell r="BA289"/>
          <cell r="BB289"/>
          <cell r="BC289"/>
          <cell r="BD289"/>
          <cell r="BE289"/>
          <cell r="BF289"/>
          <cell r="BG289"/>
          <cell r="BH289"/>
          <cell r="BI289" t="str">
            <v/>
          </cell>
          <cell r="BJ289" t="str">
            <v/>
          </cell>
          <cell r="BK289" t="str">
            <v/>
          </cell>
          <cell r="BL289" t="str">
            <v/>
          </cell>
          <cell r="BM289" t="str">
            <v/>
          </cell>
          <cell r="BN289"/>
          <cell r="BO289"/>
          <cell r="BP289"/>
          <cell r="BQ289"/>
          <cell r="BR289"/>
          <cell r="BS289"/>
          <cell r="BT289"/>
          <cell r="BU289"/>
          <cell r="BV289"/>
          <cell r="BW289"/>
          <cell r="BX289"/>
          <cell r="BY289"/>
          <cell r="BZ289"/>
          <cell r="CA289"/>
          <cell r="CB289"/>
          <cell r="CC289"/>
          <cell r="CD289" t="str">
            <v/>
          </cell>
          <cell r="CE289" t="str">
            <v/>
          </cell>
          <cell r="CF289" t="str">
            <v/>
          </cell>
          <cell r="CG289" t="str">
            <v/>
          </cell>
          <cell r="CH289" t="str">
            <v>Yes</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v>1</v>
          </cell>
          <cell r="DW289" t="str">
            <v/>
          </cell>
        </row>
        <row r="290">
          <cell r="U290" t="str">
            <v>PR19SRN_WR03</v>
          </cell>
          <cell r="V290" t="str">
            <v xml:space="preserve">We recognise the true value of water in our daily lives </v>
          </cell>
          <cell r="W290" t="str">
            <v xml:space="preserve">PR19 new </v>
          </cell>
          <cell r="X290" t="str">
            <v>WR03</v>
          </cell>
          <cell r="Y290" t="str">
            <v>Target 100</v>
          </cell>
          <cell r="Z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AA290" t="str">
            <v/>
          </cell>
          <cell r="AB290">
            <v>1</v>
          </cell>
          <cell r="AC290" t="str">
            <v/>
          </cell>
          <cell r="AD290" t="str">
            <v/>
          </cell>
          <cell r="AE290" t="str">
            <v/>
          </cell>
          <cell r="AF290" t="str">
            <v/>
          </cell>
          <cell r="AG290" t="str">
            <v/>
          </cell>
          <cell r="AH290" t="str">
            <v/>
          </cell>
          <cell r="AI290">
            <v>1</v>
          </cell>
          <cell r="AJ290" t="str">
            <v>NFI</v>
          </cell>
          <cell r="AK290" t="str">
            <v xml:space="preserve"> </v>
          </cell>
          <cell r="AL290" t="str">
            <v xml:space="preserve"> </v>
          </cell>
          <cell r="AM290" t="str">
            <v xml:space="preserve">Water consumption </v>
          </cell>
          <cell r="AN290" t="str">
            <v>%</v>
          </cell>
          <cell r="AO290" t="str">
            <v xml:space="preserve">% of metered household customers </v>
          </cell>
          <cell r="AP290">
            <v>0</v>
          </cell>
          <cell r="AQ290" t="str">
            <v>Up</v>
          </cell>
          <cell r="AR290" t="str">
            <v/>
          </cell>
          <cell r="AS290"/>
          <cell r="AT290"/>
          <cell r="AU290"/>
          <cell r="AV290"/>
          <cell r="AW290"/>
          <cell r="AX290"/>
          <cell r="AY290"/>
          <cell r="AZ290"/>
          <cell r="BA290"/>
          <cell r="BB290"/>
          <cell r="BC290"/>
          <cell r="BD290"/>
          <cell r="BE290"/>
          <cell r="BF290"/>
          <cell r="BG290"/>
          <cell r="BH290"/>
          <cell r="BI290" t="str">
            <v/>
          </cell>
          <cell r="BJ290" t="str">
            <v/>
          </cell>
          <cell r="BK290" t="str">
            <v/>
          </cell>
          <cell r="BL290" t="str">
            <v/>
          </cell>
          <cell r="BM290" t="str">
            <v/>
          </cell>
          <cell r="BN290"/>
          <cell r="BO290"/>
          <cell r="BP290"/>
          <cell r="BQ290"/>
          <cell r="BR290"/>
          <cell r="BS290"/>
          <cell r="BT290"/>
          <cell r="BU290"/>
          <cell r="BV290"/>
          <cell r="BW290"/>
          <cell r="BX290"/>
          <cell r="BY290"/>
          <cell r="BZ290"/>
          <cell r="CA290"/>
          <cell r="CB290"/>
          <cell r="CC290"/>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v>1</v>
          </cell>
          <cell r="DW290" t="str">
            <v/>
          </cell>
        </row>
        <row r="291">
          <cell r="U291" t="str">
            <v>PR19SRN_WR04</v>
          </cell>
          <cell r="V291" t="str">
            <v xml:space="preserve">We recognise the true value of water in our daily lives </v>
          </cell>
          <cell r="W291" t="str">
            <v xml:space="preserve">PR19 new </v>
          </cell>
          <cell r="X291" t="str">
            <v>WR04</v>
          </cell>
          <cell r="Y291" t="str">
            <v>Water saved from water efficiency visits</v>
          </cell>
          <cell r="Z291" t="str">
            <v xml:space="preserve">Total estimated volume of water saved as a result of water efficiency visits to residential properties, based on the number and usage of water saving devices installed. This is the cumulative saving in m3/d to the end of AMP7  </v>
          </cell>
          <cell r="AA291" t="str">
            <v/>
          </cell>
          <cell r="AB291">
            <v>1</v>
          </cell>
          <cell r="AC291" t="str">
            <v/>
          </cell>
          <cell r="AD291" t="str">
            <v/>
          </cell>
          <cell r="AE291" t="str">
            <v/>
          </cell>
          <cell r="AF291" t="str">
            <v/>
          </cell>
          <cell r="AG291" t="str">
            <v/>
          </cell>
          <cell r="AH291" t="str">
            <v/>
          </cell>
          <cell r="AI291">
            <v>1</v>
          </cell>
          <cell r="AJ291" t="str">
            <v>NFI</v>
          </cell>
          <cell r="AK291" t="str">
            <v/>
          </cell>
          <cell r="AL291" t="str">
            <v/>
          </cell>
          <cell r="AM291" t="str">
            <v xml:space="preserve">Water consumption </v>
          </cell>
          <cell r="AN291" t="str">
            <v>nr</v>
          </cell>
          <cell r="AO291" t="str">
            <v xml:space="preserve">Total estimated m3/d of water saved.  </v>
          </cell>
          <cell r="AP291">
            <v>0</v>
          </cell>
          <cell r="AQ291" t="str">
            <v>Up</v>
          </cell>
          <cell r="AR291" t="str">
            <v/>
          </cell>
          <cell r="AS291"/>
          <cell r="AT291"/>
          <cell r="AU291"/>
          <cell r="AV291"/>
          <cell r="AW291"/>
          <cell r="AX291"/>
          <cell r="AY291"/>
          <cell r="AZ291"/>
          <cell r="BA291"/>
          <cell r="BB291"/>
          <cell r="BC291"/>
          <cell r="BD291"/>
          <cell r="BE291"/>
          <cell r="BF291"/>
          <cell r="BG291"/>
          <cell r="BH291"/>
          <cell r="BI291" t="str">
            <v/>
          </cell>
          <cell r="BJ291" t="str">
            <v/>
          </cell>
          <cell r="BK291" t="str">
            <v/>
          </cell>
          <cell r="BL291" t="str">
            <v/>
          </cell>
          <cell r="BM291" t="str">
            <v/>
          </cell>
          <cell r="BN291"/>
          <cell r="BO291"/>
          <cell r="BP291"/>
          <cell r="BQ291"/>
          <cell r="BR291"/>
          <cell r="BS291"/>
          <cell r="BT291"/>
          <cell r="BU291"/>
          <cell r="BV291"/>
          <cell r="BW291"/>
          <cell r="BX291"/>
          <cell r="BY291"/>
          <cell r="BZ291"/>
          <cell r="CA291"/>
          <cell r="CB291"/>
          <cell r="CC291"/>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no</v>
          </cell>
          <cell r="DV291">
            <v>1</v>
          </cell>
          <cell r="DW291" t="str">
            <v/>
          </cell>
        </row>
        <row r="292">
          <cell r="U292" t="str">
            <v>PR19SRN_RR02</v>
          </cell>
          <cell r="V292" t="str">
            <v xml:space="preserve">We recognise the true value of water in our daily lives </v>
          </cell>
          <cell r="W292" t="str">
            <v xml:space="preserve">PR19 new </v>
          </cell>
          <cell r="X292" t="str">
            <v>RR02</v>
          </cell>
          <cell r="Y292" t="str">
            <v>Access to daily water consumption data</v>
          </cell>
          <cell r="Z292" t="str">
            <v xml:space="preserve">Total number of residential properties provided with a device which can give access to daily water consumption.  </v>
          </cell>
          <cell r="AA292" t="str">
            <v/>
          </cell>
          <cell r="AB292">
            <v>1</v>
          </cell>
          <cell r="AC292" t="str">
            <v/>
          </cell>
          <cell r="AD292" t="str">
            <v/>
          </cell>
          <cell r="AE292" t="str">
            <v/>
          </cell>
          <cell r="AF292" t="str">
            <v/>
          </cell>
          <cell r="AG292" t="str">
            <v/>
          </cell>
          <cell r="AH292" t="str">
            <v/>
          </cell>
          <cell r="AI292">
            <v>1</v>
          </cell>
          <cell r="AJ292" t="str">
            <v>Out</v>
          </cell>
          <cell r="AK292" t="str">
            <v xml:space="preserve">Revenue  </v>
          </cell>
          <cell r="AL292" t="str">
            <v>In-period</v>
          </cell>
          <cell r="AM292" t="str">
            <v xml:space="preserve">Water consumption </v>
          </cell>
          <cell r="AN292" t="str">
            <v>nr</v>
          </cell>
          <cell r="AO292" t="str">
            <v xml:space="preserve">Number of residential properties provided with devices </v>
          </cell>
          <cell r="AP292">
            <v>0</v>
          </cell>
          <cell r="AQ292" t="str">
            <v>Up</v>
          </cell>
          <cell r="AR292" t="str">
            <v/>
          </cell>
          <cell r="AS292"/>
          <cell r="AT292"/>
          <cell r="AU292"/>
          <cell r="AV292"/>
          <cell r="AW292"/>
          <cell r="AX292"/>
          <cell r="AY292"/>
          <cell r="AZ292"/>
          <cell r="BA292"/>
          <cell r="BB292"/>
          <cell r="BC292"/>
          <cell r="BD292"/>
          <cell r="BE292"/>
          <cell r="BF292"/>
          <cell r="BG292"/>
          <cell r="BH292"/>
          <cell r="BI292" t="str">
            <v/>
          </cell>
          <cell r="BJ292" t="str">
            <v/>
          </cell>
          <cell r="BK292" t="str">
            <v/>
          </cell>
          <cell r="BL292" t="str">
            <v/>
          </cell>
          <cell r="BM292" t="str">
            <v/>
          </cell>
          <cell r="BN292"/>
          <cell r="BO292"/>
          <cell r="BP292"/>
          <cell r="BQ292"/>
          <cell r="BR292"/>
          <cell r="BS292"/>
          <cell r="BT292"/>
          <cell r="BU292"/>
          <cell r="BV292"/>
          <cell r="BW292"/>
          <cell r="BX292"/>
          <cell r="BY292"/>
          <cell r="BZ292"/>
          <cell r="CA292"/>
          <cell r="CB292"/>
          <cell r="CC292"/>
          <cell r="CD292" t="str">
            <v>Yes</v>
          </cell>
          <cell r="CE292" t="str">
            <v>Yes</v>
          </cell>
          <cell r="CF292" t="str">
            <v>Yes</v>
          </cell>
          <cell r="CG292" t="str">
            <v>Yes</v>
          </cell>
          <cell r="CH292" t="str">
            <v>Yes</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v>1</v>
          </cell>
          <cell r="DW292" t="str">
            <v/>
          </cell>
        </row>
        <row r="293">
          <cell r="U293" t="str">
            <v>PR19SRN_WN01</v>
          </cell>
          <cell r="V293" t="str">
            <v xml:space="preserve">By working together we can secure a resilient economy for the south east </v>
          </cell>
          <cell r="W293" t="str">
            <v xml:space="preserve">PR19 new </v>
          </cell>
          <cell r="X293" t="str">
            <v>WN01</v>
          </cell>
          <cell r="Y293" t="str">
            <v>D-MeX: Developer services measure of experience</v>
          </cell>
          <cell r="Z293" t="str">
            <v xml:space="preserve">New Ofwat developer services measure.  Defined by Ofwat in: https://www.ofwat.gov.uk/outcomes-definitions-pr19/ </v>
          </cell>
          <cell r="AA293" t="str">
            <v/>
          </cell>
          <cell r="AB293">
            <v>0.433</v>
          </cell>
          <cell r="AC293">
            <v>0.56699999999999995</v>
          </cell>
          <cell r="AD293" t="str">
            <v/>
          </cell>
          <cell r="AE293" t="str">
            <v/>
          </cell>
          <cell r="AF293" t="str">
            <v/>
          </cell>
          <cell r="AG293" t="str">
            <v/>
          </cell>
          <cell r="AH293" t="str">
            <v/>
          </cell>
          <cell r="AI293">
            <v>1</v>
          </cell>
          <cell r="AJ293" t="str">
            <v>Out &amp; under</v>
          </cell>
          <cell r="AK293" t="str">
            <v xml:space="preserve">Revenue  </v>
          </cell>
          <cell r="AL293" t="str">
            <v>In-period</v>
          </cell>
          <cell r="AM293" t="str">
            <v xml:space="preserve">Developer services measure of experience (D-MeX) </v>
          </cell>
          <cell r="AN293" t="str">
            <v>score</v>
          </cell>
          <cell r="AO293" t="str">
            <v xml:space="preserve">D-MeX score </v>
          </cell>
          <cell r="AP293">
            <v>2</v>
          </cell>
          <cell r="AQ293" t="str">
            <v>Up</v>
          </cell>
          <cell r="AR293" t="str">
            <v>D-MeX: Developer services measure of experience</v>
          </cell>
          <cell r="AS293"/>
          <cell r="AT293"/>
          <cell r="AU293"/>
          <cell r="AV293"/>
          <cell r="AW293"/>
          <cell r="AX293"/>
          <cell r="AY293"/>
          <cell r="AZ293"/>
          <cell r="BA293"/>
          <cell r="BB293"/>
          <cell r="BC293"/>
          <cell r="BD293"/>
          <cell r="BE293"/>
          <cell r="BF293"/>
          <cell r="BG293"/>
          <cell r="BH293"/>
          <cell r="BI293" t="str">
            <v/>
          </cell>
          <cell r="BJ293" t="str">
            <v/>
          </cell>
          <cell r="BK293" t="str">
            <v/>
          </cell>
          <cell r="BL293" t="str">
            <v/>
          </cell>
          <cell r="BM293" t="str">
            <v xml:space="preserve">UQ </v>
          </cell>
          <cell r="BN293"/>
          <cell r="BO293"/>
          <cell r="BP293"/>
          <cell r="BQ293"/>
          <cell r="BR293"/>
          <cell r="BS293"/>
          <cell r="BT293"/>
          <cell r="BU293"/>
          <cell r="BV293"/>
          <cell r="BW293"/>
          <cell r="BX293"/>
          <cell r="BY293"/>
          <cell r="BZ293"/>
          <cell r="CA293"/>
          <cell r="CB293"/>
          <cell r="CC293"/>
          <cell r="CD293" t="str">
            <v>Yes</v>
          </cell>
          <cell r="CE293" t="str">
            <v>Yes</v>
          </cell>
          <cell r="CF293" t="str">
            <v>Yes</v>
          </cell>
          <cell r="CG293" t="str">
            <v>Yes</v>
          </cell>
          <cell r="CH293" t="str">
            <v>Yes</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v>1</v>
          </cell>
          <cell r="DW293" t="str">
            <v/>
          </cell>
        </row>
        <row r="294">
          <cell r="U294" t="str">
            <v>PR19SRN_WWN13</v>
          </cell>
          <cell r="V294" t="str">
            <v xml:space="preserve">By working together we can secure a resilient economy for the south east </v>
          </cell>
          <cell r="W294" t="str">
            <v xml:space="preserve">PR19 new </v>
          </cell>
          <cell r="X294" t="str">
            <v>WWN13</v>
          </cell>
          <cell r="Y294" t="str">
            <v>Improve the bathing waters at ‘Excellent’ quality (Cost Adjustment Claim).</v>
          </cell>
          <cell r="Z294" t="str">
            <v>To bring at least two from four named bathing waters to ‘Excellent’ water quality classification. Measured annually </v>
          </cell>
          <cell r="AA294" t="str">
            <v/>
          </cell>
          <cell r="AB294" t="str">
            <v/>
          </cell>
          <cell r="AC294">
            <v>1</v>
          </cell>
          <cell r="AD294" t="str">
            <v/>
          </cell>
          <cell r="AE294" t="str">
            <v/>
          </cell>
          <cell r="AF294" t="str">
            <v/>
          </cell>
          <cell r="AG294" t="str">
            <v/>
          </cell>
          <cell r="AH294" t="str">
            <v/>
          </cell>
          <cell r="AI294">
            <v>1</v>
          </cell>
          <cell r="AJ294" t="str">
            <v>Out &amp; under</v>
          </cell>
          <cell r="AK294" t="str">
            <v xml:space="preserve">Revenue  </v>
          </cell>
          <cell r="AL294" t="str">
            <v>In-period</v>
          </cell>
          <cell r="AM294" t="str">
            <v xml:space="preserve">Environmental </v>
          </cell>
          <cell r="AN294" t="str">
            <v>nr</v>
          </cell>
          <cell r="AO294" t="str">
            <v xml:space="preserve">Number of bathing waters at ‘Excellent’  </v>
          </cell>
          <cell r="AP294">
            <v>0</v>
          </cell>
          <cell r="AQ294" t="str">
            <v>Up</v>
          </cell>
          <cell r="AR294" t="str">
            <v/>
          </cell>
          <cell r="AS294"/>
          <cell r="AT294"/>
          <cell r="AU294"/>
          <cell r="AV294"/>
          <cell r="AW294"/>
          <cell r="AX294"/>
          <cell r="AY294"/>
          <cell r="AZ294"/>
          <cell r="BA294"/>
          <cell r="BB294"/>
          <cell r="BC294"/>
          <cell r="BD294"/>
          <cell r="BE294"/>
          <cell r="BF294"/>
          <cell r="BG294"/>
          <cell r="BH294"/>
          <cell r="BI294" t="str">
            <v/>
          </cell>
          <cell r="BJ294" t="str">
            <v/>
          </cell>
          <cell r="BK294" t="str">
            <v/>
          </cell>
          <cell r="BL294" t="str">
            <v/>
          </cell>
          <cell r="BM294" t="str">
            <v/>
          </cell>
          <cell r="BN294"/>
          <cell r="BO294"/>
          <cell r="BP294"/>
          <cell r="BQ294"/>
          <cell r="BR294"/>
          <cell r="BS294"/>
          <cell r="BT294"/>
          <cell r="BU294"/>
          <cell r="BV294"/>
          <cell r="BW294"/>
          <cell r="BX294"/>
          <cell r="BY294"/>
          <cell r="BZ294"/>
          <cell r="CA294"/>
          <cell r="CB294"/>
          <cell r="CC294"/>
          <cell r="CD294" t="str">
            <v/>
          </cell>
          <cell r="CE294" t="str">
            <v/>
          </cell>
          <cell r="CF294" t="str">
            <v/>
          </cell>
          <cell r="CG294" t="str">
            <v/>
          </cell>
          <cell r="CH294" t="str">
            <v>Yes</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v>1</v>
          </cell>
          <cell r="DW294" t="str">
            <v/>
          </cell>
        </row>
        <row r="295">
          <cell r="U295" t="str">
            <v>PR19SRN_RR01</v>
          </cell>
          <cell r="V295" t="str">
            <v xml:space="preserve">We provide a refreshingly easy customer experience </v>
          </cell>
          <cell r="W295" t="str">
            <v xml:space="preserve">PR19 new </v>
          </cell>
          <cell r="X295" t="str">
            <v>RR01</v>
          </cell>
          <cell r="Y295" t="str">
            <v>C-MeX: Customer measure of experience</v>
          </cell>
          <cell r="Z295" t="str">
            <v xml:space="preserve">New Ofwat customer service measure to replace SIM. Defined by Ofwat in: https://www.ofwat.gov.uk/outcomes-definitions-pr19/ </v>
          </cell>
          <cell r="AA295" t="str">
            <v/>
          </cell>
          <cell r="AB295" t="str">
            <v/>
          </cell>
          <cell r="AC295" t="str">
            <v/>
          </cell>
          <cell r="AD295" t="str">
            <v/>
          </cell>
          <cell r="AE295">
            <v>1</v>
          </cell>
          <cell r="AF295" t="str">
            <v/>
          </cell>
          <cell r="AG295" t="str">
            <v/>
          </cell>
          <cell r="AH295" t="str">
            <v/>
          </cell>
          <cell r="AI295">
            <v>1</v>
          </cell>
          <cell r="AJ295" t="str">
            <v>Out &amp; under</v>
          </cell>
          <cell r="AK295" t="str">
            <v xml:space="preserve">Revenue  </v>
          </cell>
          <cell r="AL295" t="str">
            <v>In-period</v>
          </cell>
          <cell r="AM295" t="str">
            <v xml:space="preserve">Customer measure of experience (C-MeX) </v>
          </cell>
          <cell r="AN295" t="str">
            <v>score</v>
          </cell>
          <cell r="AO295" t="str">
            <v xml:space="preserve">C-MeX score </v>
          </cell>
          <cell r="AP295">
            <v>2</v>
          </cell>
          <cell r="AQ295" t="str">
            <v>Up</v>
          </cell>
          <cell r="AR295" t="str">
            <v>C-MeX: Customer measure of experience</v>
          </cell>
          <cell r="AS295"/>
          <cell r="AT295"/>
          <cell r="AU295"/>
          <cell r="AV295"/>
          <cell r="AW295"/>
          <cell r="AX295"/>
          <cell r="AY295"/>
          <cell r="AZ295"/>
          <cell r="BA295"/>
          <cell r="BB295"/>
          <cell r="BC295"/>
          <cell r="BD295"/>
          <cell r="BE295"/>
          <cell r="BF295"/>
          <cell r="BG295"/>
          <cell r="BH295"/>
          <cell r="BI295" t="str">
            <v/>
          </cell>
          <cell r="BJ295" t="str">
            <v/>
          </cell>
          <cell r="BK295" t="str">
            <v/>
          </cell>
          <cell r="BL295" t="str">
            <v/>
          </cell>
          <cell r="BM295" t="str">
            <v>Above average</v>
          </cell>
          <cell r="BN295"/>
          <cell r="BO295"/>
          <cell r="BP295"/>
          <cell r="BQ295"/>
          <cell r="BR295"/>
          <cell r="BS295"/>
          <cell r="BT295"/>
          <cell r="BU295"/>
          <cell r="BV295"/>
          <cell r="BW295"/>
          <cell r="BX295"/>
          <cell r="BY295"/>
          <cell r="BZ295"/>
          <cell r="CA295"/>
          <cell r="CB295"/>
          <cell r="CC295"/>
          <cell r="CD295" t="str">
            <v>Yes</v>
          </cell>
          <cell r="CE295" t="str">
            <v>Yes</v>
          </cell>
          <cell r="CF295" t="str">
            <v>Yes</v>
          </cell>
          <cell r="CG295" t="str">
            <v>Yes</v>
          </cell>
          <cell r="CH295" t="str">
            <v>Yes</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v>1</v>
          </cell>
          <cell r="DW295" t="str">
            <v/>
          </cell>
        </row>
        <row r="296">
          <cell r="U296" t="str">
            <v>PR19SRN_RR03</v>
          </cell>
          <cell r="V296" t="str">
            <v xml:space="preserve">We make sure our bills are affordable for our customers </v>
          </cell>
          <cell r="W296" t="str">
            <v xml:space="preserve">PR19 new </v>
          </cell>
          <cell r="X296" t="str">
            <v>RR03</v>
          </cell>
          <cell r="Y296" t="str">
            <v>Void properties</v>
          </cell>
          <cell r="Z296" t="str">
            <v xml:space="preserve">Number of household properties that are classified as void and are therefore not billed as a percentage of total household connected properties. </v>
          </cell>
          <cell r="AA296" t="str">
            <v/>
          </cell>
          <cell r="AB296" t="str">
            <v/>
          </cell>
          <cell r="AC296" t="str">
            <v/>
          </cell>
          <cell r="AD296" t="str">
            <v/>
          </cell>
          <cell r="AE296">
            <v>1</v>
          </cell>
          <cell r="AF296" t="str">
            <v/>
          </cell>
          <cell r="AG296" t="str">
            <v/>
          </cell>
          <cell r="AH296" t="str">
            <v/>
          </cell>
          <cell r="AI296">
            <v>1</v>
          </cell>
          <cell r="AJ296" t="str">
            <v>Out &amp; under</v>
          </cell>
          <cell r="AK296" t="str">
            <v xml:space="preserve">Revenue  </v>
          </cell>
          <cell r="AL296" t="str">
            <v>In-period</v>
          </cell>
          <cell r="AM296" t="str">
            <v xml:space="preserve">Voids and gap sites </v>
          </cell>
          <cell r="AN296" t="str">
            <v>%</v>
          </cell>
          <cell r="AO296" t="str">
            <v xml:space="preserve">Percentage of total household connected properties that are void. </v>
          </cell>
          <cell r="AP296">
            <v>2</v>
          </cell>
          <cell r="AQ296" t="str">
            <v>Down</v>
          </cell>
          <cell r="AR296" t="str">
            <v/>
          </cell>
          <cell r="AS296"/>
          <cell r="AT296"/>
          <cell r="AU296"/>
          <cell r="AV296"/>
          <cell r="AW296"/>
          <cell r="AX296"/>
          <cell r="AY296"/>
          <cell r="AZ296"/>
          <cell r="BA296"/>
          <cell r="BB296"/>
          <cell r="BC296"/>
          <cell r="BD296"/>
          <cell r="BE296"/>
          <cell r="BF296"/>
          <cell r="BG296"/>
          <cell r="BH296"/>
          <cell r="BI296" t="str">
            <v/>
          </cell>
          <cell r="BJ296" t="str">
            <v/>
          </cell>
          <cell r="BK296" t="str">
            <v/>
          </cell>
          <cell r="BL296" t="str">
            <v/>
          </cell>
          <cell r="BM296" t="str">
            <v/>
          </cell>
          <cell r="BN296"/>
          <cell r="BO296"/>
          <cell r="BP296"/>
          <cell r="BQ296"/>
          <cell r="BR296"/>
          <cell r="BS296"/>
          <cell r="BT296"/>
          <cell r="BU296"/>
          <cell r="BV296"/>
          <cell r="BW296"/>
          <cell r="BX296"/>
          <cell r="BY296"/>
          <cell r="BZ296"/>
          <cell r="CA296"/>
          <cell r="CB296"/>
          <cell r="CC296"/>
          <cell r="CD296" t="str">
            <v>Yes</v>
          </cell>
          <cell r="CE296" t="str">
            <v>Yes</v>
          </cell>
          <cell r="CF296" t="str">
            <v>Yes</v>
          </cell>
          <cell r="CG296" t="str">
            <v>Yes</v>
          </cell>
          <cell r="CH296" t="str">
            <v>Yes</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v>1</v>
          </cell>
          <cell r="DW296" t="str">
            <v/>
          </cell>
        </row>
        <row r="297">
          <cell r="U297" t="str">
            <v>PR19SRN_RR04</v>
          </cell>
          <cell r="V297" t="str">
            <v xml:space="preserve">We make sure our bills are affordable for our customers </v>
          </cell>
          <cell r="W297" t="str">
            <v xml:space="preserve">PR19 new </v>
          </cell>
          <cell r="X297" t="str">
            <v>RR04</v>
          </cell>
          <cell r="Y297" t="str">
            <v>Effectiveness of Financial Assistance</v>
          </cell>
          <cell r="Z297" t="str">
            <v xml:space="preserve">The percentage of customers that pay their bills following the receipt of financial assistance. This is a measure of the effectiveness of financial assistance interventions. </v>
          </cell>
          <cell r="AA297" t="str">
            <v/>
          </cell>
          <cell r="AB297" t="str">
            <v/>
          </cell>
          <cell r="AC297" t="str">
            <v/>
          </cell>
          <cell r="AD297" t="str">
            <v/>
          </cell>
          <cell r="AE297">
            <v>1</v>
          </cell>
          <cell r="AF297" t="str">
            <v/>
          </cell>
          <cell r="AG297" t="str">
            <v/>
          </cell>
          <cell r="AH297" t="str">
            <v/>
          </cell>
          <cell r="AI297">
            <v>1</v>
          </cell>
          <cell r="AJ297" t="str">
            <v>NFI</v>
          </cell>
          <cell r="AK297" t="str">
            <v xml:space="preserve"> </v>
          </cell>
          <cell r="AL297" t="str">
            <v xml:space="preserve"> </v>
          </cell>
          <cell r="AM297" t="str">
            <v xml:space="preserve">Billing, debt, vfm, affordability, vulnerability </v>
          </cell>
          <cell r="AN297" t="str">
            <v>%</v>
          </cell>
          <cell r="AO297" t="str">
            <v xml:space="preserve">The percentage of our customers that make payments as expected following the receipt of financial assistance. </v>
          </cell>
          <cell r="AP297">
            <v>0</v>
          </cell>
          <cell r="AQ297" t="str">
            <v>Up</v>
          </cell>
          <cell r="AR297" t="str">
            <v/>
          </cell>
          <cell r="AS297"/>
          <cell r="AT297"/>
          <cell r="AU297"/>
          <cell r="AV297"/>
          <cell r="AW297"/>
          <cell r="AX297"/>
          <cell r="AY297"/>
          <cell r="AZ297"/>
          <cell r="BA297"/>
          <cell r="BB297"/>
          <cell r="BC297"/>
          <cell r="BD297"/>
          <cell r="BE297"/>
          <cell r="BF297"/>
          <cell r="BG297"/>
          <cell r="BH297"/>
          <cell r="BI297" t="str">
            <v/>
          </cell>
          <cell r="BJ297" t="str">
            <v/>
          </cell>
          <cell r="BK297" t="str">
            <v/>
          </cell>
          <cell r="BL297" t="str">
            <v/>
          </cell>
          <cell r="BM297" t="str">
            <v/>
          </cell>
          <cell r="BN297"/>
          <cell r="BO297"/>
          <cell r="BP297"/>
          <cell r="BQ297"/>
          <cell r="BR297"/>
          <cell r="BS297"/>
          <cell r="BT297"/>
          <cell r="BU297"/>
          <cell r="BV297"/>
          <cell r="BW297"/>
          <cell r="BX297"/>
          <cell r="BY297"/>
          <cell r="BZ297"/>
          <cell r="CA297"/>
          <cell r="CB297"/>
          <cell r="CC297"/>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v>1</v>
          </cell>
          <cell r="DW297" t="str">
            <v/>
          </cell>
        </row>
        <row r="298">
          <cell r="U298" t="str">
            <v>PR19SRN_RR05</v>
          </cell>
          <cell r="V298" t="str">
            <v xml:space="preserve">We support our customers in vulnerable circumstances </v>
          </cell>
          <cell r="W298" t="str">
            <v xml:space="preserve">PR19 new </v>
          </cell>
          <cell r="X298" t="str">
            <v>RR05</v>
          </cell>
          <cell r="Y298" t="str">
            <v>Customer satisfaction with vulnerability support</v>
          </cell>
          <cell r="Z298" t="str">
            <v>The proportion of customers that have received non-financial support that believe Southern Water's support addresses their specific requirements and needs. A measure of the quality of support provided to customers in vulnerable circumstances. </v>
          </cell>
          <cell r="AA298" t="str">
            <v/>
          </cell>
          <cell r="AB298" t="str">
            <v/>
          </cell>
          <cell r="AC298" t="str">
            <v/>
          </cell>
          <cell r="AD298" t="str">
            <v/>
          </cell>
          <cell r="AE298">
            <v>1</v>
          </cell>
          <cell r="AF298" t="str">
            <v/>
          </cell>
          <cell r="AG298" t="str">
            <v/>
          </cell>
          <cell r="AH298" t="str">
            <v/>
          </cell>
          <cell r="AI298">
            <v>1</v>
          </cell>
          <cell r="AJ298" t="str">
            <v>NFI</v>
          </cell>
          <cell r="AK298" t="str">
            <v xml:space="preserve"> </v>
          </cell>
          <cell r="AL298" t="str">
            <v xml:space="preserve"> </v>
          </cell>
          <cell r="AM298" t="str">
            <v xml:space="preserve">Billing, debt, vfm, affordability, vulnerability </v>
          </cell>
          <cell r="AN298" t="str">
            <v>%</v>
          </cell>
          <cell r="AO298" t="str">
            <v xml:space="preserve">The proportion of customers that have received non-financial support that believe Southern Water's support addresses their specific requirements and needs. </v>
          </cell>
          <cell r="AP298">
            <v>0</v>
          </cell>
          <cell r="AQ298" t="str">
            <v>Up</v>
          </cell>
          <cell r="AR298" t="str">
            <v/>
          </cell>
          <cell r="AS298"/>
          <cell r="AT298"/>
          <cell r="AU298"/>
          <cell r="AV298"/>
          <cell r="AW298"/>
          <cell r="AX298"/>
          <cell r="AY298"/>
          <cell r="AZ298"/>
          <cell r="BA298"/>
          <cell r="BB298"/>
          <cell r="BC298"/>
          <cell r="BD298"/>
          <cell r="BE298"/>
          <cell r="BF298"/>
          <cell r="BG298"/>
          <cell r="BH298"/>
          <cell r="BI298" t="str">
            <v/>
          </cell>
          <cell r="BJ298" t="str">
            <v/>
          </cell>
          <cell r="BK298" t="str">
            <v/>
          </cell>
          <cell r="BL298" t="str">
            <v/>
          </cell>
          <cell r="BM298" t="str">
            <v/>
          </cell>
          <cell r="BN298"/>
          <cell r="BO298"/>
          <cell r="BP298"/>
          <cell r="BQ298"/>
          <cell r="BR298"/>
          <cell r="BS298"/>
          <cell r="BT298"/>
          <cell r="BU298"/>
          <cell r="BV298"/>
          <cell r="BW298"/>
          <cell r="BX298"/>
          <cell r="BY298"/>
          <cell r="BZ298"/>
          <cell r="CA298"/>
          <cell r="CB298"/>
          <cell r="CC298"/>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v>1</v>
          </cell>
          <cell r="DW298" t="str">
            <v/>
          </cell>
        </row>
        <row r="299">
          <cell r="U299" t="str">
            <v>PR19SRN_WN09</v>
          </cell>
          <cell r="V299" t="str">
            <v xml:space="preserve">We supply clean, safe and sustainable water </v>
          </cell>
          <cell r="W299" t="str">
            <v xml:space="preserve">PR19 new </v>
          </cell>
          <cell r="X299" t="str">
            <v>WN09</v>
          </cell>
          <cell r="Y299" t="str">
            <v>Replace lead customer pipes</v>
          </cell>
          <cell r="Z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AA299" t="str">
            <v/>
          </cell>
          <cell r="AB299">
            <v>1</v>
          </cell>
          <cell r="AC299" t="str">
            <v/>
          </cell>
          <cell r="AD299" t="str">
            <v/>
          </cell>
          <cell r="AE299" t="str">
            <v/>
          </cell>
          <cell r="AF299" t="str">
            <v/>
          </cell>
          <cell r="AG299" t="str">
            <v/>
          </cell>
          <cell r="AH299" t="str">
            <v/>
          </cell>
          <cell r="AI299">
            <v>1</v>
          </cell>
          <cell r="AJ299" t="str">
            <v>Out</v>
          </cell>
          <cell r="AK299" t="str">
            <v xml:space="preserve">Revenue  </v>
          </cell>
          <cell r="AL299" t="str">
            <v>In-period</v>
          </cell>
          <cell r="AM299" t="str">
            <v>Lead</v>
          </cell>
          <cell r="AN299" t="str">
            <v>nr</v>
          </cell>
          <cell r="AO299" t="str">
            <v xml:space="preserve">Number of residential properties who receive grants </v>
          </cell>
          <cell r="AP299">
            <v>0</v>
          </cell>
          <cell r="AQ299" t="str">
            <v>Up</v>
          </cell>
          <cell r="AR299" t="str">
            <v/>
          </cell>
          <cell r="AS299"/>
          <cell r="AT299"/>
          <cell r="AU299"/>
          <cell r="AV299"/>
          <cell r="AW299"/>
          <cell r="AX299"/>
          <cell r="AY299"/>
          <cell r="AZ299"/>
          <cell r="BA299"/>
          <cell r="BB299"/>
          <cell r="BC299"/>
          <cell r="BD299"/>
          <cell r="BE299"/>
          <cell r="BF299"/>
          <cell r="BG299"/>
          <cell r="BH299"/>
          <cell r="BI299" t="str">
            <v/>
          </cell>
          <cell r="BJ299" t="str">
            <v/>
          </cell>
          <cell r="BK299" t="str">
            <v/>
          </cell>
          <cell r="BL299" t="str">
            <v/>
          </cell>
          <cell r="BM299" t="str">
            <v/>
          </cell>
          <cell r="BN299"/>
          <cell r="BO299"/>
          <cell r="BP299"/>
          <cell r="BQ299"/>
          <cell r="BR299"/>
          <cell r="BS299"/>
          <cell r="BT299"/>
          <cell r="BU299"/>
          <cell r="BV299"/>
          <cell r="BW299"/>
          <cell r="BX299"/>
          <cell r="BY299"/>
          <cell r="BZ299"/>
          <cell r="CA299"/>
          <cell r="CB299"/>
          <cell r="CC299"/>
          <cell r="CD299" t="str">
            <v>Yes</v>
          </cell>
          <cell r="CE299" t="str">
            <v>Yes</v>
          </cell>
          <cell r="CF299" t="str">
            <v>Yes</v>
          </cell>
          <cell r="CG299" t="str">
            <v>Yes</v>
          </cell>
          <cell r="CH299" t="str">
            <v>Yes</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v>1</v>
          </cell>
          <cell r="DW299" t="str">
            <v/>
          </cell>
        </row>
        <row r="300">
          <cell r="U300" t="str">
            <v>PR19SRN_WWN06</v>
          </cell>
          <cell r="V300" t="str">
            <v xml:space="preserve">We innovate to create sustainable communities </v>
          </cell>
          <cell r="W300" t="str">
            <v xml:space="preserve">PR19 new </v>
          </cell>
          <cell r="X300" t="str">
            <v>WWN06</v>
          </cell>
          <cell r="Y300" t="str">
            <v>Surface water management</v>
          </cell>
          <cell r="Z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AA300" t="str">
            <v/>
          </cell>
          <cell r="AB300" t="str">
            <v/>
          </cell>
          <cell r="AC300">
            <v>1</v>
          </cell>
          <cell r="AD300" t="str">
            <v/>
          </cell>
          <cell r="AE300" t="str">
            <v/>
          </cell>
          <cell r="AF300" t="str">
            <v/>
          </cell>
          <cell r="AG300" t="str">
            <v/>
          </cell>
          <cell r="AH300" t="str">
            <v/>
          </cell>
          <cell r="AI300">
            <v>1</v>
          </cell>
          <cell r="AJ300" t="str">
            <v>Out &amp; under</v>
          </cell>
          <cell r="AK300" t="str">
            <v xml:space="preserve">Revenue  </v>
          </cell>
          <cell r="AL300" t="str">
            <v>In-period</v>
          </cell>
          <cell r="AM300" t="str">
            <v xml:space="preserve">Sewer flooding </v>
          </cell>
          <cell r="AN300" t="str">
            <v>m3</v>
          </cell>
          <cell r="AO300" t="str">
            <v>Reduction in volume (m3) of surface water entering the surface or combined sewer network as a result of rough sustainable urban drainage approaches</v>
          </cell>
          <cell r="AP300">
            <v>0</v>
          </cell>
          <cell r="AQ300" t="str">
            <v>Up</v>
          </cell>
          <cell r="AR300" t="str">
            <v/>
          </cell>
          <cell r="AS300"/>
          <cell r="AT300"/>
          <cell r="AU300"/>
          <cell r="AV300"/>
          <cell r="AW300"/>
          <cell r="AX300"/>
          <cell r="AY300"/>
          <cell r="AZ300"/>
          <cell r="BA300"/>
          <cell r="BB300"/>
          <cell r="BC300"/>
          <cell r="BD300"/>
          <cell r="BE300"/>
          <cell r="BF300"/>
          <cell r="BG300"/>
          <cell r="BH300"/>
          <cell r="BI300" t="str">
            <v/>
          </cell>
          <cell r="BJ300" t="str">
            <v/>
          </cell>
          <cell r="BK300" t="str">
            <v/>
          </cell>
          <cell r="BL300" t="str">
            <v/>
          </cell>
          <cell r="BM300" t="str">
            <v/>
          </cell>
          <cell r="BN300"/>
          <cell r="BO300"/>
          <cell r="BP300"/>
          <cell r="BQ300"/>
          <cell r="BR300"/>
          <cell r="BS300"/>
          <cell r="BT300"/>
          <cell r="BU300"/>
          <cell r="BV300"/>
          <cell r="BW300"/>
          <cell r="BX300"/>
          <cell r="BY300"/>
          <cell r="BZ300"/>
          <cell r="CA300"/>
          <cell r="CB300"/>
          <cell r="CC300"/>
          <cell r="CD300" t="str">
            <v>Yes</v>
          </cell>
          <cell r="CE300" t="str">
            <v>Yes</v>
          </cell>
          <cell r="CF300" t="str">
            <v>Yes</v>
          </cell>
          <cell r="CG300" t="str">
            <v>Yes</v>
          </cell>
          <cell r="CH300" t="str">
            <v>Yes</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v>1</v>
          </cell>
          <cell r="DW300" t="str">
            <v/>
          </cell>
        </row>
        <row r="301">
          <cell r="U301" t="str">
            <v>PR19SRN_N01</v>
          </cell>
          <cell r="V301" t="str">
            <v xml:space="preserve">We innovate to create sustainable communities </v>
          </cell>
          <cell r="W301" t="str">
            <v xml:space="preserve">PR19 new </v>
          </cell>
          <cell r="X301" t="str">
            <v>N01</v>
          </cell>
          <cell r="Y301" t="str">
            <v xml:space="preserve">Community engagement </v>
          </cell>
          <cell r="Z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AA301" t="str">
            <v/>
          </cell>
          <cell r="AB301">
            <v>0.5</v>
          </cell>
          <cell r="AC301">
            <v>0.5</v>
          </cell>
          <cell r="AD301" t="str">
            <v/>
          </cell>
          <cell r="AE301" t="str">
            <v/>
          </cell>
          <cell r="AF301" t="str">
            <v/>
          </cell>
          <cell r="AG301" t="str">
            <v/>
          </cell>
          <cell r="AH301" t="str">
            <v/>
          </cell>
          <cell r="AI301">
            <v>1</v>
          </cell>
          <cell r="AJ301" t="str">
            <v>NFI</v>
          </cell>
          <cell r="AK301" t="str">
            <v xml:space="preserve"> </v>
          </cell>
          <cell r="AL301" t="str">
            <v xml:space="preserve"> </v>
          </cell>
          <cell r="AM301" t="str">
            <v xml:space="preserve">Community/partnerships </v>
          </cell>
          <cell r="AN301" t="str">
            <v>rank</v>
          </cell>
          <cell r="AO301" t="str">
            <v>Rank of where we are in the benchmarking </v>
          </cell>
          <cell r="AP301">
            <v>0</v>
          </cell>
          <cell r="AQ301" t="str">
            <v>Up</v>
          </cell>
          <cell r="AR301" t="str">
            <v/>
          </cell>
          <cell r="AS301"/>
          <cell r="AT301"/>
          <cell r="AU301"/>
          <cell r="AV301"/>
          <cell r="AW301"/>
          <cell r="AX301"/>
          <cell r="AY301"/>
          <cell r="AZ301"/>
          <cell r="BA301"/>
          <cell r="BB301"/>
          <cell r="BC301"/>
          <cell r="BD301"/>
          <cell r="BE301"/>
          <cell r="BF301"/>
          <cell r="BG301"/>
          <cell r="BH301"/>
          <cell r="BI301" t="str">
            <v/>
          </cell>
          <cell r="BJ301" t="str">
            <v/>
          </cell>
          <cell r="BK301" t="str">
            <v/>
          </cell>
          <cell r="BL301" t="str">
            <v/>
          </cell>
          <cell r="BM301" t="str">
            <v/>
          </cell>
          <cell r="BN301"/>
          <cell r="BO301"/>
          <cell r="BP301"/>
          <cell r="BQ301"/>
          <cell r="BR301"/>
          <cell r="BS301"/>
          <cell r="BT301"/>
          <cell r="BU301"/>
          <cell r="BV301"/>
          <cell r="BW301"/>
          <cell r="BX301"/>
          <cell r="BY301"/>
          <cell r="BZ301"/>
          <cell r="CA301"/>
          <cell r="CB301"/>
          <cell r="CC301"/>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v>1</v>
          </cell>
          <cell r="DW301" t="str">
            <v/>
          </cell>
        </row>
        <row r="302">
          <cell r="U302" t="str">
            <v>PR19SRN_N02</v>
          </cell>
          <cell r="V302" t="str">
            <v xml:space="preserve">We innovate to create sustainable communities </v>
          </cell>
          <cell r="W302" t="str">
            <v xml:space="preserve">PR19 new </v>
          </cell>
          <cell r="X302" t="str">
            <v>N02</v>
          </cell>
          <cell r="Y302" t="str">
            <v>Schools visited and engagement with children</v>
          </cell>
          <cell r="Z302" t="str">
            <v xml:space="preserve">This measures the number of schools we have visited to raise awareness and improve understanding of the value of water, water efficiency and ‘unflushables’. </v>
          </cell>
          <cell r="AA302" t="str">
            <v/>
          </cell>
          <cell r="AB302">
            <v>0.5</v>
          </cell>
          <cell r="AC302">
            <v>0.5</v>
          </cell>
          <cell r="AD302" t="str">
            <v/>
          </cell>
          <cell r="AE302" t="str">
            <v/>
          </cell>
          <cell r="AF302" t="str">
            <v/>
          </cell>
          <cell r="AG302" t="str">
            <v/>
          </cell>
          <cell r="AH302" t="str">
            <v/>
          </cell>
          <cell r="AI302">
            <v>1</v>
          </cell>
          <cell r="AJ302" t="str">
            <v>NFI</v>
          </cell>
          <cell r="AK302" t="str">
            <v xml:space="preserve"> </v>
          </cell>
          <cell r="AL302" t="str">
            <v xml:space="preserve"> </v>
          </cell>
          <cell r="AM302" t="str">
            <v>Community/partnerships</v>
          </cell>
          <cell r="AN302" t="str">
            <v>%</v>
          </cell>
          <cell r="AO302" t="str">
            <v>The percentage of good or excellent feedback</v>
          </cell>
          <cell r="AP302">
            <v>0</v>
          </cell>
          <cell r="AQ302" t="str">
            <v>Up</v>
          </cell>
          <cell r="AR302" t="str">
            <v/>
          </cell>
          <cell r="AS302"/>
          <cell r="AT302"/>
          <cell r="AU302"/>
          <cell r="AV302"/>
          <cell r="AW302"/>
          <cell r="AX302"/>
          <cell r="AY302"/>
          <cell r="AZ302"/>
          <cell r="BA302"/>
          <cell r="BB302"/>
          <cell r="BC302"/>
          <cell r="BD302"/>
          <cell r="BE302"/>
          <cell r="BF302"/>
          <cell r="BG302"/>
          <cell r="BH302"/>
          <cell r="BI302" t="str">
            <v/>
          </cell>
          <cell r="BJ302" t="str">
            <v/>
          </cell>
          <cell r="BK302" t="str">
            <v/>
          </cell>
          <cell r="BL302" t="str">
            <v/>
          </cell>
          <cell r="BM302" t="str">
            <v/>
          </cell>
          <cell r="BN302"/>
          <cell r="BO302"/>
          <cell r="BP302"/>
          <cell r="BQ302"/>
          <cell r="BR302"/>
          <cell r="BS302"/>
          <cell r="BT302"/>
          <cell r="BU302"/>
          <cell r="BV302"/>
          <cell r="BW302"/>
          <cell r="BX302"/>
          <cell r="BY302"/>
          <cell r="BZ302"/>
          <cell r="CA302"/>
          <cell r="CB302"/>
          <cell r="CC302"/>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v>1</v>
          </cell>
          <cell r="DW302" t="str">
            <v/>
          </cell>
        </row>
        <row r="303">
          <cell r="U303" t="str">
            <v>PR19SRN_WN03</v>
          </cell>
          <cell r="V303" t="str">
            <v xml:space="preserve">The services we provide are effective and fit for the future </v>
          </cell>
          <cell r="W303" t="str">
            <v xml:space="preserve">PR14 revision </v>
          </cell>
          <cell r="X303" t="str">
            <v>WN03</v>
          </cell>
          <cell r="Y303" t="str">
            <v>Water supply interruptions</v>
          </cell>
          <cell r="Z303" t="str">
            <v xml:space="preserve">Water supply interruptions is an Ofwat common definition. Defined by Ofwat in:  https://www.ofwat.gov.uk/wp-content/uploads/2018/03/Reporting-guidance-supply-interruptions.pdf </v>
          </cell>
          <cell r="AA303" t="str">
            <v/>
          </cell>
          <cell r="AB303">
            <v>1</v>
          </cell>
          <cell r="AC303" t="str">
            <v/>
          </cell>
          <cell r="AD303" t="str">
            <v/>
          </cell>
          <cell r="AE303" t="str">
            <v/>
          </cell>
          <cell r="AF303" t="str">
            <v/>
          </cell>
          <cell r="AG303" t="str">
            <v/>
          </cell>
          <cell r="AH303" t="str">
            <v/>
          </cell>
          <cell r="AI303">
            <v>1</v>
          </cell>
          <cell r="AJ303" t="str">
            <v>Out &amp; under</v>
          </cell>
          <cell r="AK303" t="str">
            <v xml:space="preserve">Revenue  </v>
          </cell>
          <cell r="AL303" t="str">
            <v>In-period</v>
          </cell>
          <cell r="AM303" t="str">
            <v xml:space="preserve">Supply interruptions </v>
          </cell>
          <cell r="AN303" t="str">
            <v>hh:mm:ss</v>
          </cell>
          <cell r="AO303" t="str">
            <v>Hours:minutes:seconds per property per year</v>
          </cell>
          <cell r="AP303">
            <v>0</v>
          </cell>
          <cell r="AQ303" t="str">
            <v>Down</v>
          </cell>
          <cell r="AR303" t="str">
            <v>Water supply interruptions</v>
          </cell>
          <cell r="AS303"/>
          <cell r="AT303"/>
          <cell r="AU303"/>
          <cell r="AV303"/>
          <cell r="AW303"/>
          <cell r="AX303"/>
          <cell r="AY303"/>
          <cell r="AZ303"/>
          <cell r="BA303"/>
          <cell r="BB303"/>
          <cell r="BC303"/>
          <cell r="BD303"/>
          <cell r="BE303"/>
          <cell r="BF303"/>
          <cell r="BG303"/>
          <cell r="BH303"/>
          <cell r="BI303">
            <v>4.5138888888888893E-3</v>
          </cell>
          <cell r="BJ303">
            <v>4.2592592592592595E-3</v>
          </cell>
          <cell r="BK303">
            <v>3.9930555555555561E-3</v>
          </cell>
          <cell r="BL303">
            <v>3.7384259259259263E-3</v>
          </cell>
          <cell r="BM303">
            <v>3.472222222222222E-3</v>
          </cell>
          <cell r="BN303"/>
          <cell r="BO303"/>
          <cell r="BP303"/>
          <cell r="BQ303"/>
          <cell r="BR303"/>
          <cell r="BS303"/>
          <cell r="BT303"/>
          <cell r="BU303"/>
          <cell r="BV303"/>
          <cell r="BW303"/>
          <cell r="BX303"/>
          <cell r="BY303"/>
          <cell r="BZ303"/>
          <cell r="CA303"/>
          <cell r="CB303"/>
          <cell r="CC303"/>
          <cell r="CD303" t="str">
            <v>Yes</v>
          </cell>
          <cell r="CE303" t="str">
            <v>Yes</v>
          </cell>
          <cell r="CF303" t="str">
            <v>Yes</v>
          </cell>
          <cell r="CG303" t="str">
            <v>Yes</v>
          </cell>
          <cell r="CH303" t="str">
            <v>Yes</v>
          </cell>
          <cell r="CI303" t="str">
            <v/>
          </cell>
          <cell r="CJ303" t="str">
            <v/>
          </cell>
          <cell r="CK303" t="str">
            <v/>
          </cell>
          <cell r="CL303" t="str">
            <v/>
          </cell>
          <cell r="CM303" t="str">
            <v/>
          </cell>
          <cell r="CN303">
            <v>1.5798611111111114E-2</v>
          </cell>
          <cell r="CO303">
            <v>1.5798611111111114E-2</v>
          </cell>
          <cell r="CP303">
            <v>1.5798611111111114E-2</v>
          </cell>
          <cell r="CQ303">
            <v>1.5798611111111114E-2</v>
          </cell>
          <cell r="CR303">
            <v>1.5798611111111114E-2</v>
          </cell>
          <cell r="CS303" t="str">
            <v/>
          </cell>
          <cell r="CT303" t="str">
            <v/>
          </cell>
          <cell r="CU303" t="str">
            <v/>
          </cell>
          <cell r="CV303" t="str">
            <v/>
          </cell>
          <cell r="CW303" t="str">
            <v/>
          </cell>
          <cell r="CX303" t="str">
            <v/>
          </cell>
          <cell r="CY303" t="str">
            <v/>
          </cell>
          <cell r="CZ303" t="str">
            <v/>
          </cell>
          <cell r="DA303" t="str">
            <v/>
          </cell>
          <cell r="DB303" t="str">
            <v/>
          </cell>
          <cell r="DC303">
            <v>2.430555555555556E-3</v>
          </cell>
          <cell r="DD303">
            <v>2.1759259259259258E-3</v>
          </cell>
          <cell r="DE303">
            <v>1.9097222222222226E-3</v>
          </cell>
          <cell r="DF303">
            <v>1.6550925925925928E-3</v>
          </cell>
          <cell r="DG303">
            <v>1.3888888888888887E-3</v>
          </cell>
          <cell r="DH303" t="str">
            <v/>
          </cell>
          <cell r="DI303" t="str">
            <v/>
          </cell>
          <cell r="DJ303" t="str">
            <v/>
          </cell>
          <cell r="DK303" t="str">
            <v/>
          </cell>
          <cell r="DL303" t="str">
            <v/>
          </cell>
          <cell r="DM303">
            <v>-0.24399999999999999</v>
          </cell>
          <cell r="DN303" t="str">
            <v/>
          </cell>
          <cell r="DO303" t="str">
            <v/>
          </cell>
          <cell r="DP303" t="str">
            <v/>
          </cell>
          <cell r="DQ303">
            <v>0.24399999999999999</v>
          </cell>
          <cell r="DR303" t="str">
            <v/>
          </cell>
          <cell r="DS303" t="str">
            <v/>
          </cell>
          <cell r="DT303" t="str">
            <v/>
          </cell>
          <cell r="DU303" t="str">
            <v/>
          </cell>
          <cell r="DV303">
            <v>1</v>
          </cell>
          <cell r="DW303" t="str">
            <v/>
          </cell>
        </row>
        <row r="304">
          <cell r="U304" t="str">
            <v>PR19SRN_WWN01</v>
          </cell>
          <cell r="V304" t="str">
            <v xml:space="preserve">The services we provide are effective and fit for the future </v>
          </cell>
          <cell r="W304" t="str">
            <v xml:space="preserve">PR14 revision </v>
          </cell>
          <cell r="X304" t="str">
            <v>WWN01</v>
          </cell>
          <cell r="Y304" t="str">
            <v>Internal sewer flooding</v>
          </cell>
          <cell r="Z304" t="str">
            <v xml:space="preserve">Internal sewer flooding is an Ofwat common definition. Defined by Ofwat in: https://www.ofwat.gov.uk/wp-content/uploads/2018/03/Reporting-guidance-sewer-flooding.pdf </v>
          </cell>
          <cell r="AA304" t="str">
            <v/>
          </cell>
          <cell r="AB304" t="str">
            <v/>
          </cell>
          <cell r="AC304">
            <v>1</v>
          </cell>
          <cell r="AD304" t="str">
            <v/>
          </cell>
          <cell r="AE304" t="str">
            <v/>
          </cell>
          <cell r="AF304" t="str">
            <v/>
          </cell>
          <cell r="AG304" t="str">
            <v/>
          </cell>
          <cell r="AH304" t="str">
            <v/>
          </cell>
          <cell r="AI304">
            <v>1</v>
          </cell>
          <cell r="AJ304" t="str">
            <v>Out &amp; under</v>
          </cell>
          <cell r="AK304" t="str">
            <v xml:space="preserve">Revenue  </v>
          </cell>
          <cell r="AL304" t="str">
            <v>In-period</v>
          </cell>
          <cell r="AM304" t="str">
            <v xml:space="preserve">Sewer flooding </v>
          </cell>
          <cell r="AN304" t="str">
            <v>number</v>
          </cell>
          <cell r="AO304" t="str">
            <v>Number of incidents per 10,000 sewer connections</v>
          </cell>
          <cell r="AP304">
            <v>2</v>
          </cell>
          <cell r="AQ304" t="str">
            <v>Down</v>
          </cell>
          <cell r="AR304" t="str">
            <v>Internal sewer flooding</v>
          </cell>
          <cell r="AS304"/>
          <cell r="AT304"/>
          <cell r="AU304"/>
          <cell r="AV304"/>
          <cell r="AW304"/>
          <cell r="AX304"/>
          <cell r="AY304"/>
          <cell r="AZ304"/>
          <cell r="BA304"/>
          <cell r="BB304"/>
          <cell r="BC304"/>
          <cell r="BD304"/>
          <cell r="BE304"/>
          <cell r="BF304"/>
          <cell r="BG304"/>
          <cell r="BH304"/>
          <cell r="BI304">
            <v>1.68</v>
          </cell>
          <cell r="BJ304">
            <v>1.63</v>
          </cell>
          <cell r="BK304">
            <v>1.58</v>
          </cell>
          <cell r="BL304">
            <v>1.44</v>
          </cell>
          <cell r="BM304">
            <v>1.34</v>
          </cell>
          <cell r="BN304"/>
          <cell r="BO304"/>
          <cell r="BP304"/>
          <cell r="BQ304"/>
          <cell r="BR304"/>
          <cell r="BS304"/>
          <cell r="BT304"/>
          <cell r="BU304"/>
          <cell r="BV304"/>
          <cell r="BW304"/>
          <cell r="BX304"/>
          <cell r="BY304"/>
          <cell r="BZ304"/>
          <cell r="CA304"/>
          <cell r="CB304"/>
          <cell r="CC304"/>
          <cell r="CD304" t="str">
            <v>Yes</v>
          </cell>
          <cell r="CE304" t="str">
            <v>Yes</v>
          </cell>
          <cell r="CF304" t="str">
            <v>Yes</v>
          </cell>
          <cell r="CG304" t="str">
            <v>Yes</v>
          </cell>
          <cell r="CH304" t="str">
            <v>Yes</v>
          </cell>
          <cell r="CI304" t="str">
            <v/>
          </cell>
          <cell r="CJ304" t="str">
            <v/>
          </cell>
          <cell r="CK304" t="str">
            <v/>
          </cell>
          <cell r="CL304" t="str">
            <v/>
          </cell>
          <cell r="CM304" t="str">
            <v/>
          </cell>
          <cell r="CN304">
            <v>3.35</v>
          </cell>
          <cell r="CO304">
            <v>3.35</v>
          </cell>
          <cell r="CP304">
            <v>3.35</v>
          </cell>
          <cell r="CQ304">
            <v>3.35</v>
          </cell>
          <cell r="CR304">
            <v>3.35</v>
          </cell>
          <cell r="CS304" t="str">
            <v/>
          </cell>
          <cell r="CT304" t="str">
            <v/>
          </cell>
          <cell r="CU304" t="str">
            <v/>
          </cell>
          <cell r="CV304" t="str">
            <v/>
          </cell>
          <cell r="CW304" t="str">
            <v/>
          </cell>
          <cell r="CX304" t="str">
            <v/>
          </cell>
          <cell r="CY304" t="str">
            <v/>
          </cell>
          <cell r="CZ304" t="str">
            <v/>
          </cell>
          <cell r="DA304" t="str">
            <v/>
          </cell>
          <cell r="DB304" t="str">
            <v/>
          </cell>
          <cell r="DC304">
            <v>1.38</v>
          </cell>
          <cell r="DD304">
            <v>1.33</v>
          </cell>
          <cell r="DE304">
            <v>1.28</v>
          </cell>
          <cell r="DF304">
            <v>1.1399999999999999</v>
          </cell>
          <cell r="DG304">
            <v>1.04</v>
          </cell>
          <cell r="DH304" t="str">
            <v/>
          </cell>
          <cell r="DI304" t="str">
            <v/>
          </cell>
          <cell r="DJ304" t="str">
            <v/>
          </cell>
          <cell r="DK304" t="str">
            <v/>
          </cell>
          <cell r="DL304" t="str">
            <v/>
          </cell>
          <cell r="DM304">
            <v>-5.5570000000000004</v>
          </cell>
          <cell r="DN304" t="str">
            <v/>
          </cell>
          <cell r="DO304" t="str">
            <v/>
          </cell>
          <cell r="DP304" t="str">
            <v/>
          </cell>
          <cell r="DQ304">
            <v>5.5570000000000004</v>
          </cell>
          <cell r="DR304" t="str">
            <v/>
          </cell>
          <cell r="DS304" t="str">
            <v/>
          </cell>
          <cell r="DT304" t="str">
            <v/>
          </cell>
          <cell r="DU304" t="str">
            <v/>
          </cell>
          <cell r="DV304">
            <v>1</v>
          </cell>
          <cell r="DW304" t="str">
            <v/>
          </cell>
        </row>
        <row r="305">
          <cell r="U305" t="str">
            <v>PR19SRN_WWN02</v>
          </cell>
          <cell r="V305" t="str">
            <v xml:space="preserve">The services we provide are effective and fit for the future </v>
          </cell>
          <cell r="W305" t="str">
            <v xml:space="preserve">PR14 revision </v>
          </cell>
          <cell r="X305" t="str">
            <v>WWN02</v>
          </cell>
          <cell r="Y305" t="str">
            <v>Pollution incidents</v>
          </cell>
          <cell r="Z305" t="str">
            <v xml:space="preserve">Pollution incidents (categories 1 to 3) is an Ofwat common definition. Defined by Ofwat in: https://www.ofwat.gov.uk/outcomes-definitions-pr19/ </v>
          </cell>
          <cell r="AA305" t="str">
            <v/>
          </cell>
          <cell r="AB305" t="str">
            <v/>
          </cell>
          <cell r="AC305">
            <v>1</v>
          </cell>
          <cell r="AD305" t="str">
            <v/>
          </cell>
          <cell r="AE305" t="str">
            <v/>
          </cell>
          <cell r="AF305" t="str">
            <v/>
          </cell>
          <cell r="AG305" t="str">
            <v/>
          </cell>
          <cell r="AH305" t="str">
            <v/>
          </cell>
          <cell r="AI305">
            <v>1</v>
          </cell>
          <cell r="AJ305" t="str">
            <v>Out &amp; under</v>
          </cell>
          <cell r="AK305" t="str">
            <v xml:space="preserve">Revenue  </v>
          </cell>
          <cell r="AL305" t="str">
            <v>In-period</v>
          </cell>
          <cell r="AM305" t="str">
            <v xml:space="preserve">Pollution incidents </v>
          </cell>
          <cell r="AN305" t="str">
            <v>number</v>
          </cell>
          <cell r="AO305" t="str">
            <v>Number of pollution incidents per 10,000 km of the wastewater
 network</v>
          </cell>
          <cell r="AP305">
            <v>2</v>
          </cell>
          <cell r="AQ305" t="str">
            <v>Down</v>
          </cell>
          <cell r="AR305" t="str">
            <v>Pollution incidents</v>
          </cell>
          <cell r="AS305"/>
          <cell r="AT305"/>
          <cell r="AU305"/>
          <cell r="AV305"/>
          <cell r="AW305"/>
          <cell r="AX305"/>
          <cell r="AY305"/>
          <cell r="AZ305"/>
          <cell r="BA305"/>
          <cell r="BB305"/>
          <cell r="BC305"/>
          <cell r="BD305"/>
          <cell r="BE305"/>
          <cell r="BF305"/>
          <cell r="BG305"/>
          <cell r="BH305"/>
          <cell r="BI305">
            <v>24.51</v>
          </cell>
          <cell r="BJ305">
            <v>23.74</v>
          </cell>
          <cell r="BK305">
            <v>23</v>
          </cell>
          <cell r="BL305">
            <v>22.4</v>
          </cell>
          <cell r="BM305">
            <v>19.5</v>
          </cell>
          <cell r="BN305"/>
          <cell r="BO305"/>
          <cell r="BP305"/>
          <cell r="BQ305"/>
          <cell r="BR305"/>
          <cell r="BS305"/>
          <cell r="BT305"/>
          <cell r="BU305"/>
          <cell r="BV305"/>
          <cell r="BW305"/>
          <cell r="BX305"/>
          <cell r="BY305"/>
          <cell r="BZ305"/>
          <cell r="CA305"/>
          <cell r="CB305"/>
          <cell r="CC305"/>
          <cell r="CD305" t="str">
            <v>Yes</v>
          </cell>
          <cell r="CE305" t="str">
            <v>Yes</v>
          </cell>
          <cell r="CF305" t="str">
            <v>Yes</v>
          </cell>
          <cell r="CG305" t="str">
            <v>Yes</v>
          </cell>
          <cell r="CH305" t="str">
            <v>Yes</v>
          </cell>
          <cell r="CI305" t="str">
            <v/>
          </cell>
          <cell r="CJ305" t="str">
            <v/>
          </cell>
          <cell r="CK305" t="str">
            <v/>
          </cell>
          <cell r="CL305" t="str">
            <v/>
          </cell>
          <cell r="CM305" t="str">
            <v/>
          </cell>
          <cell r="CN305">
            <v>49.01</v>
          </cell>
          <cell r="CO305">
            <v>49.01</v>
          </cell>
          <cell r="CP305">
            <v>49.01</v>
          </cell>
          <cell r="CQ305">
            <v>49.01</v>
          </cell>
          <cell r="CR305">
            <v>49.01</v>
          </cell>
          <cell r="CS305" t="str">
            <v/>
          </cell>
          <cell r="CT305" t="str">
            <v/>
          </cell>
          <cell r="CU305" t="str">
            <v/>
          </cell>
          <cell r="CV305" t="str">
            <v/>
          </cell>
          <cell r="CW305" t="str">
            <v/>
          </cell>
          <cell r="CX305" t="str">
            <v/>
          </cell>
          <cell r="CY305" t="str">
            <v/>
          </cell>
          <cell r="CZ305" t="str">
            <v/>
          </cell>
          <cell r="DA305" t="str">
            <v/>
          </cell>
          <cell r="DB305" t="str">
            <v/>
          </cell>
          <cell r="DC305">
            <v>18.57</v>
          </cell>
          <cell r="DD305">
            <v>17.8</v>
          </cell>
          <cell r="DE305">
            <v>17.07</v>
          </cell>
          <cell r="DF305">
            <v>16.47</v>
          </cell>
          <cell r="DG305">
            <v>13.57</v>
          </cell>
          <cell r="DH305" t="str">
            <v/>
          </cell>
          <cell r="DI305" t="str">
            <v/>
          </cell>
          <cell r="DJ305" t="str">
            <v/>
          </cell>
          <cell r="DK305" t="str">
            <v/>
          </cell>
          <cell r="DL305" t="str">
            <v/>
          </cell>
          <cell r="DM305">
            <v>-0.315</v>
          </cell>
          <cell r="DN305" t="str">
            <v/>
          </cell>
          <cell r="DO305" t="str">
            <v/>
          </cell>
          <cell r="DP305" t="str">
            <v/>
          </cell>
          <cell r="DQ305">
            <v>0.27</v>
          </cell>
          <cell r="DR305" t="str">
            <v/>
          </cell>
          <cell r="DS305" t="str">
            <v/>
          </cell>
          <cell r="DT305" t="str">
            <v/>
          </cell>
          <cell r="DU305" t="str">
            <v/>
          </cell>
          <cell r="DV305">
            <v>1</v>
          </cell>
          <cell r="DW305" t="str">
            <v/>
          </cell>
        </row>
        <row r="306">
          <cell r="U306" t="str">
            <v>PR19SRN_WR02</v>
          </cell>
          <cell r="V306" t="str">
            <v xml:space="preserve">The services we provide are effective and fit for the future </v>
          </cell>
          <cell r="W306" t="str">
            <v xml:space="preserve">PR19 new </v>
          </cell>
          <cell r="X306" t="str">
            <v>WR02</v>
          </cell>
          <cell r="Y306" t="str">
            <v>Risk of severe restrictions in a drought</v>
          </cell>
          <cell r="Z306" t="str">
            <v xml:space="preserve">Risk of severe restrictions in a drought is an Ofwat common definition. Defined by Ofwat in: https://www.ofwat.gov.uk/wp-content/uploads/2018/03/Drought-resilience-metric-March-18.pdf </v>
          </cell>
          <cell r="AA306">
            <v>1</v>
          </cell>
          <cell r="AB306" t="str">
            <v/>
          </cell>
          <cell r="AC306" t="str">
            <v/>
          </cell>
          <cell r="AD306" t="str">
            <v/>
          </cell>
          <cell r="AE306" t="str">
            <v/>
          </cell>
          <cell r="AF306" t="str">
            <v/>
          </cell>
          <cell r="AG306" t="str">
            <v/>
          </cell>
          <cell r="AH306" t="str">
            <v/>
          </cell>
          <cell r="AI306">
            <v>1</v>
          </cell>
          <cell r="AJ306" t="str">
            <v>NFI</v>
          </cell>
          <cell r="AK306" t="str">
            <v xml:space="preserve"> </v>
          </cell>
          <cell r="AL306" t="str">
            <v xml:space="preserve"> </v>
          </cell>
          <cell r="AM306" t="str">
            <v xml:space="preserve">Resilience </v>
          </cell>
          <cell r="AN306" t="str">
            <v>%</v>
          </cell>
          <cell r="AO306" t="str">
            <v>Percentage of population at risk</v>
          </cell>
          <cell r="AP306">
            <v>1</v>
          </cell>
          <cell r="AQ306" t="str">
            <v>Down</v>
          </cell>
          <cell r="AR306" t="str">
            <v>Risk of severe restrictions in a drought</v>
          </cell>
          <cell r="AS306"/>
          <cell r="AT306"/>
          <cell r="AU306"/>
          <cell r="AV306"/>
          <cell r="AW306"/>
          <cell r="AX306"/>
          <cell r="AY306"/>
          <cell r="AZ306"/>
          <cell r="BA306"/>
          <cell r="BB306"/>
          <cell r="BC306"/>
          <cell r="BD306"/>
          <cell r="BE306"/>
          <cell r="BF306"/>
          <cell r="BG306"/>
          <cell r="BH306"/>
          <cell r="BI306">
            <v>0</v>
          </cell>
          <cell r="BJ306">
            <v>0</v>
          </cell>
          <cell r="BK306">
            <v>0</v>
          </cell>
          <cell r="BL306">
            <v>0</v>
          </cell>
          <cell r="BM306">
            <v>0</v>
          </cell>
          <cell r="BN306"/>
          <cell r="BO306"/>
          <cell r="BP306"/>
          <cell r="BQ306"/>
          <cell r="BR306"/>
          <cell r="BS306"/>
          <cell r="BT306"/>
          <cell r="BU306"/>
          <cell r="BV306"/>
          <cell r="BW306"/>
          <cell r="BX306"/>
          <cell r="BY306"/>
          <cell r="BZ306"/>
          <cell r="CA306"/>
          <cell r="CB306"/>
          <cell r="CC306"/>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v>1</v>
          </cell>
          <cell r="DW306" t="str">
            <v/>
          </cell>
        </row>
        <row r="307">
          <cell r="U307" t="str">
            <v>PR19SRN_WWN03</v>
          </cell>
          <cell r="V307" t="str">
            <v xml:space="preserve">The services we provide are effective and fit for the future </v>
          </cell>
          <cell r="W307" t="str">
            <v xml:space="preserve">PR19 new </v>
          </cell>
          <cell r="X307" t="str">
            <v>WWN03</v>
          </cell>
          <cell r="Y307" t="str">
            <v>Risk of sewer flooding in a storm</v>
          </cell>
          <cell r="Z307" t="str">
            <v xml:space="preserve">Risk of sewer flooding in a storm is an Ofwat common definition. Defined by Ofwat in: https://www.ofwat.gov.uk/wp-content/uploads/2017/12/Developing-and-Trialling-Wastewater-Resilience-Metrics-Atkins.pdf </v>
          </cell>
          <cell r="AA307" t="str">
            <v/>
          </cell>
          <cell r="AB307" t="str">
            <v/>
          </cell>
          <cell r="AC307">
            <v>1</v>
          </cell>
          <cell r="AD307" t="str">
            <v/>
          </cell>
          <cell r="AE307" t="str">
            <v/>
          </cell>
          <cell r="AF307" t="str">
            <v/>
          </cell>
          <cell r="AG307" t="str">
            <v/>
          </cell>
          <cell r="AH307" t="str">
            <v/>
          </cell>
          <cell r="AI307">
            <v>1</v>
          </cell>
          <cell r="AJ307" t="str">
            <v>NFI</v>
          </cell>
          <cell r="AK307" t="str">
            <v xml:space="preserve"> </v>
          </cell>
          <cell r="AL307" t="str">
            <v xml:space="preserve"> </v>
          </cell>
          <cell r="AM307" t="str">
            <v xml:space="preserve">Resilience </v>
          </cell>
          <cell r="AN307" t="str">
            <v>%</v>
          </cell>
          <cell r="AO307" t="str">
            <v>Percentage of population at risk</v>
          </cell>
          <cell r="AP307">
            <v>2</v>
          </cell>
          <cell r="AQ307" t="str">
            <v>Down</v>
          </cell>
          <cell r="AR307" t="str">
            <v>Risk of sewer flooding in a storm</v>
          </cell>
          <cell r="AS307"/>
          <cell r="AT307"/>
          <cell r="AU307"/>
          <cell r="AV307"/>
          <cell r="AW307"/>
          <cell r="AX307"/>
          <cell r="AY307"/>
          <cell r="AZ307"/>
          <cell r="BA307"/>
          <cell r="BB307"/>
          <cell r="BC307"/>
          <cell r="BD307"/>
          <cell r="BE307"/>
          <cell r="BF307"/>
          <cell r="BG307"/>
          <cell r="BH307"/>
          <cell r="BI307">
            <v>12.42</v>
          </cell>
          <cell r="BJ307">
            <v>12.42</v>
          </cell>
          <cell r="BK307">
            <v>12.42</v>
          </cell>
          <cell r="BL307">
            <v>12.42</v>
          </cell>
          <cell r="BM307">
            <v>12.42</v>
          </cell>
          <cell r="BN307"/>
          <cell r="BO307"/>
          <cell r="BP307"/>
          <cell r="BQ307"/>
          <cell r="BR307"/>
          <cell r="BS307"/>
          <cell r="BT307"/>
          <cell r="BU307"/>
          <cell r="BV307"/>
          <cell r="BW307"/>
          <cell r="BX307"/>
          <cell r="BY307"/>
          <cell r="BZ307"/>
          <cell r="CA307"/>
          <cell r="CB307"/>
          <cell r="CC307"/>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v>1</v>
          </cell>
          <cell r="DW307" t="str">
            <v/>
          </cell>
        </row>
        <row r="308">
          <cell r="U308" t="str">
            <v>PR19SRN_WN05</v>
          </cell>
          <cell r="V308" t="str">
            <v xml:space="preserve">The services we provide are effective and fit for the future </v>
          </cell>
          <cell r="W308" t="str">
            <v xml:space="preserve">PR14 revision </v>
          </cell>
          <cell r="X308" t="str">
            <v>WN05</v>
          </cell>
          <cell r="Y308" t="str">
            <v>Mains repairs</v>
          </cell>
          <cell r="Z308" t="str">
            <v xml:space="preserve">Mains bursts is an Ofwat common definition. Defined by Ofwat in: https://www.ofwat.gov.uk/wp-content/uploads/2018/03/Reporting-guidance-mains-repairs-per-1000km.pdf  </v>
          </cell>
          <cell r="AA308" t="str">
            <v/>
          </cell>
          <cell r="AB308">
            <v>1</v>
          </cell>
          <cell r="AC308" t="str">
            <v/>
          </cell>
          <cell r="AD308" t="str">
            <v/>
          </cell>
          <cell r="AE308" t="str">
            <v/>
          </cell>
          <cell r="AF308" t="str">
            <v/>
          </cell>
          <cell r="AG308" t="str">
            <v/>
          </cell>
          <cell r="AH308" t="str">
            <v/>
          </cell>
          <cell r="AI308">
            <v>1</v>
          </cell>
          <cell r="AJ308" t="str">
            <v>Out &amp; under</v>
          </cell>
          <cell r="AK308" t="str">
            <v xml:space="preserve">Revenue  </v>
          </cell>
          <cell r="AL308" t="str">
            <v>In-period</v>
          </cell>
          <cell r="AM308" t="str">
            <v xml:space="preserve">Water mains bursts </v>
          </cell>
          <cell r="AN308" t="str">
            <v>number</v>
          </cell>
          <cell r="AO308" t="str">
            <v>Number of repairs per 1000 km of mains</v>
          </cell>
          <cell r="AP308">
            <v>1</v>
          </cell>
          <cell r="AQ308" t="str">
            <v>Down</v>
          </cell>
          <cell r="AR308" t="str">
            <v>Mains repairs</v>
          </cell>
          <cell r="AS308"/>
          <cell r="AT308"/>
          <cell r="AU308"/>
          <cell r="AV308"/>
          <cell r="AW308"/>
          <cell r="AX308"/>
          <cell r="AY308"/>
          <cell r="AZ308"/>
          <cell r="BA308"/>
          <cell r="BB308"/>
          <cell r="BC308"/>
          <cell r="BD308"/>
          <cell r="BE308"/>
          <cell r="BF308"/>
          <cell r="BG308"/>
          <cell r="BH308"/>
          <cell r="BI308">
            <v>129.1</v>
          </cell>
          <cell r="BJ308">
            <v>118.3</v>
          </cell>
          <cell r="BK308">
            <v>107.7</v>
          </cell>
          <cell r="BL308">
            <v>97.4</v>
          </cell>
          <cell r="BM308">
            <v>87.3</v>
          </cell>
          <cell r="BN308"/>
          <cell r="BO308"/>
          <cell r="BP308"/>
          <cell r="BQ308"/>
          <cell r="BR308"/>
          <cell r="BS308"/>
          <cell r="BT308"/>
          <cell r="BU308"/>
          <cell r="BV308"/>
          <cell r="BW308"/>
          <cell r="BX308"/>
          <cell r="BY308"/>
          <cell r="BZ308"/>
          <cell r="CA308"/>
          <cell r="CB308"/>
          <cell r="CC308"/>
          <cell r="CD308" t="str">
            <v>Yes</v>
          </cell>
          <cell r="CE308" t="str">
            <v>Yes</v>
          </cell>
          <cell r="CF308" t="str">
            <v>Yes</v>
          </cell>
          <cell r="CG308" t="str">
            <v>Yes</v>
          </cell>
          <cell r="CH308" t="str">
            <v>Yes</v>
          </cell>
          <cell r="CI308" t="str">
            <v/>
          </cell>
          <cell r="CJ308" t="str">
            <v/>
          </cell>
          <cell r="CK308" t="str">
            <v/>
          </cell>
          <cell r="CL308" t="str">
            <v/>
          </cell>
          <cell r="CM308" t="str">
            <v/>
          </cell>
          <cell r="CN308">
            <v>180.8</v>
          </cell>
          <cell r="CO308">
            <v>180.8</v>
          </cell>
          <cell r="CP308">
            <v>180.8</v>
          </cell>
          <cell r="CQ308">
            <v>180.8</v>
          </cell>
          <cell r="CR308">
            <v>180.8</v>
          </cell>
          <cell r="CS308" t="str">
            <v/>
          </cell>
          <cell r="CT308" t="str">
            <v/>
          </cell>
          <cell r="CU308" t="str">
            <v/>
          </cell>
          <cell r="CV308" t="str">
            <v/>
          </cell>
          <cell r="CW308" t="str">
            <v/>
          </cell>
          <cell r="CX308" t="str">
            <v/>
          </cell>
          <cell r="CY308" t="str">
            <v/>
          </cell>
          <cell r="CZ308" t="str">
            <v/>
          </cell>
          <cell r="DA308" t="str">
            <v/>
          </cell>
          <cell r="DB308" t="str">
            <v/>
          </cell>
          <cell r="DC308">
            <v>106.7</v>
          </cell>
          <cell r="DD308">
            <v>95.9</v>
          </cell>
          <cell r="DE308">
            <v>85.3</v>
          </cell>
          <cell r="DF308">
            <v>75</v>
          </cell>
          <cell r="DG308">
            <v>64.900000000000006</v>
          </cell>
          <cell r="DH308" t="str">
            <v/>
          </cell>
          <cell r="DI308" t="str">
            <v/>
          </cell>
          <cell r="DJ308" t="str">
            <v/>
          </cell>
          <cell r="DK308" t="str">
            <v/>
          </cell>
          <cell r="DL308" t="str">
            <v/>
          </cell>
          <cell r="DM308">
            <v>-8.4000000000000005E-2</v>
          </cell>
          <cell r="DN308" t="str">
            <v/>
          </cell>
          <cell r="DO308" t="str">
            <v/>
          </cell>
          <cell r="DP308" t="str">
            <v/>
          </cell>
          <cell r="DQ308">
            <v>5.5E-2</v>
          </cell>
          <cell r="DR308" t="str">
            <v/>
          </cell>
          <cell r="DS308" t="str">
            <v/>
          </cell>
          <cell r="DT308" t="str">
            <v/>
          </cell>
          <cell r="DU308" t="str">
            <v/>
          </cell>
          <cell r="DV308">
            <v>1</v>
          </cell>
          <cell r="DW308" t="str">
            <v/>
          </cell>
        </row>
        <row r="309">
          <cell r="U309" t="str">
            <v>PR19SRN_WN06</v>
          </cell>
          <cell r="V309" t="str">
            <v xml:space="preserve">The services we provide are effective and fit for the future </v>
          </cell>
          <cell r="W309" t="str">
            <v xml:space="preserve">PR19 new </v>
          </cell>
          <cell r="X309" t="str">
            <v>WN06</v>
          </cell>
          <cell r="Y309" t="str">
            <v>Unplanned outage</v>
          </cell>
          <cell r="Z309" t="str">
            <v xml:space="preserve">Unplanned outage is an Ofwat common definition. Defined by Ofwat in: https://www.ofwat.gov.uk/wp-content/uploads/2018/03/Reporting-guidance-unplanned-outage.pdf   </v>
          </cell>
          <cell r="AA309" t="str">
            <v/>
          </cell>
          <cell r="AB309">
            <v>1</v>
          </cell>
          <cell r="AC309" t="str">
            <v/>
          </cell>
          <cell r="AD309" t="str">
            <v/>
          </cell>
          <cell r="AE309" t="str">
            <v/>
          </cell>
          <cell r="AF309" t="str">
            <v/>
          </cell>
          <cell r="AG309" t="str">
            <v/>
          </cell>
          <cell r="AH309" t="str">
            <v/>
          </cell>
          <cell r="AI309">
            <v>1</v>
          </cell>
          <cell r="AJ309" t="str">
            <v>Under</v>
          </cell>
          <cell r="AK309" t="str">
            <v xml:space="preserve">Revenue  </v>
          </cell>
          <cell r="AL309" t="str">
            <v>In-period</v>
          </cell>
          <cell r="AM309" t="str">
            <v xml:space="preserve">Water outage </v>
          </cell>
          <cell r="AN309" t="str">
            <v>%</v>
          </cell>
          <cell r="AO309" t="str">
            <v>Percentage of peak week production capacity</v>
          </cell>
          <cell r="AP309">
            <v>2</v>
          </cell>
          <cell r="AQ309" t="str">
            <v>Down</v>
          </cell>
          <cell r="AR309" t="str">
            <v>Unplanned outage</v>
          </cell>
          <cell r="AS309"/>
          <cell r="AT309"/>
          <cell r="AU309"/>
          <cell r="AV309"/>
          <cell r="AW309"/>
          <cell r="AX309"/>
          <cell r="AY309"/>
          <cell r="AZ309"/>
          <cell r="BA309"/>
          <cell r="BB309"/>
          <cell r="BC309"/>
          <cell r="BD309"/>
          <cell r="BE309"/>
          <cell r="BF309"/>
          <cell r="BG309"/>
          <cell r="BH309"/>
          <cell r="BI309">
            <v>9.44</v>
          </cell>
          <cell r="BJ309">
            <v>9.11</v>
          </cell>
          <cell r="BK309">
            <v>7.33</v>
          </cell>
          <cell r="BL309">
            <v>6.45</v>
          </cell>
          <cell r="BM309">
            <v>3.25</v>
          </cell>
          <cell r="BN309"/>
          <cell r="BO309"/>
          <cell r="BP309"/>
          <cell r="BQ309"/>
          <cell r="BR309"/>
          <cell r="BS309"/>
          <cell r="BT309"/>
          <cell r="BU309"/>
          <cell r="BV309"/>
          <cell r="BW309"/>
          <cell r="BX309"/>
          <cell r="BY309"/>
          <cell r="BZ309"/>
          <cell r="CA309"/>
          <cell r="CB309"/>
          <cell r="CC309"/>
          <cell r="CD309" t="str">
            <v>Yes</v>
          </cell>
          <cell r="CE309" t="str">
            <v>Yes</v>
          </cell>
          <cell r="CF309" t="str">
            <v>Yes</v>
          </cell>
          <cell r="CG309" t="str">
            <v>Yes</v>
          </cell>
          <cell r="CH309" t="str">
            <v>Yes</v>
          </cell>
          <cell r="CI309" t="str">
            <v/>
          </cell>
          <cell r="CJ309" t="str">
            <v/>
          </cell>
          <cell r="CK309" t="str">
            <v/>
          </cell>
          <cell r="CL309" t="str">
            <v/>
          </cell>
          <cell r="CM309" t="str">
            <v/>
          </cell>
          <cell r="CN309">
            <v>18.88</v>
          </cell>
          <cell r="CO309">
            <v>18.88</v>
          </cell>
          <cell r="CP309">
            <v>18.88</v>
          </cell>
          <cell r="CQ309">
            <v>18.88</v>
          </cell>
          <cell r="CR309">
            <v>18.88</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v>-0.89600000000000002</v>
          </cell>
          <cell r="DN309" t="str">
            <v/>
          </cell>
          <cell r="DO309" t="str">
            <v/>
          </cell>
          <cell r="DP309" t="str">
            <v/>
          </cell>
          <cell r="DQ309" t="str">
            <v/>
          </cell>
          <cell r="DR309" t="str">
            <v/>
          </cell>
          <cell r="DS309" t="str">
            <v/>
          </cell>
          <cell r="DT309" t="str">
            <v/>
          </cell>
          <cell r="DU309" t="str">
            <v/>
          </cell>
          <cell r="DV309">
            <v>1</v>
          </cell>
          <cell r="DW309" t="str">
            <v/>
          </cell>
        </row>
        <row r="310">
          <cell r="U310" t="str">
            <v>PR19SRN_WWN04</v>
          </cell>
          <cell r="V310" t="str">
            <v xml:space="preserve">The services we provide are effective and fit for the future </v>
          </cell>
          <cell r="W310" t="str">
            <v xml:space="preserve">PR14 revision </v>
          </cell>
          <cell r="X310" t="str">
            <v>WWN04</v>
          </cell>
          <cell r="Y310" t="str">
            <v>Sewer collapses</v>
          </cell>
          <cell r="Z310" t="str">
            <v xml:space="preserve">Sewer collapses is an Ofwat common definition. Defined by Ofwat in: https://www.ofwat.gov.uk/wp-content/uploads/2018/03/Reporting-guidance-sewer-collapses-per-1000km.pdf </v>
          </cell>
          <cell r="AA310" t="str">
            <v/>
          </cell>
          <cell r="AB310" t="str">
            <v/>
          </cell>
          <cell r="AC310">
            <v>1</v>
          </cell>
          <cell r="AD310" t="str">
            <v/>
          </cell>
          <cell r="AE310" t="str">
            <v/>
          </cell>
          <cell r="AF310" t="str">
            <v/>
          </cell>
          <cell r="AG310" t="str">
            <v/>
          </cell>
          <cell r="AH310" t="str">
            <v/>
          </cell>
          <cell r="AI310">
            <v>1</v>
          </cell>
          <cell r="AJ310" t="str">
            <v>Under</v>
          </cell>
          <cell r="AK310" t="str">
            <v xml:space="preserve">Revenue  </v>
          </cell>
          <cell r="AL310" t="str">
            <v>In-period</v>
          </cell>
          <cell r="AM310" t="str">
            <v xml:space="preserve">Asset/equipment failure </v>
          </cell>
          <cell r="AN310" t="str">
            <v>number</v>
          </cell>
          <cell r="AO310" t="str">
            <v>Number of collapses per 1000km of sewer network</v>
          </cell>
          <cell r="AP310">
            <v>2</v>
          </cell>
          <cell r="AQ310" t="str">
            <v>Down</v>
          </cell>
          <cell r="AR310" t="str">
            <v>Sewer collapses</v>
          </cell>
          <cell r="AS310"/>
          <cell r="AT310"/>
          <cell r="AU310"/>
          <cell r="AV310"/>
          <cell r="AW310"/>
          <cell r="AX310"/>
          <cell r="AY310"/>
          <cell r="AZ310"/>
          <cell r="BA310"/>
          <cell r="BB310"/>
          <cell r="BC310"/>
          <cell r="BD310"/>
          <cell r="BE310"/>
          <cell r="BF310"/>
          <cell r="BG310"/>
          <cell r="BH310"/>
          <cell r="BI310">
            <v>5.72</v>
          </cell>
          <cell r="BJ310">
            <v>5.64</v>
          </cell>
          <cell r="BK310">
            <v>5.59</v>
          </cell>
          <cell r="BL310">
            <v>5.53</v>
          </cell>
          <cell r="BM310">
            <v>5.48</v>
          </cell>
          <cell r="BN310"/>
          <cell r="BO310"/>
          <cell r="BP310"/>
          <cell r="BQ310"/>
          <cell r="BR310"/>
          <cell r="BS310"/>
          <cell r="BT310"/>
          <cell r="BU310"/>
          <cell r="BV310"/>
          <cell r="BW310"/>
          <cell r="BX310"/>
          <cell r="BY310"/>
          <cell r="BZ310"/>
          <cell r="CA310"/>
          <cell r="CB310"/>
          <cell r="CC310"/>
          <cell r="CD310" t="str">
            <v>Yes</v>
          </cell>
          <cell r="CE310" t="str">
            <v>Yes</v>
          </cell>
          <cell r="CF310" t="str">
            <v>Yes</v>
          </cell>
          <cell r="CG310" t="str">
            <v>Yes</v>
          </cell>
          <cell r="CH310" t="str">
            <v>Yes</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v>-1.843</v>
          </cell>
          <cell r="DN310" t="str">
            <v/>
          </cell>
          <cell r="DO310" t="str">
            <v/>
          </cell>
          <cell r="DP310" t="str">
            <v/>
          </cell>
          <cell r="DQ310" t="str">
            <v/>
          </cell>
          <cell r="DR310" t="str">
            <v/>
          </cell>
          <cell r="DS310" t="str">
            <v/>
          </cell>
          <cell r="DT310" t="str">
            <v/>
          </cell>
          <cell r="DU310" t="str">
            <v/>
          </cell>
          <cell r="DV310">
            <v>1</v>
          </cell>
          <cell r="DW310" t="str">
            <v/>
          </cell>
        </row>
        <row r="311">
          <cell r="U311" t="str">
            <v>PR19SRN_WWN05</v>
          </cell>
          <cell r="V311" t="str">
            <v xml:space="preserve">The services we provide are effective and fit for the future </v>
          </cell>
          <cell r="W311" t="str">
            <v xml:space="preserve">PR14 revision </v>
          </cell>
          <cell r="X311" t="str">
            <v>WWN05</v>
          </cell>
          <cell r="Y311" t="str">
            <v>Treatment works compliance</v>
          </cell>
          <cell r="Z311" t="str">
            <v xml:space="preserve">Treatment works compliance is an Ofwat common definition. Defined by Ofwat in: https://www.ofwat.gov.uk/wp-content/uploads/2017/12/WatCoPerfEPAmethodology_v3-Nov-2017-Final.pdf  </v>
          </cell>
          <cell r="AA311" t="str">
            <v/>
          </cell>
          <cell r="AB311" t="str">
            <v/>
          </cell>
          <cell r="AC311">
            <v>1</v>
          </cell>
          <cell r="AD311" t="str">
            <v/>
          </cell>
          <cell r="AE311" t="str">
            <v/>
          </cell>
          <cell r="AF311" t="str">
            <v/>
          </cell>
          <cell r="AG311" t="str">
            <v/>
          </cell>
          <cell r="AH311" t="str">
            <v/>
          </cell>
          <cell r="AI311">
            <v>1</v>
          </cell>
          <cell r="AJ311" t="str">
            <v>Under</v>
          </cell>
          <cell r="AK311" t="str">
            <v>Revenue</v>
          </cell>
          <cell r="AL311" t="str">
            <v>In-period</v>
          </cell>
          <cell r="AM311" t="str">
            <v xml:space="preserve">WwTW numeric consents </v>
          </cell>
          <cell r="AN311" t="str">
            <v>%</v>
          </cell>
          <cell r="AO311" t="str">
            <v>Percentage compliance</v>
          </cell>
          <cell r="AP311">
            <v>2</v>
          </cell>
          <cell r="AQ311" t="str">
            <v>Up</v>
          </cell>
          <cell r="AR311" t="str">
            <v>Treatment works compliance</v>
          </cell>
          <cell r="AS311"/>
          <cell r="AT311"/>
          <cell r="AU311"/>
          <cell r="AV311"/>
          <cell r="AW311"/>
          <cell r="AX311"/>
          <cell r="AY311"/>
          <cell r="AZ311"/>
          <cell r="BA311"/>
          <cell r="BB311"/>
          <cell r="BC311"/>
          <cell r="BD311"/>
          <cell r="BE311"/>
          <cell r="BF311"/>
          <cell r="BG311"/>
          <cell r="BH311"/>
          <cell r="BI311">
            <v>100</v>
          </cell>
          <cell r="BJ311">
            <v>100</v>
          </cell>
          <cell r="BK311">
            <v>100</v>
          </cell>
          <cell r="BL311">
            <v>100</v>
          </cell>
          <cell r="BM311">
            <v>100</v>
          </cell>
          <cell r="BN311"/>
          <cell r="BO311"/>
          <cell r="BP311"/>
          <cell r="BQ311"/>
          <cell r="BR311"/>
          <cell r="BS311"/>
          <cell r="BT311"/>
          <cell r="BU311"/>
          <cell r="BV311"/>
          <cell r="BW311"/>
          <cell r="BX311"/>
          <cell r="BY311"/>
          <cell r="BZ311"/>
          <cell r="CA311"/>
          <cell r="CB311"/>
          <cell r="CC311"/>
          <cell r="CD311" t="str">
            <v>Yes</v>
          </cell>
          <cell r="CE311" t="str">
            <v>Yes</v>
          </cell>
          <cell r="CF311" t="str">
            <v>Yes</v>
          </cell>
          <cell r="CG311" t="str">
            <v>Yes</v>
          </cell>
          <cell r="CH311" t="str">
            <v>Yes</v>
          </cell>
          <cell r="CI311" t="str">
            <v/>
          </cell>
          <cell r="CJ311" t="str">
            <v/>
          </cell>
          <cell r="CK311" t="str">
            <v/>
          </cell>
          <cell r="CL311" t="str">
            <v/>
          </cell>
          <cell r="CM311" t="str">
            <v/>
          </cell>
          <cell r="CN311">
            <v>97</v>
          </cell>
          <cell r="CO311">
            <v>97</v>
          </cell>
          <cell r="CP311">
            <v>97</v>
          </cell>
          <cell r="CQ311">
            <v>97</v>
          </cell>
          <cell r="CR311">
            <v>97</v>
          </cell>
          <cell r="CS311">
            <v>99</v>
          </cell>
          <cell r="CT311">
            <v>99</v>
          </cell>
          <cell r="CU311">
            <v>99</v>
          </cell>
          <cell r="CV311">
            <v>99</v>
          </cell>
          <cell r="CW311">
            <v>99</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v>-10</v>
          </cell>
          <cell r="DN311" t="str">
            <v/>
          </cell>
          <cell r="DO311" t="str">
            <v/>
          </cell>
          <cell r="DP311" t="str">
            <v/>
          </cell>
          <cell r="DQ311" t="str">
            <v/>
          </cell>
          <cell r="DR311" t="str">
            <v/>
          </cell>
          <cell r="DS311" t="str">
            <v/>
          </cell>
          <cell r="DT311" t="str">
            <v/>
          </cell>
          <cell r="DU311" t="str">
            <v/>
          </cell>
          <cell r="DV311">
            <v>1</v>
          </cell>
          <cell r="DW311" t="str">
            <v/>
          </cell>
        </row>
        <row r="312">
          <cell r="U312" t="str">
            <v xml:space="preserve">PR19SRN_WN10 </v>
          </cell>
          <cell r="V312" t="str">
            <v xml:space="preserve">The services we provide are effective and fit for the future </v>
          </cell>
          <cell r="W312" t="str">
            <v xml:space="preserve">PR19 new </v>
          </cell>
          <cell r="X312" t="str">
            <v xml:space="preserve">WN10 </v>
          </cell>
          <cell r="Y312" t="str">
            <v xml:space="preserve">Water supply resilience </v>
          </cell>
          <cell r="Z312" t="str">
            <v xml:space="preserve">Number of residential properties at risk of long term loss of supply (&gt;48 hours) in Thanet, Brighton and the Isle of Wight Water Supply Zones. This measure is being trialled in these areas during AMP7.  </v>
          </cell>
          <cell r="AA312" t="str">
            <v/>
          </cell>
          <cell r="AB312">
            <v>1</v>
          </cell>
          <cell r="AC312" t="str">
            <v/>
          </cell>
          <cell r="AD312" t="str">
            <v/>
          </cell>
          <cell r="AE312" t="str">
            <v/>
          </cell>
          <cell r="AF312" t="str">
            <v/>
          </cell>
          <cell r="AG312" t="str">
            <v/>
          </cell>
          <cell r="AH312" t="str">
            <v/>
          </cell>
          <cell r="AI312">
            <v>1</v>
          </cell>
          <cell r="AJ312" t="str">
            <v>NFI</v>
          </cell>
          <cell r="AK312" t="str">
            <v xml:space="preserve"> </v>
          </cell>
          <cell r="AL312" t="str">
            <v xml:space="preserve"> </v>
          </cell>
          <cell r="AM312" t="str">
            <v xml:space="preserve">Resilience </v>
          </cell>
          <cell r="AN312" t="str">
            <v>nr</v>
          </cell>
          <cell r="AO312" t="str">
            <v xml:space="preserve">Number of residential properties at risk of long term loss of supply (&gt;48 hours)   </v>
          </cell>
          <cell r="AP312">
            <v>0</v>
          </cell>
          <cell r="AQ312" t="str">
            <v>Down</v>
          </cell>
          <cell r="AR312" t="str">
            <v/>
          </cell>
          <cell r="AS312"/>
          <cell r="AT312"/>
          <cell r="AU312"/>
          <cell r="AV312"/>
          <cell r="AW312"/>
          <cell r="AX312"/>
          <cell r="AY312"/>
          <cell r="AZ312"/>
          <cell r="BA312"/>
          <cell r="BB312"/>
          <cell r="BC312"/>
          <cell r="BD312"/>
          <cell r="BE312"/>
          <cell r="BF312"/>
          <cell r="BG312"/>
          <cell r="BH312"/>
          <cell r="BI312" t="str">
            <v/>
          </cell>
          <cell r="BJ312" t="str">
            <v/>
          </cell>
          <cell r="BK312" t="str">
            <v/>
          </cell>
          <cell r="BL312" t="str">
            <v/>
          </cell>
          <cell r="BM312" t="str">
            <v/>
          </cell>
          <cell r="BN312"/>
          <cell r="BO312"/>
          <cell r="BP312"/>
          <cell r="BQ312"/>
          <cell r="BR312"/>
          <cell r="BS312"/>
          <cell r="BT312"/>
          <cell r="BU312"/>
          <cell r="BV312"/>
          <cell r="BW312"/>
          <cell r="BX312"/>
          <cell r="BY312"/>
          <cell r="BZ312"/>
          <cell r="CA312"/>
          <cell r="CB312"/>
          <cell r="CC312"/>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v>1</v>
          </cell>
          <cell r="DW312" t="str">
            <v/>
          </cell>
        </row>
        <row r="313">
          <cell r="U313" t="str">
            <v>PR19SRN_WN11</v>
          </cell>
          <cell r="V313" t="str">
            <v xml:space="preserve">The services we provide are effective and fit for the future </v>
          </cell>
          <cell r="W313" t="str">
            <v xml:space="preserve">PR14 continuation </v>
          </cell>
          <cell r="X313" t="str">
            <v>WN11</v>
          </cell>
          <cell r="Y313" t="str">
            <v>Properties at risk of receiving low pressure</v>
          </cell>
          <cell r="Z313" t="str">
            <v xml:space="preserve">Number of properties on the DG2 low water pressure register.  </v>
          </cell>
          <cell r="AA313" t="str">
            <v/>
          </cell>
          <cell r="AB313">
            <v>1</v>
          </cell>
          <cell r="AC313" t="str">
            <v/>
          </cell>
          <cell r="AD313" t="str">
            <v/>
          </cell>
          <cell r="AE313" t="str">
            <v/>
          </cell>
          <cell r="AF313" t="str">
            <v/>
          </cell>
          <cell r="AG313" t="str">
            <v/>
          </cell>
          <cell r="AH313" t="str">
            <v/>
          </cell>
          <cell r="AI313">
            <v>1</v>
          </cell>
          <cell r="AJ313" t="str">
            <v>Under</v>
          </cell>
          <cell r="AK313" t="str">
            <v xml:space="preserve">Revenue  </v>
          </cell>
          <cell r="AL313" t="str">
            <v>In-period</v>
          </cell>
          <cell r="AM313" t="str">
            <v xml:space="preserve">Water pressure </v>
          </cell>
          <cell r="AN313" t="str">
            <v>number</v>
          </cell>
          <cell r="AO313" t="str">
            <v>No. of properties per 10,000 connections</v>
          </cell>
          <cell r="AP313">
            <v>0</v>
          </cell>
          <cell r="AQ313" t="str">
            <v>Down</v>
          </cell>
          <cell r="AR313"/>
          <cell r="AS313"/>
          <cell r="AT313"/>
          <cell r="AU313"/>
          <cell r="AV313"/>
          <cell r="AW313"/>
          <cell r="AX313"/>
          <cell r="AY313"/>
          <cell r="AZ313"/>
          <cell r="BA313"/>
          <cell r="BB313"/>
          <cell r="BC313"/>
          <cell r="BD313"/>
          <cell r="BE313"/>
          <cell r="BF313"/>
          <cell r="BG313"/>
          <cell r="BH313"/>
          <cell r="BI313" t="str">
            <v/>
          </cell>
          <cell r="BJ313" t="str">
            <v/>
          </cell>
          <cell r="BK313" t="str">
            <v/>
          </cell>
          <cell r="BL313" t="str">
            <v/>
          </cell>
          <cell r="BM313" t="str">
            <v/>
          </cell>
          <cell r="BN313"/>
          <cell r="BO313"/>
          <cell r="BP313"/>
          <cell r="BQ313"/>
          <cell r="BR313"/>
          <cell r="BS313"/>
          <cell r="BT313"/>
          <cell r="BU313"/>
          <cell r="BV313"/>
          <cell r="BW313"/>
          <cell r="BX313"/>
          <cell r="BY313"/>
          <cell r="BZ313"/>
          <cell r="CA313"/>
          <cell r="CB313"/>
          <cell r="CC313"/>
          <cell r="CD313" t="str">
            <v>Yes</v>
          </cell>
          <cell r="CE313" t="str">
            <v>Yes</v>
          </cell>
          <cell r="CF313" t="str">
            <v>Yes</v>
          </cell>
          <cell r="CG313" t="str">
            <v>Yes</v>
          </cell>
          <cell r="CH313" t="str">
            <v>Yes</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v>1</v>
          </cell>
          <cell r="DW313" t="str">
            <v/>
          </cell>
        </row>
        <row r="314">
          <cell r="U314" t="str">
            <v>PR19SRN_WWN08</v>
          </cell>
          <cell r="V314" t="str">
            <v xml:space="preserve">The services we provide are effective and fit for the future </v>
          </cell>
          <cell r="W314" t="str">
            <v xml:space="preserve">PR14 revision </v>
          </cell>
          <cell r="X314" t="str">
            <v>WWN08</v>
          </cell>
          <cell r="Y314" t="str">
            <v>External sewer flooding</v>
          </cell>
          <cell r="Z314" t="str">
            <v xml:space="preserve">External sewer flooding is an Ofwat common definition. Defined by Ofwat in: https://www.ofwat.gov.uk/wp-content/uploads/2018/03/Reporting-guidance-sewer-flooding.pdf </v>
          </cell>
          <cell r="AA314" t="str">
            <v/>
          </cell>
          <cell r="AB314" t="str">
            <v/>
          </cell>
          <cell r="AC314">
            <v>1</v>
          </cell>
          <cell r="AD314" t="str">
            <v/>
          </cell>
          <cell r="AE314" t="str">
            <v/>
          </cell>
          <cell r="AF314" t="str">
            <v/>
          </cell>
          <cell r="AG314" t="str">
            <v/>
          </cell>
          <cell r="AH314" t="str">
            <v/>
          </cell>
          <cell r="AI314">
            <v>1</v>
          </cell>
          <cell r="AJ314" t="str">
            <v>Out &amp; under</v>
          </cell>
          <cell r="AK314" t="str">
            <v xml:space="preserve">Revenue  </v>
          </cell>
          <cell r="AL314" t="str">
            <v>In-period</v>
          </cell>
          <cell r="AM314" t="str">
            <v xml:space="preserve">Sewer flooding </v>
          </cell>
          <cell r="AN314" t="str">
            <v>number</v>
          </cell>
          <cell r="AO314" t="str">
            <v>Number of incidents per 10,000 sewer connections</v>
          </cell>
          <cell r="AP314">
            <v>0</v>
          </cell>
          <cell r="AQ314" t="str">
            <v>Down</v>
          </cell>
          <cell r="AR314"/>
          <cell r="AS314"/>
          <cell r="AT314"/>
          <cell r="AU314"/>
          <cell r="AV314"/>
          <cell r="AW314"/>
          <cell r="AX314"/>
          <cell r="AY314"/>
          <cell r="AZ314"/>
          <cell r="BA314"/>
          <cell r="BB314"/>
          <cell r="BC314"/>
          <cell r="BD314"/>
          <cell r="BE314"/>
          <cell r="BF314"/>
          <cell r="BG314"/>
          <cell r="BH314"/>
          <cell r="BI314" t="str">
            <v/>
          </cell>
          <cell r="BJ314" t="str">
            <v/>
          </cell>
          <cell r="BK314" t="str">
            <v/>
          </cell>
          <cell r="BL314" t="str">
            <v/>
          </cell>
          <cell r="BM314" t="str">
            <v/>
          </cell>
          <cell r="BN314"/>
          <cell r="BO314"/>
          <cell r="BP314"/>
          <cell r="BQ314"/>
          <cell r="BR314"/>
          <cell r="BS314"/>
          <cell r="BT314"/>
          <cell r="BU314"/>
          <cell r="BV314"/>
          <cell r="BW314"/>
          <cell r="BX314"/>
          <cell r="BY314"/>
          <cell r="BZ314"/>
          <cell r="CA314"/>
          <cell r="CB314"/>
          <cell r="CC314"/>
          <cell r="CD314" t="str">
            <v>Yes</v>
          </cell>
          <cell r="CE314" t="str">
            <v>Yes</v>
          </cell>
          <cell r="CF314" t="str">
            <v>Yes</v>
          </cell>
          <cell r="CG314" t="str">
            <v>Yes</v>
          </cell>
          <cell r="CH314" t="str">
            <v>Yes</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v>1</v>
          </cell>
          <cell r="DW314" t="str">
            <v/>
          </cell>
        </row>
        <row r="315">
          <cell r="U315" t="str">
            <v xml:space="preserve">PR19SRN_WWN10 </v>
          </cell>
          <cell r="V315" t="str">
            <v xml:space="preserve">We safeguard and enhance rivers, reservoirs and coasts for the future </v>
          </cell>
          <cell r="W315" t="str">
            <v xml:space="preserve">PR19 new </v>
          </cell>
          <cell r="X315" t="str">
            <v xml:space="preserve">WWN10 </v>
          </cell>
          <cell r="Y315" t="str">
            <v>Combined Sewer Overflows (CSO) monitoring</v>
          </cell>
          <cell r="Z315" t="str">
            <v xml:space="preserve">Effective monitoring of all our CSOs, this includes monitors in place and available, with data assurance and with results published at least annually </v>
          </cell>
          <cell r="AA315" t="str">
            <v/>
          </cell>
          <cell r="AB315" t="str">
            <v/>
          </cell>
          <cell r="AC315">
            <v>1</v>
          </cell>
          <cell r="AD315" t="str">
            <v/>
          </cell>
          <cell r="AE315" t="str">
            <v/>
          </cell>
          <cell r="AF315" t="str">
            <v/>
          </cell>
          <cell r="AG315" t="str">
            <v/>
          </cell>
          <cell r="AH315" t="str">
            <v/>
          </cell>
          <cell r="AI315">
            <v>1</v>
          </cell>
          <cell r="AJ315" t="str">
            <v>NFI</v>
          </cell>
          <cell r="AK315" t="str">
            <v xml:space="preserve"> </v>
          </cell>
          <cell r="AL315" t="str">
            <v xml:space="preserve"> </v>
          </cell>
          <cell r="AM315" t="str">
            <v xml:space="preserve">Resilience </v>
          </cell>
          <cell r="AN315" t="str">
            <v>%</v>
          </cell>
          <cell r="AO315" t="str">
            <v xml:space="preserve">% of CSOs with effective monitoring </v>
          </cell>
          <cell r="AP315">
            <v>2</v>
          </cell>
          <cell r="AQ315" t="str">
            <v>Up</v>
          </cell>
          <cell r="AR315" t="str">
            <v/>
          </cell>
          <cell r="AS315"/>
          <cell r="AT315"/>
          <cell r="AU315"/>
          <cell r="AV315"/>
          <cell r="AW315"/>
          <cell r="AX315"/>
          <cell r="AY315"/>
          <cell r="AZ315"/>
          <cell r="BA315"/>
          <cell r="BB315"/>
          <cell r="BC315"/>
          <cell r="BD315"/>
          <cell r="BE315"/>
          <cell r="BF315"/>
          <cell r="BG315"/>
          <cell r="BH315"/>
          <cell r="BI315" t="str">
            <v/>
          </cell>
          <cell r="BJ315" t="str">
            <v/>
          </cell>
          <cell r="BK315" t="str">
            <v/>
          </cell>
          <cell r="BL315" t="str">
            <v/>
          </cell>
          <cell r="BM315" t="str">
            <v/>
          </cell>
          <cell r="BN315"/>
          <cell r="BO315"/>
          <cell r="BP315"/>
          <cell r="BQ315"/>
          <cell r="BR315"/>
          <cell r="BS315"/>
          <cell r="BT315"/>
          <cell r="BU315"/>
          <cell r="BV315"/>
          <cell r="BW315"/>
          <cell r="BX315"/>
          <cell r="BY315"/>
          <cell r="BZ315"/>
          <cell r="CA315"/>
          <cell r="CB315"/>
          <cell r="CC315"/>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v>1</v>
          </cell>
          <cell r="DW315" t="str">
            <v/>
          </cell>
        </row>
        <row r="316">
          <cell r="U316" t="str">
            <v>PR19SRN_WWN15</v>
          </cell>
          <cell r="V316" t="str">
            <v xml:space="preserve">We safeguard and enhance rivers, reservoirs and coasts for the future </v>
          </cell>
          <cell r="W316" t="str">
            <v xml:space="preserve">PR19 new </v>
          </cell>
          <cell r="X316" t="str">
            <v>WWN15</v>
          </cell>
          <cell r="Y316" t="str">
            <v>Natural Capital</v>
          </cell>
          <cell r="Z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AA316" t="str">
            <v/>
          </cell>
          <cell r="AB316">
            <v>0.5</v>
          </cell>
          <cell r="AC316">
            <v>0.5</v>
          </cell>
          <cell r="AD316" t="str">
            <v/>
          </cell>
          <cell r="AE316" t="str">
            <v/>
          </cell>
          <cell r="AF316" t="str">
            <v/>
          </cell>
          <cell r="AG316" t="str">
            <v/>
          </cell>
          <cell r="AH316" t="str">
            <v/>
          </cell>
          <cell r="AI316">
            <v>1</v>
          </cell>
          <cell r="AJ316" t="str">
            <v>NFI</v>
          </cell>
          <cell r="AK316" t="str">
            <v xml:space="preserve"> </v>
          </cell>
          <cell r="AL316" t="str">
            <v xml:space="preserve"> </v>
          </cell>
          <cell r="AM316" t="str">
            <v xml:space="preserve">Environmental </v>
          </cell>
          <cell r="AN316" t="str">
            <v>nr</v>
          </cell>
          <cell r="AO316" t="str">
            <v xml:space="preserve">Number of natural capital accounts set up </v>
          </cell>
          <cell r="AP316">
            <v>0</v>
          </cell>
          <cell r="AQ316" t="str">
            <v>Up</v>
          </cell>
          <cell r="AR316" t="str">
            <v/>
          </cell>
          <cell r="AS316"/>
          <cell r="AT316"/>
          <cell r="AU316"/>
          <cell r="AV316"/>
          <cell r="AW316"/>
          <cell r="AX316"/>
          <cell r="AY316"/>
          <cell r="AZ316"/>
          <cell r="BA316"/>
          <cell r="BB316"/>
          <cell r="BC316"/>
          <cell r="BD316"/>
          <cell r="BE316"/>
          <cell r="BF316"/>
          <cell r="BG316"/>
          <cell r="BH316"/>
          <cell r="BI316" t="str">
            <v/>
          </cell>
          <cell r="BJ316" t="str">
            <v/>
          </cell>
          <cell r="BK316" t="str">
            <v/>
          </cell>
          <cell r="BL316" t="str">
            <v/>
          </cell>
          <cell r="BM316" t="str">
            <v/>
          </cell>
          <cell r="BN316"/>
          <cell r="BO316"/>
          <cell r="BP316"/>
          <cell r="BQ316"/>
          <cell r="BR316"/>
          <cell r="BS316"/>
          <cell r="BT316"/>
          <cell r="BU316"/>
          <cell r="BV316"/>
          <cell r="BW316"/>
          <cell r="BX316"/>
          <cell r="BY316"/>
          <cell r="BZ316"/>
          <cell r="CA316"/>
          <cell r="CB316"/>
          <cell r="CC316"/>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v>1</v>
          </cell>
          <cell r="DW316" t="str">
            <v/>
          </cell>
        </row>
        <row r="317">
          <cell r="U317" t="str">
            <v>PR19SRN_RR06</v>
          </cell>
          <cell r="V317" t="str">
            <v xml:space="preserve">We make sure our bills are affordable for all our customers </v>
          </cell>
          <cell r="W317" t="str">
            <v xml:space="preserve">PR19 new </v>
          </cell>
          <cell r="X317" t="str">
            <v>RR06</v>
          </cell>
          <cell r="Y317" t="str">
            <v>Gap Sites</v>
          </cell>
          <cell r="Z317" t="str">
            <v xml:space="preserve">To monitor our success in tackling household gap sites </v>
          </cell>
          <cell r="AA317" t="str">
            <v/>
          </cell>
          <cell r="AB317" t="str">
            <v/>
          </cell>
          <cell r="AC317" t="str">
            <v/>
          </cell>
          <cell r="AD317" t="str">
            <v/>
          </cell>
          <cell r="AE317">
            <v>1</v>
          </cell>
          <cell r="AF317" t="str">
            <v/>
          </cell>
          <cell r="AG317" t="str">
            <v/>
          </cell>
          <cell r="AH317" t="str">
            <v/>
          </cell>
          <cell r="AI317">
            <v>1</v>
          </cell>
          <cell r="AJ317" t="str">
            <v>NFI</v>
          </cell>
          <cell r="AK317" t="str">
            <v xml:space="preserve"> </v>
          </cell>
          <cell r="AL317" t="str">
            <v xml:space="preserve"> </v>
          </cell>
          <cell r="AM317" t="str">
            <v xml:space="preserve">Voids and gap sites </v>
          </cell>
          <cell r="AN317" t="str">
            <v>nr</v>
          </cell>
          <cell r="AO317" t="str">
            <v>Number of gap sites brought into billing</v>
          </cell>
          <cell r="AP317">
            <v>0</v>
          </cell>
          <cell r="AQ317" t="str">
            <v>Up</v>
          </cell>
          <cell r="AR317" t="str">
            <v/>
          </cell>
          <cell r="AS317"/>
          <cell r="AT317"/>
          <cell r="AU317"/>
          <cell r="AV317"/>
          <cell r="AW317"/>
          <cell r="AX317"/>
          <cell r="AY317"/>
          <cell r="AZ317"/>
          <cell r="BA317"/>
          <cell r="BB317"/>
          <cell r="BC317"/>
          <cell r="BD317"/>
          <cell r="BE317"/>
          <cell r="BF317"/>
          <cell r="BG317"/>
          <cell r="BH317"/>
          <cell r="BI317" t="str">
            <v/>
          </cell>
          <cell r="BJ317" t="str">
            <v/>
          </cell>
          <cell r="BK317" t="str">
            <v/>
          </cell>
          <cell r="BL317" t="str">
            <v/>
          </cell>
          <cell r="BM317" t="str">
            <v/>
          </cell>
          <cell r="BN317"/>
          <cell r="BO317"/>
          <cell r="BP317"/>
          <cell r="BQ317"/>
          <cell r="BR317"/>
          <cell r="BS317"/>
          <cell r="BT317"/>
          <cell r="BU317"/>
          <cell r="BV317"/>
          <cell r="BW317"/>
          <cell r="BX317"/>
          <cell r="BY317"/>
          <cell r="BZ317"/>
          <cell r="CA317"/>
          <cell r="CB317"/>
          <cell r="CC317"/>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v>1</v>
          </cell>
          <cell r="DW317" t="str">
            <v/>
          </cell>
        </row>
        <row r="318">
          <cell r="U318" t="str">
            <v>PR19SRN_WWN16</v>
          </cell>
          <cell r="V318" t="str">
            <v xml:space="preserve">We safeguard and enhance rivers, reservoirs and coasts for the future </v>
          </cell>
          <cell r="W318" t="str">
            <v xml:space="preserve">PR19 new </v>
          </cell>
          <cell r="X318" t="str">
            <v>WWN16</v>
          </cell>
          <cell r="Y318" t="str">
            <v>Thanet Sewers</v>
          </cell>
          <cell r="Z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AA318" t="str">
            <v/>
          </cell>
          <cell r="AB318" t="str">
            <v/>
          </cell>
          <cell r="AC318">
            <v>1</v>
          </cell>
          <cell r="AD318" t="str">
            <v/>
          </cell>
          <cell r="AE318" t="str">
            <v/>
          </cell>
          <cell r="AF318" t="str">
            <v/>
          </cell>
          <cell r="AG318" t="str">
            <v/>
          </cell>
          <cell r="AH318" t="str">
            <v/>
          </cell>
          <cell r="AI318">
            <v>1</v>
          </cell>
          <cell r="AJ318" t="str">
            <v>Under</v>
          </cell>
          <cell r="AK318" t="str">
            <v>RCV</v>
          </cell>
          <cell r="AL318" t="str">
            <v>End of Period</v>
          </cell>
          <cell r="AM318" t="str">
            <v xml:space="preserve">Resilience </v>
          </cell>
          <cell r="AN318" t="str">
            <v>Months</v>
          </cell>
          <cell r="AO318" t="str">
            <v/>
          </cell>
          <cell r="AP318">
            <v>0</v>
          </cell>
          <cell r="AQ318" t="str">
            <v>Up</v>
          </cell>
          <cell r="AR318" t="str">
            <v/>
          </cell>
          <cell r="AS318"/>
          <cell r="AT318"/>
          <cell r="AU318"/>
          <cell r="AV318"/>
          <cell r="AW318"/>
          <cell r="AX318"/>
          <cell r="AY318"/>
          <cell r="AZ318"/>
          <cell r="BA318"/>
          <cell r="BB318"/>
          <cell r="BC318"/>
          <cell r="BD318"/>
          <cell r="BE318"/>
          <cell r="BF318"/>
          <cell r="BG318"/>
          <cell r="BH318"/>
          <cell r="BI318" t="str">
            <v/>
          </cell>
          <cell r="BJ318" t="str">
            <v/>
          </cell>
          <cell r="BK318" t="str">
            <v/>
          </cell>
          <cell r="BL318" t="str">
            <v/>
          </cell>
          <cell r="BM318" t="str">
            <v/>
          </cell>
          <cell r="BN318"/>
          <cell r="BO318"/>
          <cell r="BP318"/>
          <cell r="BQ318"/>
          <cell r="BR318"/>
          <cell r="BS318"/>
          <cell r="BT318"/>
          <cell r="BU318"/>
          <cell r="BV318"/>
          <cell r="BW318"/>
          <cell r="BX318"/>
          <cell r="BY318"/>
          <cell r="BZ318"/>
          <cell r="CA318"/>
          <cell r="CB318"/>
          <cell r="CC318"/>
          <cell r="CD318" t="str">
            <v/>
          </cell>
          <cell r="CE318" t="str">
            <v/>
          </cell>
          <cell r="CF318" t="str">
            <v/>
          </cell>
          <cell r="CG318" t="str">
            <v/>
          </cell>
          <cell r="CH318" t="str">
            <v>Yes</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v>1</v>
          </cell>
          <cell r="DW318" t="str">
            <v/>
          </cell>
        </row>
        <row r="319">
          <cell r="U319" t="str">
            <v>PR19SRN_WN12</v>
          </cell>
          <cell r="V319" t="str">
            <v xml:space="preserve">We safeguard and enhance rivers, reservoirs and coasts for the future </v>
          </cell>
          <cell r="W319" t="str">
            <v xml:space="preserve">PR14 continuation </v>
          </cell>
          <cell r="X319" t="str">
            <v>WN12</v>
          </cell>
          <cell r="Y319" t="str">
            <v>Distribution input</v>
          </cell>
          <cell r="Z319" t="str">
            <v xml:space="preserve">The average daily amount (Ml/d) of potable water entering the distribution system in a year </v>
          </cell>
          <cell r="AA319">
            <v>1</v>
          </cell>
          <cell r="AB319" t="str">
            <v/>
          </cell>
          <cell r="AC319" t="str">
            <v/>
          </cell>
          <cell r="AD319" t="str">
            <v/>
          </cell>
          <cell r="AE319" t="str">
            <v/>
          </cell>
          <cell r="AF319" t="str">
            <v/>
          </cell>
          <cell r="AG319" t="str">
            <v/>
          </cell>
          <cell r="AH319" t="str">
            <v/>
          </cell>
          <cell r="AI319">
            <v>1</v>
          </cell>
          <cell r="AJ319" t="str">
            <v>NFI</v>
          </cell>
          <cell r="AK319" t="str">
            <v xml:space="preserve"> </v>
          </cell>
          <cell r="AL319" t="str">
            <v xml:space="preserve"> </v>
          </cell>
          <cell r="AM319" t="str">
            <v>Environmental</v>
          </cell>
          <cell r="AN319" t="str">
            <v>nr</v>
          </cell>
          <cell r="AO319" t="str">
            <v xml:space="preserve">Ml/d </v>
          </cell>
          <cell r="AP319">
            <v>0</v>
          </cell>
          <cell r="AQ319" t="str">
            <v>Down</v>
          </cell>
          <cell r="AR319" t="str">
            <v/>
          </cell>
          <cell r="AS319"/>
          <cell r="AT319"/>
          <cell r="AU319"/>
          <cell r="AV319"/>
          <cell r="AW319"/>
          <cell r="AX319"/>
          <cell r="AY319"/>
          <cell r="AZ319"/>
          <cell r="BA319"/>
          <cell r="BB319"/>
          <cell r="BC319"/>
          <cell r="BD319"/>
          <cell r="BE319"/>
          <cell r="BF319"/>
          <cell r="BG319"/>
          <cell r="BH319"/>
          <cell r="BI319" t="str">
            <v/>
          </cell>
          <cell r="BJ319" t="str">
            <v/>
          </cell>
          <cell r="BK319" t="str">
            <v/>
          </cell>
          <cell r="BL319" t="str">
            <v/>
          </cell>
          <cell r="BM319" t="str">
            <v/>
          </cell>
          <cell r="BN319"/>
          <cell r="BO319"/>
          <cell r="BP319"/>
          <cell r="BQ319"/>
          <cell r="BR319"/>
          <cell r="BS319"/>
          <cell r="BT319"/>
          <cell r="BU319"/>
          <cell r="BV319"/>
          <cell r="BW319"/>
          <cell r="BX319"/>
          <cell r="BY319"/>
          <cell r="BZ319"/>
          <cell r="CA319"/>
          <cell r="CB319"/>
          <cell r="CC319"/>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v>1</v>
          </cell>
          <cell r="DW319" t="str">
            <v/>
          </cell>
        </row>
        <row r="320">
          <cell r="U320" t="str">
            <v>PR19SRN_RR07</v>
          </cell>
          <cell r="V320" t="str">
            <v xml:space="preserve">We make sure our bills are affordable for all our customers </v>
          </cell>
          <cell r="W320" t="str">
            <v xml:space="preserve">PR14 continuation </v>
          </cell>
          <cell r="X320" t="str">
            <v>RR07</v>
          </cell>
          <cell r="Y320" t="str">
            <v>Value for Money</v>
          </cell>
          <cell r="Z320" t="str">
            <v>The proportion of customers that state they are satisfied with the value for money of water and sewerage services in their area. A measure of the value for money of services provided. </v>
          </cell>
          <cell r="AA320" t="str">
            <v/>
          </cell>
          <cell r="AB320" t="str">
            <v/>
          </cell>
          <cell r="AC320" t="str">
            <v/>
          </cell>
          <cell r="AD320" t="str">
            <v/>
          </cell>
          <cell r="AE320">
            <v>1</v>
          </cell>
          <cell r="AF320" t="str">
            <v/>
          </cell>
          <cell r="AG320" t="str">
            <v/>
          </cell>
          <cell r="AH320" t="str">
            <v/>
          </cell>
          <cell r="AI320">
            <v>1</v>
          </cell>
          <cell r="AJ320" t="str">
            <v>NFI</v>
          </cell>
          <cell r="AK320" t="str">
            <v/>
          </cell>
          <cell r="AL320" t="str">
            <v/>
          </cell>
          <cell r="AM320" t="str">
            <v>Customer education/awareness</v>
          </cell>
          <cell r="AN320" t="str">
            <v>%</v>
          </cell>
          <cell r="AO320" t="str">
            <v>% of customers that state either ‘very’ or ‘fairly’ satisfied</v>
          </cell>
          <cell r="AP320">
            <v>0</v>
          </cell>
          <cell r="AQ320" t="str">
            <v>Up</v>
          </cell>
          <cell r="AR320" t="str">
            <v/>
          </cell>
          <cell r="AS320"/>
          <cell r="AT320"/>
          <cell r="AU320"/>
          <cell r="AV320"/>
          <cell r="AW320"/>
          <cell r="AX320"/>
          <cell r="AY320"/>
          <cell r="AZ320"/>
          <cell r="BA320"/>
          <cell r="BB320"/>
          <cell r="BC320"/>
          <cell r="BD320"/>
          <cell r="BE320"/>
          <cell r="BF320"/>
          <cell r="BG320"/>
          <cell r="BH320"/>
          <cell r="BI320" t="str">
            <v/>
          </cell>
          <cell r="BJ320" t="str">
            <v/>
          </cell>
          <cell r="BK320" t="str">
            <v/>
          </cell>
          <cell r="BL320" t="str">
            <v/>
          </cell>
          <cell r="BM320" t="str">
            <v/>
          </cell>
          <cell r="BN320"/>
          <cell r="BO320"/>
          <cell r="BP320"/>
          <cell r="BQ320"/>
          <cell r="BR320"/>
          <cell r="BS320"/>
          <cell r="BT320"/>
          <cell r="BU320"/>
          <cell r="BV320"/>
          <cell r="BW320"/>
          <cell r="BX320"/>
          <cell r="BY320"/>
          <cell r="BZ320"/>
          <cell r="CA320"/>
          <cell r="CB320"/>
          <cell r="CC320"/>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v>1</v>
          </cell>
          <cell r="DW320" t="str">
            <v/>
          </cell>
        </row>
        <row r="321">
          <cell r="U321" t="str">
            <v>PR19SRN_RR08</v>
          </cell>
          <cell r="V321" t="str">
            <v xml:space="preserve">We support our customers in vulnerable circumstances </v>
          </cell>
          <cell r="W321" t="str">
            <v xml:space="preserve">PR19 new </v>
          </cell>
          <cell r="X321" t="str">
            <v>RR08</v>
          </cell>
          <cell r="Y321" t="str">
            <v>Priority services for customers in vulnerable circumstances</v>
          </cell>
          <cell r="Z321" t="str">
            <v>the percentage of households that the company supplies with water and/or wastewater services which have at least one individual registered on the company’s PSR.</v>
          </cell>
          <cell r="AA321" t="str">
            <v/>
          </cell>
          <cell r="AB321" t="str">
            <v/>
          </cell>
          <cell r="AC321" t="str">
            <v/>
          </cell>
          <cell r="AD321" t="str">
            <v/>
          </cell>
          <cell r="AE321">
            <v>1</v>
          </cell>
          <cell r="AF321" t="str">
            <v/>
          </cell>
          <cell r="AG321" t="str">
            <v/>
          </cell>
          <cell r="AH321" t="str">
            <v/>
          </cell>
          <cell r="AI321">
            <v>1</v>
          </cell>
          <cell r="AJ321" t="str">
            <v>NFI</v>
          </cell>
          <cell r="AK321" t="str">
            <v/>
          </cell>
          <cell r="AL321" t="str">
            <v/>
          </cell>
          <cell r="AM321" t="str">
            <v>Customer service/satisfaction (exc. billing etc.)</v>
          </cell>
          <cell r="AN321" t="str">
            <v>%</v>
          </cell>
          <cell r="AO321" t="str">
            <v>Percentage of applicable households</v>
          </cell>
          <cell r="AP321">
            <v>1</v>
          </cell>
          <cell r="AQ321" t="str">
            <v>Up</v>
          </cell>
          <cell r="AR321" t="str">
            <v>Priority services for customers in vulnerable circumstances</v>
          </cell>
          <cell r="AS321"/>
          <cell r="AT321"/>
          <cell r="AU321"/>
          <cell r="AV321"/>
          <cell r="AW321"/>
          <cell r="AX321"/>
          <cell r="AY321"/>
          <cell r="AZ321"/>
          <cell r="BA321"/>
          <cell r="BB321"/>
          <cell r="BC321"/>
          <cell r="BD321"/>
          <cell r="BE321"/>
          <cell r="BF321"/>
          <cell r="BG321"/>
          <cell r="BH321"/>
          <cell r="BI321" t="str">
            <v>2.0 / 17.5 / 45</v>
          </cell>
          <cell r="BJ321" t="str">
            <v>3.0 / 35 / 90</v>
          </cell>
          <cell r="BK321" t="str">
            <v>4.3 / 35 / 90</v>
          </cell>
          <cell r="BL321" t="str">
            <v>5.6 / 35 / 90</v>
          </cell>
          <cell r="BM321" t="str">
            <v>7.0 / 35 / 90</v>
          </cell>
          <cell r="BN321"/>
          <cell r="BO321"/>
          <cell r="BP321"/>
          <cell r="BQ321"/>
          <cell r="BR321"/>
          <cell r="BS321"/>
          <cell r="BT321"/>
          <cell r="BU321"/>
          <cell r="BV321"/>
          <cell r="BW321"/>
          <cell r="BX321"/>
          <cell r="BY321"/>
          <cell r="BZ321"/>
          <cell r="CA321"/>
          <cell r="CB321"/>
          <cell r="CC321"/>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v>1</v>
          </cell>
          <cell r="DW321" t="str">
            <v/>
          </cell>
        </row>
        <row r="322">
          <cell r="U322" t="str">
            <v>PR19SRN_WN13</v>
          </cell>
          <cell r="V322" t="str">
            <v xml:space="preserve">By working together we can secure a resilient economy for the south east </v>
          </cell>
          <cell r="W322" t="str">
            <v xml:space="preserve">PR19 new </v>
          </cell>
          <cell r="X322" t="str">
            <v>WN13</v>
          </cell>
          <cell r="Y322" t="str">
            <v>Long term supply demand schemes</v>
          </cell>
          <cell r="Z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AA322" t="str">
            <v/>
          </cell>
          <cell r="AB322">
            <v>1</v>
          </cell>
          <cell r="AC322" t="str">
            <v/>
          </cell>
          <cell r="AD322" t="str">
            <v/>
          </cell>
          <cell r="AE322" t="str">
            <v/>
          </cell>
          <cell r="AF322" t="str">
            <v/>
          </cell>
          <cell r="AG322" t="str">
            <v/>
          </cell>
          <cell r="AH322" t="str">
            <v/>
          </cell>
          <cell r="AI322">
            <v>1</v>
          </cell>
          <cell r="AJ322" t="str">
            <v>Under</v>
          </cell>
          <cell r="AK322" t="str">
            <v xml:space="preserve">Revenue  </v>
          </cell>
          <cell r="AL322" t="str">
            <v>End of Period</v>
          </cell>
          <cell r="AM322" t="str">
            <v>Resilience</v>
          </cell>
          <cell r="AN322" t="str">
            <v>Months</v>
          </cell>
          <cell r="AO322" t="str">
            <v>Expected months of delays</v>
          </cell>
          <cell r="AP322">
            <v>0</v>
          </cell>
          <cell r="AQ322" t="str">
            <v>Down</v>
          </cell>
          <cell r="AR322" t="str">
            <v/>
          </cell>
          <cell r="AS322"/>
          <cell r="AT322"/>
          <cell r="AU322"/>
          <cell r="AV322"/>
          <cell r="AW322"/>
          <cell r="AX322"/>
          <cell r="AY322"/>
          <cell r="AZ322"/>
          <cell r="BA322"/>
          <cell r="BB322"/>
          <cell r="BC322"/>
          <cell r="BD322"/>
          <cell r="BE322"/>
          <cell r="BF322"/>
          <cell r="BG322"/>
          <cell r="BH322"/>
          <cell r="BI322" t="str">
            <v/>
          </cell>
          <cell r="BJ322" t="str">
            <v/>
          </cell>
          <cell r="BK322" t="str">
            <v/>
          </cell>
          <cell r="BL322" t="str">
            <v/>
          </cell>
          <cell r="BM322" t="str">
            <v/>
          </cell>
          <cell r="BN322"/>
          <cell r="BO322"/>
          <cell r="BP322"/>
          <cell r="BQ322"/>
          <cell r="BR322"/>
          <cell r="BS322"/>
          <cell r="BT322"/>
          <cell r="BU322"/>
          <cell r="BV322"/>
          <cell r="BW322"/>
          <cell r="BX322"/>
          <cell r="BY322"/>
          <cell r="BZ322"/>
          <cell r="CA322"/>
          <cell r="CB322"/>
          <cell r="CC322"/>
          <cell r="CD322" t="str">
            <v/>
          </cell>
          <cell r="CE322" t="str">
            <v/>
          </cell>
          <cell r="CF322" t="str">
            <v/>
          </cell>
          <cell r="CG322" t="str">
            <v/>
          </cell>
          <cell r="CH322" t="str">
            <v>Yes</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v>1</v>
          </cell>
          <cell r="DW322" t="str">
            <v/>
          </cell>
        </row>
        <row r="323">
          <cell r="U323" t="str">
            <v>PR19SRN_WR07</v>
          </cell>
          <cell r="V323" t="str">
            <v/>
          </cell>
          <cell r="W323" t="str">
            <v/>
          </cell>
          <cell r="X323" t="str">
            <v>WR07</v>
          </cell>
          <cell r="Y323" t="str">
            <v>Impounding reservoirs</v>
          </cell>
          <cell r="Z323" t="str">
            <v/>
          </cell>
          <cell r="AA323">
            <v>1</v>
          </cell>
          <cell r="AB323" t="str">
            <v/>
          </cell>
          <cell r="AC323" t="str">
            <v/>
          </cell>
          <cell r="AD323" t="str">
            <v/>
          </cell>
          <cell r="AE323" t="str">
            <v/>
          </cell>
          <cell r="AF323" t="str">
            <v/>
          </cell>
          <cell r="AG323" t="str">
            <v/>
          </cell>
          <cell r="AH323" t="str">
            <v/>
          </cell>
          <cell r="AI323">
            <v>1</v>
          </cell>
          <cell r="AJ323" t="str">
            <v>Under</v>
          </cell>
          <cell r="AK323" t="str">
            <v xml:space="preserve">Revenue  </v>
          </cell>
          <cell r="AL323" t="str">
            <v>In-period</v>
          </cell>
          <cell r="AM323" t="str">
            <v/>
          </cell>
          <cell r="AN323" t="str">
            <v>%</v>
          </cell>
          <cell r="AO323" t="str">
            <v>% scheme delivery</v>
          </cell>
          <cell r="AP323">
            <v>1</v>
          </cell>
          <cell r="AQ323" t="str">
            <v>Up</v>
          </cell>
          <cell r="AR323" t="str">
            <v/>
          </cell>
          <cell r="AS323"/>
          <cell r="AT323"/>
          <cell r="AU323"/>
          <cell r="AV323"/>
          <cell r="AW323"/>
          <cell r="AX323"/>
          <cell r="AY323"/>
          <cell r="AZ323"/>
          <cell r="BA323"/>
          <cell r="BB323"/>
          <cell r="BC323"/>
          <cell r="BD323"/>
          <cell r="BE323"/>
          <cell r="BF323"/>
          <cell r="BG323"/>
          <cell r="BH323"/>
          <cell r="BI323" t="str">
            <v/>
          </cell>
          <cell r="BJ323" t="str">
            <v/>
          </cell>
          <cell r="BK323" t="str">
            <v/>
          </cell>
          <cell r="BL323" t="str">
            <v/>
          </cell>
          <cell r="BM323" t="str">
            <v/>
          </cell>
          <cell r="BN323"/>
          <cell r="BO323"/>
          <cell r="BP323"/>
          <cell r="BQ323"/>
          <cell r="BR323"/>
          <cell r="BS323"/>
          <cell r="BT323"/>
          <cell r="BU323"/>
          <cell r="BV323"/>
          <cell r="BW323"/>
          <cell r="BX323"/>
          <cell r="BY323"/>
          <cell r="BZ323"/>
          <cell r="CA323"/>
          <cell r="CB323"/>
          <cell r="CC323"/>
          <cell r="CD323" t="str">
            <v/>
          </cell>
          <cell r="CE323" t="str">
            <v/>
          </cell>
          <cell r="CF323" t="str">
            <v/>
          </cell>
          <cell r="CG323" t="str">
            <v/>
          </cell>
          <cell r="CH323" t="str">
            <v>Yes</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v>1</v>
          </cell>
          <cell r="DW323" t="str">
            <v/>
          </cell>
        </row>
        <row r="324">
          <cell r="U324" t="str">
            <v>PR19SRN_NEP01</v>
          </cell>
          <cell r="V324" t="str">
            <v/>
          </cell>
          <cell r="W324" t="str">
            <v/>
          </cell>
          <cell r="X324" t="str">
            <v>NEP01</v>
          </cell>
          <cell r="Y324" t="str">
            <v>WINEP Delivery</v>
          </cell>
          <cell r="Z324" t="str">
            <v/>
          </cell>
          <cell r="AA324" t="str">
            <v/>
          </cell>
          <cell r="AB324" t="str">
            <v/>
          </cell>
          <cell r="AC324" t="str">
            <v/>
          </cell>
          <cell r="AD324" t="str">
            <v/>
          </cell>
          <cell r="AE324" t="str">
            <v/>
          </cell>
          <cell r="AF324" t="str">
            <v/>
          </cell>
          <cell r="AG324" t="str">
            <v/>
          </cell>
          <cell r="AH324" t="str">
            <v/>
          </cell>
          <cell r="AI324">
            <v>0</v>
          </cell>
          <cell r="AJ324" t="str">
            <v>NFI</v>
          </cell>
          <cell r="AK324" t="str">
            <v/>
          </cell>
          <cell r="AL324" t="str">
            <v/>
          </cell>
          <cell r="AM324" t="str">
            <v/>
          </cell>
          <cell r="AN324" t="str">
            <v/>
          </cell>
          <cell r="AO324" t="str">
            <v>WINEP requirements met or not met in each year</v>
          </cell>
          <cell r="AP324">
            <v>0</v>
          </cell>
          <cell r="AQ324" t="str">
            <v/>
          </cell>
          <cell r="AR324" t="str">
            <v/>
          </cell>
          <cell r="AS324"/>
          <cell r="AT324"/>
          <cell r="AU324"/>
          <cell r="AV324"/>
          <cell r="AW324"/>
          <cell r="AX324"/>
          <cell r="AY324"/>
          <cell r="AZ324"/>
          <cell r="BA324"/>
          <cell r="BB324"/>
          <cell r="BC324"/>
          <cell r="BD324"/>
          <cell r="BE324"/>
          <cell r="BF324"/>
          <cell r="BG324"/>
          <cell r="BH324"/>
          <cell r="BI324" t="str">
            <v/>
          </cell>
          <cell r="BJ324" t="str">
            <v/>
          </cell>
          <cell r="BK324" t="str">
            <v/>
          </cell>
          <cell r="BL324" t="str">
            <v/>
          </cell>
          <cell r="BM324" t="str">
            <v/>
          </cell>
          <cell r="BN324"/>
          <cell r="BO324"/>
          <cell r="BP324"/>
          <cell r="BQ324"/>
          <cell r="BR324"/>
          <cell r="BS324"/>
          <cell r="BT324"/>
          <cell r="BU324"/>
          <cell r="BV324"/>
          <cell r="BW324"/>
          <cell r="BX324"/>
          <cell r="BY324"/>
          <cell r="BZ324"/>
          <cell r="CA324"/>
          <cell r="CB324"/>
          <cell r="CC324"/>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v>1</v>
          </cell>
          <cell r="DW324" t="str">
            <v/>
          </cell>
        </row>
        <row r="325">
          <cell r="U325" t="str">
            <v>PR19SSC_A1</v>
          </cell>
          <cell r="V325" t="str">
            <v>Our customers</v>
          </cell>
          <cell r="W325" t="str">
            <v>PR19 new</v>
          </cell>
          <cell r="X325" t="str">
            <v>A1</v>
          </cell>
          <cell r="Y325" t="str">
            <v>C-MeX: Customer measure of experience</v>
          </cell>
          <cell r="Z325" t="str">
            <v>Level of satisfaction of residential customers.</v>
          </cell>
          <cell r="AA325">
            <v>0</v>
          </cell>
          <cell r="AB325">
            <v>0</v>
          </cell>
          <cell r="AC325" t="str">
            <v/>
          </cell>
          <cell r="AD325" t="str">
            <v/>
          </cell>
          <cell r="AE325">
            <v>1</v>
          </cell>
          <cell r="AF325" t="str">
            <v/>
          </cell>
          <cell r="AG325" t="str">
            <v/>
          </cell>
          <cell r="AH325" t="str">
            <v/>
          </cell>
          <cell r="AI325">
            <v>1</v>
          </cell>
          <cell r="AJ325" t="str">
            <v>Out &amp; under</v>
          </cell>
          <cell r="AK325" t="str">
            <v xml:space="preserve">Revenue </v>
          </cell>
          <cell r="AL325" t="str">
            <v>In-period</v>
          </cell>
          <cell r="AM325" t="str">
            <v>Customer measure of experience (C-MeX)</v>
          </cell>
          <cell r="AN325" t="str">
            <v>score</v>
          </cell>
          <cell r="AO325" t="str">
            <v>C-MEX score</v>
          </cell>
          <cell r="AP325">
            <v>2</v>
          </cell>
          <cell r="AQ325" t="str">
            <v>Up</v>
          </cell>
          <cell r="AR325" t="str">
            <v>C-MeX: Customer measure of experience</v>
          </cell>
          <cell r="AS325"/>
          <cell r="AT325"/>
          <cell r="AU325"/>
          <cell r="AV325"/>
          <cell r="AW325"/>
          <cell r="AX325"/>
          <cell r="AY325"/>
          <cell r="AZ325"/>
          <cell r="BA325"/>
          <cell r="BB325"/>
          <cell r="BC325"/>
          <cell r="BD325"/>
          <cell r="BE325"/>
          <cell r="BF325"/>
          <cell r="BG325"/>
          <cell r="BH325"/>
          <cell r="BI325" t="str">
            <v>UQ</v>
          </cell>
          <cell r="BJ325" t="str">
            <v>UQ</v>
          </cell>
          <cell r="BK325" t="str">
            <v>UQ</v>
          </cell>
          <cell r="BL325" t="str">
            <v>UQ</v>
          </cell>
          <cell r="BM325" t="str">
            <v>UQ</v>
          </cell>
          <cell r="BN325"/>
          <cell r="BO325"/>
          <cell r="BP325"/>
          <cell r="BQ325"/>
          <cell r="BR325"/>
          <cell r="BS325"/>
          <cell r="BT325"/>
          <cell r="BU325"/>
          <cell r="BV325"/>
          <cell r="BW325"/>
          <cell r="BX325"/>
          <cell r="BY325"/>
          <cell r="BZ325"/>
          <cell r="CA325"/>
          <cell r="CB325"/>
          <cell r="CC325"/>
          <cell r="CD325" t="str">
            <v>Yes</v>
          </cell>
          <cell r="CE325" t="str">
            <v>Yes</v>
          </cell>
          <cell r="CF325" t="str">
            <v>Yes</v>
          </cell>
          <cell r="CG325" t="str">
            <v>Yes</v>
          </cell>
          <cell r="CH325" t="str">
            <v>Yes</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row>
        <row r="326">
          <cell r="U326" t="str">
            <v>PR19SSC_A2</v>
          </cell>
          <cell r="V326" t="str">
            <v>Our customers</v>
          </cell>
          <cell r="W326" t="str">
            <v>PR19 new</v>
          </cell>
          <cell r="X326" t="str">
            <v>A2</v>
          </cell>
          <cell r="Y326" t="str">
            <v>D-MeX: Developer services measure of experience</v>
          </cell>
          <cell r="Z326" t="str">
            <v>Level of satisfaction of developer services customers.</v>
          </cell>
          <cell r="AA326">
            <v>0</v>
          </cell>
          <cell r="AB326">
            <v>1</v>
          </cell>
          <cell r="AC326" t="str">
            <v/>
          </cell>
          <cell r="AD326" t="str">
            <v/>
          </cell>
          <cell r="AE326">
            <v>0</v>
          </cell>
          <cell r="AF326" t="str">
            <v/>
          </cell>
          <cell r="AG326" t="str">
            <v/>
          </cell>
          <cell r="AH326" t="str">
            <v/>
          </cell>
          <cell r="AI326">
            <v>1</v>
          </cell>
          <cell r="AJ326" t="str">
            <v>Out &amp; under</v>
          </cell>
          <cell r="AK326" t="str">
            <v xml:space="preserve">Revenue </v>
          </cell>
          <cell r="AL326" t="str">
            <v>In-period</v>
          </cell>
          <cell r="AM326" t="str">
            <v>Developer services measure of experience (D-MeX)</v>
          </cell>
          <cell r="AN326" t="str">
            <v>score</v>
          </cell>
          <cell r="AO326" t="str">
            <v>D-MEX score</v>
          </cell>
          <cell r="AP326">
            <v>2</v>
          </cell>
          <cell r="AQ326" t="str">
            <v>Up</v>
          </cell>
          <cell r="AR326" t="str">
            <v>D-MeX: Developer services measure of experience</v>
          </cell>
          <cell r="AS326"/>
          <cell r="AT326"/>
          <cell r="AU326"/>
          <cell r="AV326"/>
          <cell r="AW326"/>
          <cell r="AX326"/>
          <cell r="AY326"/>
          <cell r="AZ326"/>
          <cell r="BA326"/>
          <cell r="BB326"/>
          <cell r="BC326"/>
          <cell r="BD326"/>
          <cell r="BE326"/>
          <cell r="BF326"/>
          <cell r="BG326"/>
          <cell r="BH326"/>
          <cell r="BI326" t="str">
            <v>UQ</v>
          </cell>
          <cell r="BJ326" t="str">
            <v>UQ</v>
          </cell>
          <cell r="BK326" t="str">
            <v>UQ</v>
          </cell>
          <cell r="BL326" t="str">
            <v>UQ</v>
          </cell>
          <cell r="BM326" t="str">
            <v>UQ</v>
          </cell>
          <cell r="BN326"/>
          <cell r="BO326"/>
          <cell r="BP326"/>
          <cell r="BQ326"/>
          <cell r="BR326"/>
          <cell r="BS326"/>
          <cell r="BT326"/>
          <cell r="BU326"/>
          <cell r="BV326"/>
          <cell r="BW326"/>
          <cell r="BX326"/>
          <cell r="BY326"/>
          <cell r="BZ326"/>
          <cell r="CA326"/>
          <cell r="CB326"/>
          <cell r="CC326"/>
          <cell r="CD326" t="str">
            <v>Yes</v>
          </cell>
          <cell r="CE326" t="str">
            <v>Yes</v>
          </cell>
          <cell r="CF326" t="str">
            <v>Yes</v>
          </cell>
          <cell r="CG326" t="str">
            <v>Yes</v>
          </cell>
          <cell r="CH326" t="str">
            <v>Yes</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v>1</v>
          </cell>
          <cell r="DW326" t="str">
            <v/>
          </cell>
        </row>
        <row r="327">
          <cell r="U327" t="str">
            <v>PR19SSC_A3</v>
          </cell>
          <cell r="V327" t="str">
            <v>Our customers</v>
          </cell>
          <cell r="W327" t="str">
            <v>PR19 new</v>
          </cell>
          <cell r="X327" t="str">
            <v>A3</v>
          </cell>
          <cell r="Y327" t="str">
            <v>Retailer measure of experience</v>
          </cell>
          <cell r="Z327" t="str">
            <v>A measure of our performance as a wholesaler operating in the business market, incorporating the existing market and operational performance standards and a satisfaction measure.</v>
          </cell>
          <cell r="AA327">
            <v>0</v>
          </cell>
          <cell r="AB327">
            <v>1</v>
          </cell>
          <cell r="AC327" t="str">
            <v/>
          </cell>
          <cell r="AD327" t="str">
            <v/>
          </cell>
          <cell r="AE327">
            <v>0</v>
          </cell>
          <cell r="AF327" t="str">
            <v/>
          </cell>
          <cell r="AG327" t="str">
            <v/>
          </cell>
          <cell r="AH327" t="str">
            <v/>
          </cell>
          <cell r="AI327">
            <v>1</v>
          </cell>
          <cell r="AJ327" t="str">
            <v>NFI</v>
          </cell>
          <cell r="AK327" t="str">
            <v/>
          </cell>
          <cell r="AL327" t="str">
            <v/>
          </cell>
          <cell r="AM327" t="str">
            <v>*** new primary category required ***</v>
          </cell>
          <cell r="AN327" t="str">
            <v>%</v>
          </cell>
          <cell r="AO327" t="str">
            <v>Percentage</v>
          </cell>
          <cell r="AP327">
            <v>1</v>
          </cell>
          <cell r="AQ327" t="str">
            <v>Up</v>
          </cell>
          <cell r="AR327" t="str">
            <v/>
          </cell>
          <cell r="AS327"/>
          <cell r="AT327"/>
          <cell r="AU327"/>
          <cell r="AV327"/>
          <cell r="AW327"/>
          <cell r="AX327"/>
          <cell r="AY327"/>
          <cell r="AZ327"/>
          <cell r="BA327"/>
          <cell r="BB327"/>
          <cell r="BC327"/>
          <cell r="BD327"/>
          <cell r="BE327"/>
          <cell r="BF327"/>
          <cell r="BG327"/>
          <cell r="BH327"/>
          <cell r="BI327" t="str">
            <v/>
          </cell>
          <cell r="BJ327" t="str">
            <v/>
          </cell>
          <cell r="BK327" t="str">
            <v/>
          </cell>
          <cell r="BL327" t="str">
            <v/>
          </cell>
          <cell r="BM327" t="str">
            <v/>
          </cell>
          <cell r="BN327"/>
          <cell r="BO327"/>
          <cell r="BP327"/>
          <cell r="BQ327"/>
          <cell r="BR327"/>
          <cell r="BS327"/>
          <cell r="BT327"/>
          <cell r="BU327"/>
          <cell r="BV327"/>
          <cell r="BW327"/>
          <cell r="BX327"/>
          <cell r="BY327"/>
          <cell r="BZ327"/>
          <cell r="CA327"/>
          <cell r="CB327"/>
          <cell r="CC327"/>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v>1</v>
          </cell>
          <cell r="DW327" t="str">
            <v/>
          </cell>
        </row>
        <row r="328">
          <cell r="U328" t="str">
            <v>PR19SSC_B1</v>
          </cell>
          <cell r="V328" t="str">
            <v>Our community</v>
          </cell>
          <cell r="W328" t="str">
            <v>PR14 continuation</v>
          </cell>
          <cell r="X328" t="str">
            <v>B1</v>
          </cell>
          <cell r="Y328" t="str">
            <v>Financial support</v>
          </cell>
          <cell r="Z328" t="str">
            <v>Number of residential customers that we help with their water bills, using our financial assistance schemes such as our social tariff, charitable trust, payment plans or other types of help.</v>
          </cell>
          <cell r="AA328">
            <v>0</v>
          </cell>
          <cell r="AB328">
            <v>0</v>
          </cell>
          <cell r="AC328" t="str">
            <v/>
          </cell>
          <cell r="AD328" t="str">
            <v/>
          </cell>
          <cell r="AE328">
            <v>1</v>
          </cell>
          <cell r="AF328" t="str">
            <v/>
          </cell>
          <cell r="AG328" t="str">
            <v/>
          </cell>
          <cell r="AH328" t="str">
            <v/>
          </cell>
          <cell r="AI328">
            <v>1</v>
          </cell>
          <cell r="AJ328" t="str">
            <v>Under</v>
          </cell>
          <cell r="AK328" t="str">
            <v xml:space="preserve">Revenue </v>
          </cell>
          <cell r="AL328" t="str">
            <v>In-period</v>
          </cell>
          <cell r="AM328" t="str">
            <v>Affordability/vulnerability</v>
          </cell>
          <cell r="AN328" t="str">
            <v>nr</v>
          </cell>
          <cell r="AO328" t="str">
            <v>Number of residential customers</v>
          </cell>
          <cell r="AP328">
            <v>0</v>
          </cell>
          <cell r="AQ328" t="str">
            <v>Up</v>
          </cell>
          <cell r="AR328" t="str">
            <v/>
          </cell>
          <cell r="AS328"/>
          <cell r="AT328"/>
          <cell r="AU328"/>
          <cell r="AV328"/>
          <cell r="AW328"/>
          <cell r="AX328"/>
          <cell r="AY328"/>
          <cell r="AZ328"/>
          <cell r="BA328"/>
          <cell r="BB328"/>
          <cell r="BC328"/>
          <cell r="BD328"/>
          <cell r="BE328"/>
          <cell r="BF328"/>
          <cell r="BG328"/>
          <cell r="BH328"/>
          <cell r="BI328" t="str">
            <v/>
          </cell>
          <cell r="BJ328" t="str">
            <v/>
          </cell>
          <cell r="BK328" t="str">
            <v/>
          </cell>
          <cell r="BL328" t="str">
            <v/>
          </cell>
          <cell r="BM328" t="str">
            <v/>
          </cell>
          <cell r="BN328"/>
          <cell r="BO328"/>
          <cell r="BP328"/>
          <cell r="BQ328"/>
          <cell r="BR328"/>
          <cell r="BS328"/>
          <cell r="BT328"/>
          <cell r="BU328"/>
          <cell r="BV328"/>
          <cell r="BW328"/>
          <cell r="BX328"/>
          <cell r="BY328"/>
          <cell r="BZ328"/>
          <cell r="CA328"/>
          <cell r="CB328"/>
          <cell r="CC328"/>
          <cell r="CD328" t="str">
            <v>Yes</v>
          </cell>
          <cell r="CE328" t="str">
            <v>Yes</v>
          </cell>
          <cell r="CF328" t="str">
            <v>Yes</v>
          </cell>
          <cell r="CG328" t="str">
            <v>Yes</v>
          </cell>
          <cell r="CH328" t="str">
            <v>Yes</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v>1</v>
          </cell>
          <cell r="DW328" t="str">
            <v/>
          </cell>
        </row>
        <row r="329">
          <cell r="U329" t="str">
            <v>PR19SSC_B2</v>
          </cell>
          <cell r="V329" t="str">
            <v>Our community</v>
          </cell>
          <cell r="W329" t="str">
            <v>PR19 new</v>
          </cell>
          <cell r="X329" t="str">
            <v>B2</v>
          </cell>
          <cell r="Y329" t="str">
            <v>Extra Care assistance</v>
          </cell>
          <cell r="Z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AA329">
            <v>0</v>
          </cell>
          <cell r="AB329">
            <v>0</v>
          </cell>
          <cell r="AC329" t="str">
            <v/>
          </cell>
          <cell r="AD329" t="str">
            <v/>
          </cell>
          <cell r="AE329">
            <v>1</v>
          </cell>
          <cell r="AF329" t="str">
            <v/>
          </cell>
          <cell r="AG329" t="str">
            <v/>
          </cell>
          <cell r="AH329" t="str">
            <v/>
          </cell>
          <cell r="AI329">
            <v>1</v>
          </cell>
          <cell r="AJ329" t="str">
            <v>Under</v>
          </cell>
          <cell r="AK329" t="str">
            <v xml:space="preserve">Revenue </v>
          </cell>
          <cell r="AL329" t="str">
            <v>In-period</v>
          </cell>
          <cell r="AM329" t="str">
            <v>Affordability/vulnerability</v>
          </cell>
          <cell r="AN329" t="str">
            <v>%</v>
          </cell>
          <cell r="AO329" t="str">
            <v>Percentage</v>
          </cell>
          <cell r="AP329">
            <v>1</v>
          </cell>
          <cell r="AQ329" t="str">
            <v>Up</v>
          </cell>
          <cell r="AR329" t="str">
            <v/>
          </cell>
          <cell r="AS329"/>
          <cell r="AT329"/>
          <cell r="AU329"/>
          <cell r="AV329"/>
          <cell r="AW329"/>
          <cell r="AX329"/>
          <cell r="AY329"/>
          <cell r="AZ329"/>
          <cell r="BA329"/>
          <cell r="BB329"/>
          <cell r="BC329"/>
          <cell r="BD329"/>
          <cell r="BE329"/>
          <cell r="BF329"/>
          <cell r="BG329"/>
          <cell r="BH329"/>
          <cell r="BI329" t="str">
            <v/>
          </cell>
          <cell r="BJ329" t="str">
            <v/>
          </cell>
          <cell r="BK329" t="str">
            <v/>
          </cell>
          <cell r="BL329" t="str">
            <v/>
          </cell>
          <cell r="BM329" t="str">
            <v/>
          </cell>
          <cell r="BN329"/>
          <cell r="BO329"/>
          <cell r="BP329"/>
          <cell r="BQ329"/>
          <cell r="BR329"/>
          <cell r="BS329"/>
          <cell r="BT329"/>
          <cell r="BU329"/>
          <cell r="BV329"/>
          <cell r="BW329"/>
          <cell r="BX329"/>
          <cell r="BY329"/>
          <cell r="BZ329"/>
          <cell r="CA329"/>
          <cell r="CB329"/>
          <cell r="CC329"/>
          <cell r="CD329" t="str">
            <v>Yes</v>
          </cell>
          <cell r="CE329" t="str">
            <v>Yes</v>
          </cell>
          <cell r="CF329" t="str">
            <v>Yes</v>
          </cell>
          <cell r="CG329" t="str">
            <v>Yes</v>
          </cell>
          <cell r="CH329" t="str">
            <v>Yes</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v>1</v>
          </cell>
          <cell r="DW329" t="str">
            <v/>
          </cell>
        </row>
        <row r="330">
          <cell r="U330" t="str">
            <v>PR19SSC_B3</v>
          </cell>
          <cell r="V330" t="str">
            <v>Our community</v>
          </cell>
          <cell r="W330" t="str">
            <v>PR14 revision</v>
          </cell>
          <cell r="X330" t="str">
            <v>B3</v>
          </cell>
          <cell r="Y330" t="str">
            <v>Education activity</v>
          </cell>
          <cell r="Z330" t="str">
            <v>Number of people who have received our education services.</v>
          </cell>
          <cell r="AA330">
            <v>8.1000000000000003E-2</v>
          </cell>
          <cell r="AB330">
            <v>0.91900000000000004</v>
          </cell>
          <cell r="AC330" t="str">
            <v/>
          </cell>
          <cell r="AD330" t="str">
            <v/>
          </cell>
          <cell r="AE330">
            <v>0</v>
          </cell>
          <cell r="AF330" t="str">
            <v/>
          </cell>
          <cell r="AG330" t="str">
            <v/>
          </cell>
          <cell r="AH330" t="str">
            <v/>
          </cell>
          <cell r="AI330">
            <v>1</v>
          </cell>
          <cell r="AJ330" t="str">
            <v>Out &amp; under</v>
          </cell>
          <cell r="AK330" t="str">
            <v xml:space="preserve">Revenue </v>
          </cell>
          <cell r="AL330" t="str">
            <v>In-period</v>
          </cell>
          <cell r="AM330" t="str">
            <v>Customer education/awareness</v>
          </cell>
          <cell r="AN330" t="str">
            <v>nr</v>
          </cell>
          <cell r="AO330" t="str">
            <v>Number of people</v>
          </cell>
          <cell r="AP330">
            <v>0</v>
          </cell>
          <cell r="AQ330" t="str">
            <v>Up</v>
          </cell>
          <cell r="AR330" t="str">
            <v/>
          </cell>
          <cell r="AS330"/>
          <cell r="AT330"/>
          <cell r="AU330"/>
          <cell r="AV330"/>
          <cell r="AW330"/>
          <cell r="AX330"/>
          <cell r="AY330"/>
          <cell r="AZ330"/>
          <cell r="BA330"/>
          <cell r="BB330"/>
          <cell r="BC330"/>
          <cell r="BD330"/>
          <cell r="BE330"/>
          <cell r="BF330"/>
          <cell r="BG330"/>
          <cell r="BH330"/>
          <cell r="BI330" t="str">
            <v/>
          </cell>
          <cell r="BJ330" t="str">
            <v/>
          </cell>
          <cell r="BK330" t="str">
            <v/>
          </cell>
          <cell r="BL330" t="str">
            <v/>
          </cell>
          <cell r="BM330" t="str">
            <v/>
          </cell>
          <cell r="BN330"/>
          <cell r="BO330"/>
          <cell r="BP330"/>
          <cell r="BQ330"/>
          <cell r="BR330"/>
          <cell r="BS330"/>
          <cell r="BT330"/>
          <cell r="BU330"/>
          <cell r="BV330"/>
          <cell r="BW330"/>
          <cell r="BX330"/>
          <cell r="BY330"/>
          <cell r="BZ330"/>
          <cell r="CA330"/>
          <cell r="CB330"/>
          <cell r="CC330"/>
          <cell r="CD330" t="str">
            <v>Yes</v>
          </cell>
          <cell r="CE330" t="str">
            <v>Yes</v>
          </cell>
          <cell r="CF330" t="str">
            <v>Yes</v>
          </cell>
          <cell r="CG330" t="str">
            <v>Yes</v>
          </cell>
          <cell r="CH330" t="str">
            <v>Yes</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v>1</v>
          </cell>
          <cell r="DW330" t="str">
            <v/>
          </cell>
        </row>
        <row r="331">
          <cell r="U331" t="str">
            <v>PR19SSC_B4</v>
          </cell>
          <cell r="V331" t="str">
            <v>Our community</v>
          </cell>
          <cell r="W331" t="str">
            <v>PR19 new</v>
          </cell>
          <cell r="X331" t="str">
            <v>B4</v>
          </cell>
          <cell r="Y331" t="str">
            <v>Priority services for customers in vulnerable circumstances</v>
          </cell>
          <cell r="Z331" t="str">
            <v>Number of people on priority services register and proportion validated every two years.</v>
          </cell>
          <cell r="AA331">
            <v>0</v>
          </cell>
          <cell r="AB331">
            <v>0</v>
          </cell>
          <cell r="AC331" t="str">
            <v/>
          </cell>
          <cell r="AD331" t="str">
            <v/>
          </cell>
          <cell r="AE331">
            <v>1</v>
          </cell>
          <cell r="AF331" t="str">
            <v/>
          </cell>
          <cell r="AG331" t="str">
            <v/>
          </cell>
          <cell r="AH331" t="str">
            <v/>
          </cell>
          <cell r="AI331">
            <v>1</v>
          </cell>
          <cell r="AJ331" t="str">
            <v>NFI</v>
          </cell>
          <cell r="AK331" t="str">
            <v/>
          </cell>
          <cell r="AL331" t="str">
            <v/>
          </cell>
          <cell r="AM331" t="str">
            <v>Affordability/vulnerability</v>
          </cell>
          <cell r="AN331" t="str">
            <v>%</v>
          </cell>
          <cell r="AO331" t="str">
            <v>Percentage of applicable households</v>
          </cell>
          <cell r="AP331">
            <v>1</v>
          </cell>
          <cell r="AQ331" t="str">
            <v>Up</v>
          </cell>
          <cell r="AR331" t="str">
            <v>Priority services for customers in vulnerable circumstances</v>
          </cell>
          <cell r="AS331"/>
          <cell r="AT331"/>
          <cell r="AU331"/>
          <cell r="AV331"/>
          <cell r="AW331"/>
          <cell r="AX331"/>
          <cell r="AY331"/>
          <cell r="AZ331"/>
          <cell r="BA331"/>
          <cell r="BB331"/>
          <cell r="BC331"/>
          <cell r="BD331"/>
          <cell r="BE331"/>
          <cell r="BF331"/>
          <cell r="BG331"/>
          <cell r="BH331"/>
          <cell r="BI331" t="str">
            <v>6.1 / 17.5 / 45</v>
          </cell>
          <cell r="BJ331" t="str">
            <v>6.6 / 35 / 90</v>
          </cell>
          <cell r="BK331" t="str">
            <v>7.1 / 35 / 90</v>
          </cell>
          <cell r="BL331" t="str">
            <v>7.5 / 35 / 90</v>
          </cell>
          <cell r="BM331" t="str">
            <v>8.0 / 35 / 90</v>
          </cell>
          <cell r="BN331"/>
          <cell r="BO331"/>
          <cell r="BP331"/>
          <cell r="BQ331"/>
          <cell r="BR331"/>
          <cell r="BS331"/>
          <cell r="BT331"/>
          <cell r="BU331"/>
          <cell r="BV331"/>
          <cell r="BW331"/>
          <cell r="BX331"/>
          <cell r="BY331"/>
          <cell r="BZ331"/>
          <cell r="CA331"/>
          <cell r="CB331"/>
          <cell r="CC331"/>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v>1</v>
          </cell>
          <cell r="DW331" t="str">
            <v/>
          </cell>
        </row>
        <row r="332">
          <cell r="U332" t="str">
            <v>PR19SSC_C1</v>
          </cell>
          <cell r="V332" t="str">
            <v>Our environment</v>
          </cell>
          <cell r="W332" t="str">
            <v>PR14 continuation</v>
          </cell>
          <cell r="X332" t="str">
            <v>C1</v>
          </cell>
          <cell r="Y332" t="str">
            <v>Leakage South Staffs region</v>
          </cell>
          <cell r="Z332" t="str">
            <v>Leakage level in the South Staffs supply region.</v>
          </cell>
          <cell r="AA332">
            <v>0</v>
          </cell>
          <cell r="AB332">
            <v>1</v>
          </cell>
          <cell r="AC332" t="str">
            <v/>
          </cell>
          <cell r="AD332" t="str">
            <v/>
          </cell>
          <cell r="AE332">
            <v>0</v>
          </cell>
          <cell r="AF332" t="str">
            <v/>
          </cell>
          <cell r="AG332" t="str">
            <v/>
          </cell>
          <cell r="AH332" t="str">
            <v/>
          </cell>
          <cell r="AI332">
            <v>1</v>
          </cell>
          <cell r="AJ332" t="str">
            <v>Out &amp; under</v>
          </cell>
          <cell r="AK332" t="str">
            <v xml:space="preserve">Revenue </v>
          </cell>
          <cell r="AL332" t="str">
            <v>In-period</v>
          </cell>
          <cell r="AM332" t="str">
            <v>Leakage</v>
          </cell>
          <cell r="AN332" t="str">
            <v>%</v>
          </cell>
          <cell r="AO332" t="str">
            <v>Percentage reduction from baseline (2019-20) using 3 year average</v>
          </cell>
          <cell r="AP332">
            <v>1</v>
          </cell>
          <cell r="AQ332" t="str">
            <v>Up</v>
          </cell>
          <cell r="AR332" t="str">
            <v>Leakage</v>
          </cell>
          <cell r="AS332"/>
          <cell r="AT332"/>
          <cell r="AU332"/>
          <cell r="AV332"/>
          <cell r="AW332"/>
          <cell r="AX332"/>
          <cell r="AY332"/>
          <cell r="AZ332"/>
          <cell r="BA332"/>
          <cell r="BB332"/>
          <cell r="BC332"/>
          <cell r="BD332"/>
          <cell r="BE332"/>
          <cell r="BF332"/>
          <cell r="BG332"/>
          <cell r="BH332"/>
          <cell r="BI332">
            <v>1.8</v>
          </cell>
          <cell r="BJ332">
            <v>4.2</v>
          </cell>
          <cell r="BK332">
            <v>7.8</v>
          </cell>
          <cell r="BL332">
            <v>11.4</v>
          </cell>
          <cell r="BM332">
            <v>15</v>
          </cell>
          <cell r="BN332"/>
          <cell r="BO332"/>
          <cell r="BP332"/>
          <cell r="BQ332"/>
          <cell r="BR332"/>
          <cell r="BS332"/>
          <cell r="BT332"/>
          <cell r="BU332"/>
          <cell r="BV332"/>
          <cell r="BW332"/>
          <cell r="BX332"/>
          <cell r="BY332"/>
          <cell r="BZ332"/>
          <cell r="CA332"/>
          <cell r="CB332"/>
          <cell r="CC332"/>
          <cell r="CD332" t="str">
            <v>Yes</v>
          </cell>
          <cell r="CE332" t="str">
            <v>Yes</v>
          </cell>
          <cell r="CF332" t="str">
            <v>Yes</v>
          </cell>
          <cell r="CG332" t="str">
            <v>Yes</v>
          </cell>
          <cell r="CH332" t="str">
            <v>Yes</v>
          </cell>
          <cell r="CI332" t="str">
            <v/>
          </cell>
          <cell r="CJ332" t="str">
            <v/>
          </cell>
          <cell r="CK332" t="str">
            <v/>
          </cell>
          <cell r="CL332" t="str">
            <v/>
          </cell>
          <cell r="CM332" t="str">
            <v/>
          </cell>
          <cell r="CN332">
            <v>-5</v>
          </cell>
          <cell r="CO332">
            <v>-5</v>
          </cell>
          <cell r="CP332">
            <v>-5</v>
          </cell>
          <cell r="CQ332">
            <v>-5</v>
          </cell>
          <cell r="CR332">
            <v>-5</v>
          </cell>
          <cell r="CS332" t="str">
            <v/>
          </cell>
          <cell r="CT332" t="str">
            <v/>
          </cell>
          <cell r="CU332" t="str">
            <v/>
          </cell>
          <cell r="CV332" t="str">
            <v/>
          </cell>
          <cell r="CW332" t="str">
            <v/>
          </cell>
          <cell r="CX332" t="str">
            <v/>
          </cell>
          <cell r="CY332" t="str">
            <v/>
          </cell>
          <cell r="CZ332" t="str">
            <v/>
          </cell>
          <cell r="DA332" t="str">
            <v/>
          </cell>
          <cell r="DB332" t="str">
            <v/>
          </cell>
          <cell r="DC332">
            <v>6</v>
          </cell>
          <cell r="DD332">
            <v>8.4</v>
          </cell>
          <cell r="DE332">
            <v>12</v>
          </cell>
          <cell r="DF332">
            <v>15.6</v>
          </cell>
          <cell r="DG332">
            <v>19.2</v>
          </cell>
          <cell r="DH332" t="str">
            <v/>
          </cell>
          <cell r="DI332" t="str">
            <v/>
          </cell>
          <cell r="DJ332" t="str">
            <v/>
          </cell>
          <cell r="DK332" t="str">
            <v/>
          </cell>
          <cell r="DL332" t="str">
            <v/>
          </cell>
          <cell r="DM332">
            <v>-0.23499999999999999</v>
          </cell>
          <cell r="DN332" t="str">
            <v/>
          </cell>
          <cell r="DO332" t="str">
            <v/>
          </cell>
          <cell r="DP332" t="str">
            <v/>
          </cell>
          <cell r="DQ332">
            <v>0.19600000000000001</v>
          </cell>
          <cell r="DR332" t="str">
            <v/>
          </cell>
          <cell r="DS332" t="str">
            <v/>
          </cell>
          <cell r="DT332" t="str">
            <v/>
          </cell>
          <cell r="DU332" t="str">
            <v/>
          </cell>
          <cell r="DV332">
            <v>1</v>
          </cell>
          <cell r="DW332" t="str">
            <v/>
          </cell>
        </row>
        <row r="333">
          <cell r="U333" t="str">
            <v>PR19SSC_C2</v>
          </cell>
          <cell r="V333" t="str">
            <v>Our environment</v>
          </cell>
          <cell r="W333" t="str">
            <v>PR14 continuation</v>
          </cell>
          <cell r="X333" t="str">
            <v>C2</v>
          </cell>
          <cell r="Y333" t="str">
            <v>Leakage Cambridge region</v>
          </cell>
          <cell r="Z333" t="str">
            <v>Leakage level in the Cambridge supply region.</v>
          </cell>
          <cell r="AA333">
            <v>0</v>
          </cell>
          <cell r="AB333">
            <v>1</v>
          </cell>
          <cell r="AC333" t="str">
            <v/>
          </cell>
          <cell r="AD333" t="str">
            <v/>
          </cell>
          <cell r="AE333">
            <v>0</v>
          </cell>
          <cell r="AF333" t="str">
            <v/>
          </cell>
          <cell r="AG333" t="str">
            <v/>
          </cell>
          <cell r="AH333" t="str">
            <v/>
          </cell>
          <cell r="AI333">
            <v>1</v>
          </cell>
          <cell r="AJ333" t="str">
            <v>Out &amp; under</v>
          </cell>
          <cell r="AK333" t="str">
            <v xml:space="preserve">Revenue </v>
          </cell>
          <cell r="AL333" t="str">
            <v>In-period</v>
          </cell>
          <cell r="AM333" t="str">
            <v>Leakage</v>
          </cell>
          <cell r="AN333" t="str">
            <v>%</v>
          </cell>
          <cell r="AO333" t="str">
            <v>Percentage reduction from baseline (2019-20) using 3 year average</v>
          </cell>
          <cell r="AP333">
            <v>1</v>
          </cell>
          <cell r="AQ333" t="str">
            <v>Up</v>
          </cell>
          <cell r="AR333" t="str">
            <v>Leakage</v>
          </cell>
          <cell r="AS333"/>
          <cell r="AT333"/>
          <cell r="AU333"/>
          <cell r="AV333"/>
          <cell r="AW333"/>
          <cell r="AX333"/>
          <cell r="AY333"/>
          <cell r="AZ333"/>
          <cell r="BA333"/>
          <cell r="BB333"/>
          <cell r="BC333"/>
          <cell r="BD333"/>
          <cell r="BE333"/>
          <cell r="BF333"/>
          <cell r="BG333"/>
          <cell r="BH333"/>
          <cell r="BI333">
            <v>2.9</v>
          </cell>
          <cell r="BJ333">
            <v>5.0999999999999996</v>
          </cell>
          <cell r="BK333">
            <v>8</v>
          </cell>
          <cell r="BL333">
            <v>10.9</v>
          </cell>
          <cell r="BM333">
            <v>13.8</v>
          </cell>
          <cell r="BN333"/>
          <cell r="BO333"/>
          <cell r="BP333"/>
          <cell r="BQ333"/>
          <cell r="BR333"/>
          <cell r="BS333"/>
          <cell r="BT333"/>
          <cell r="BU333"/>
          <cell r="BV333"/>
          <cell r="BW333"/>
          <cell r="BX333"/>
          <cell r="BY333"/>
          <cell r="BZ333"/>
          <cell r="CA333"/>
          <cell r="CB333"/>
          <cell r="CC333"/>
          <cell r="CD333" t="str">
            <v>Yes</v>
          </cell>
          <cell r="CE333" t="str">
            <v>Yes</v>
          </cell>
          <cell r="CF333" t="str">
            <v>Yes</v>
          </cell>
          <cell r="CG333" t="str">
            <v>Yes</v>
          </cell>
          <cell r="CH333" t="str">
            <v>Yes</v>
          </cell>
          <cell r="CI333" t="str">
            <v/>
          </cell>
          <cell r="CJ333" t="str">
            <v/>
          </cell>
          <cell r="CK333" t="str">
            <v/>
          </cell>
          <cell r="CL333" t="str">
            <v/>
          </cell>
          <cell r="CM333" t="str">
            <v/>
          </cell>
          <cell r="CN333">
            <v>-5</v>
          </cell>
          <cell r="CO333">
            <v>-5</v>
          </cell>
          <cell r="CP333">
            <v>-5</v>
          </cell>
          <cell r="CQ333">
            <v>-5</v>
          </cell>
          <cell r="CR333">
            <v>-5</v>
          </cell>
          <cell r="CS333" t="str">
            <v/>
          </cell>
          <cell r="CT333" t="str">
            <v/>
          </cell>
          <cell r="CU333" t="str">
            <v/>
          </cell>
          <cell r="CV333" t="str">
            <v/>
          </cell>
          <cell r="CW333" t="str">
            <v/>
          </cell>
          <cell r="CX333" t="str">
            <v/>
          </cell>
          <cell r="CY333" t="str">
            <v/>
          </cell>
          <cell r="CZ333" t="str">
            <v/>
          </cell>
          <cell r="DA333" t="str">
            <v/>
          </cell>
          <cell r="DB333" t="str">
            <v/>
          </cell>
          <cell r="DC333">
            <v>8.6</v>
          </cell>
          <cell r="DD333">
            <v>10.8</v>
          </cell>
          <cell r="DE333">
            <v>13.7</v>
          </cell>
          <cell r="DF333">
            <v>16.600000000000001</v>
          </cell>
          <cell r="DG333">
            <v>19.5</v>
          </cell>
          <cell r="DH333" t="str">
            <v/>
          </cell>
          <cell r="DI333" t="str">
            <v/>
          </cell>
          <cell r="DJ333" t="str">
            <v/>
          </cell>
          <cell r="DK333" t="str">
            <v/>
          </cell>
          <cell r="DL333" t="str">
            <v/>
          </cell>
          <cell r="DM333">
            <v>-0.254</v>
          </cell>
          <cell r="DN333" t="str">
            <v/>
          </cell>
          <cell r="DO333" t="str">
            <v/>
          </cell>
          <cell r="DP333" t="str">
            <v/>
          </cell>
          <cell r="DQ333">
            <v>0.21099999999999999</v>
          </cell>
          <cell r="DR333" t="str">
            <v/>
          </cell>
          <cell r="DS333" t="str">
            <v/>
          </cell>
          <cell r="DT333" t="str">
            <v/>
          </cell>
          <cell r="DU333" t="str">
            <v/>
          </cell>
          <cell r="DV333">
            <v>1</v>
          </cell>
          <cell r="DW333" t="str">
            <v/>
          </cell>
        </row>
        <row r="334">
          <cell r="U334" t="str">
            <v>PR19SSC_C3</v>
          </cell>
          <cell r="V334" t="str">
            <v>Our environment</v>
          </cell>
          <cell r="W334" t="str">
            <v>PR14 continuation</v>
          </cell>
          <cell r="X334" t="str">
            <v>C3</v>
          </cell>
          <cell r="Y334" t="str">
            <v>Per capita consumption South Staffs region</v>
          </cell>
          <cell r="Z334" t="str">
            <v>The average water consumption of residential customers in the South Staffs supply region.</v>
          </cell>
          <cell r="AA334">
            <v>0</v>
          </cell>
          <cell r="AB334">
            <v>1</v>
          </cell>
          <cell r="AC334" t="str">
            <v/>
          </cell>
          <cell r="AD334" t="str">
            <v/>
          </cell>
          <cell r="AE334">
            <v>0</v>
          </cell>
          <cell r="AF334" t="str">
            <v/>
          </cell>
          <cell r="AG334" t="str">
            <v/>
          </cell>
          <cell r="AH334" t="str">
            <v/>
          </cell>
          <cell r="AI334">
            <v>1</v>
          </cell>
          <cell r="AJ334" t="str">
            <v>Out &amp; under</v>
          </cell>
          <cell r="AK334" t="str">
            <v xml:space="preserve">Revenue </v>
          </cell>
          <cell r="AL334" t="str">
            <v>End of period</v>
          </cell>
          <cell r="AM334" t="str">
            <v>Water consumption</v>
          </cell>
          <cell r="AN334" t="str">
            <v xml:space="preserve">% </v>
          </cell>
          <cell r="AO334" t="str">
            <v>Percentage reduction from baseline (2019-20) using 3 year average</v>
          </cell>
          <cell r="AP334">
            <v>1</v>
          </cell>
          <cell r="AQ334" t="str">
            <v>Up</v>
          </cell>
          <cell r="AR334" t="str">
            <v>Per capita consumption</v>
          </cell>
          <cell r="AS334"/>
          <cell r="AT334"/>
          <cell r="AU334"/>
          <cell r="AV334"/>
          <cell r="AW334"/>
          <cell r="AX334"/>
          <cell r="AY334"/>
          <cell r="AZ334"/>
          <cell r="BA334"/>
          <cell r="BB334"/>
          <cell r="BC334"/>
          <cell r="BD334"/>
          <cell r="BE334"/>
          <cell r="BF334"/>
          <cell r="BG334"/>
          <cell r="BH334"/>
          <cell r="BI334">
            <v>0.4</v>
          </cell>
          <cell r="BJ334">
            <v>0.5</v>
          </cell>
          <cell r="BK334">
            <v>0.7</v>
          </cell>
          <cell r="BL334">
            <v>0.8</v>
          </cell>
          <cell r="BM334">
            <v>1</v>
          </cell>
          <cell r="BN334"/>
          <cell r="BO334"/>
          <cell r="BP334"/>
          <cell r="BQ334"/>
          <cell r="BR334"/>
          <cell r="BS334"/>
          <cell r="BT334"/>
          <cell r="BU334"/>
          <cell r="BV334"/>
          <cell r="BW334"/>
          <cell r="BX334"/>
          <cell r="BY334"/>
          <cell r="BZ334"/>
          <cell r="CA334"/>
          <cell r="CB334"/>
          <cell r="CC334"/>
          <cell r="CD334" t="str">
            <v>Yes</v>
          </cell>
          <cell r="CE334" t="str">
            <v>Yes</v>
          </cell>
          <cell r="CF334" t="str">
            <v>Yes</v>
          </cell>
          <cell r="CG334" t="str">
            <v>Yes</v>
          </cell>
          <cell r="CH334" t="str">
            <v>Yes</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v>-0.16900000000000001</v>
          </cell>
          <cell r="DN334" t="str">
            <v/>
          </cell>
          <cell r="DO334" t="str">
            <v/>
          </cell>
          <cell r="DP334" t="str">
            <v/>
          </cell>
          <cell r="DQ334">
            <v>0.125</v>
          </cell>
          <cell r="DR334" t="str">
            <v/>
          </cell>
          <cell r="DS334" t="str">
            <v/>
          </cell>
          <cell r="DT334" t="str">
            <v/>
          </cell>
          <cell r="DU334" t="str">
            <v/>
          </cell>
          <cell r="DV334">
            <v>1</v>
          </cell>
          <cell r="DW334" t="str">
            <v/>
          </cell>
        </row>
        <row r="335">
          <cell r="U335" t="str">
            <v>PR19SSC_C4</v>
          </cell>
          <cell r="V335" t="str">
            <v>Our environment</v>
          </cell>
          <cell r="W335" t="str">
            <v>PR14 continuation</v>
          </cell>
          <cell r="X335" t="str">
            <v>C4</v>
          </cell>
          <cell r="Y335" t="str">
            <v>Per capita consumption Cambridge region</v>
          </cell>
          <cell r="Z335" t="str">
            <v>The average water consumption of residential customers in the Cambridge supply region.</v>
          </cell>
          <cell r="AA335">
            <v>0</v>
          </cell>
          <cell r="AB335">
            <v>1</v>
          </cell>
          <cell r="AC335" t="str">
            <v/>
          </cell>
          <cell r="AD335" t="str">
            <v/>
          </cell>
          <cell r="AE335">
            <v>0</v>
          </cell>
          <cell r="AF335" t="str">
            <v/>
          </cell>
          <cell r="AG335" t="str">
            <v/>
          </cell>
          <cell r="AH335" t="str">
            <v/>
          </cell>
          <cell r="AI335">
            <v>1</v>
          </cell>
          <cell r="AJ335" t="str">
            <v>Out &amp; under</v>
          </cell>
          <cell r="AK335" t="str">
            <v xml:space="preserve">Revenue </v>
          </cell>
          <cell r="AL335" t="str">
            <v>End of period</v>
          </cell>
          <cell r="AM335" t="str">
            <v>Water consumption</v>
          </cell>
          <cell r="AN335" t="str">
            <v xml:space="preserve">% </v>
          </cell>
          <cell r="AO335" t="str">
            <v>Percentage reduction from baseline (2019-20) using 3 year average</v>
          </cell>
          <cell r="AP335">
            <v>1</v>
          </cell>
          <cell r="AQ335" t="str">
            <v>Up</v>
          </cell>
          <cell r="AR335" t="str">
            <v>Per capita consumption</v>
          </cell>
          <cell r="AS335"/>
          <cell r="AT335"/>
          <cell r="AU335"/>
          <cell r="AV335"/>
          <cell r="AW335"/>
          <cell r="AX335"/>
          <cell r="AY335"/>
          <cell r="AZ335"/>
          <cell r="BA335"/>
          <cell r="BB335"/>
          <cell r="BC335"/>
          <cell r="BD335"/>
          <cell r="BE335"/>
          <cell r="BF335"/>
          <cell r="BG335"/>
          <cell r="BH335"/>
          <cell r="BI335">
            <v>1.2</v>
          </cell>
          <cell r="BJ335">
            <v>2.5</v>
          </cell>
          <cell r="BK335">
            <v>3.7</v>
          </cell>
          <cell r="BL335">
            <v>5</v>
          </cell>
          <cell r="BM335">
            <v>6.3</v>
          </cell>
          <cell r="BN335"/>
          <cell r="BO335"/>
          <cell r="BP335"/>
          <cell r="BQ335"/>
          <cell r="BR335"/>
          <cell r="BS335"/>
          <cell r="BT335"/>
          <cell r="BU335"/>
          <cell r="BV335"/>
          <cell r="BW335"/>
          <cell r="BX335"/>
          <cell r="BY335"/>
          <cell r="BZ335"/>
          <cell r="CA335"/>
          <cell r="CB335"/>
          <cell r="CC335"/>
          <cell r="CD335" t="str">
            <v>Yes</v>
          </cell>
          <cell r="CE335" t="str">
            <v>Yes</v>
          </cell>
          <cell r="CF335" t="str">
            <v>Yes</v>
          </cell>
          <cell r="CG335" t="str">
            <v>Yes</v>
          </cell>
          <cell r="CH335" t="str">
            <v>Yes</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v>-2.5000000000000001E-2</v>
          </cell>
          <cell r="DN335" t="str">
            <v/>
          </cell>
          <cell r="DO335" t="str">
            <v/>
          </cell>
          <cell r="DP335" t="str">
            <v/>
          </cell>
          <cell r="DQ335">
            <v>2.1000000000000001E-2</v>
          </cell>
          <cell r="DR335" t="str">
            <v/>
          </cell>
          <cell r="DS335" t="str">
            <v/>
          </cell>
          <cell r="DT335" t="str">
            <v/>
          </cell>
          <cell r="DU335" t="str">
            <v/>
          </cell>
          <cell r="DV335">
            <v>1</v>
          </cell>
          <cell r="DW335" t="str">
            <v/>
          </cell>
        </row>
        <row r="336">
          <cell r="U336" t="str">
            <v>PR19SSC_C5</v>
          </cell>
          <cell r="V336" t="str">
            <v>Our environment</v>
          </cell>
          <cell r="W336" t="str">
            <v>PR19 new</v>
          </cell>
          <cell r="X336" t="str">
            <v>C5</v>
          </cell>
          <cell r="Y336" t="str">
            <v>Environmentally sensitive water abstraction</v>
          </cell>
          <cell r="Z336" t="str">
            <v>Compliance with pre-defined water abstraction thresholds for our designated abstraction incentive mechanism (AIM) sites.</v>
          </cell>
          <cell r="AA336">
            <v>1</v>
          </cell>
          <cell r="AB336">
            <v>0</v>
          </cell>
          <cell r="AC336" t="str">
            <v/>
          </cell>
          <cell r="AD336" t="str">
            <v/>
          </cell>
          <cell r="AE336">
            <v>0</v>
          </cell>
          <cell r="AF336" t="str">
            <v/>
          </cell>
          <cell r="AG336" t="str">
            <v/>
          </cell>
          <cell r="AH336" t="str">
            <v/>
          </cell>
          <cell r="AI336">
            <v>1</v>
          </cell>
          <cell r="AJ336" t="str">
            <v>Out &amp; under</v>
          </cell>
          <cell r="AK336" t="str">
            <v xml:space="preserve">Revenue </v>
          </cell>
          <cell r="AL336" t="str">
            <v>In-period</v>
          </cell>
          <cell r="AM336" t="str">
            <v>Water resources/ abstraction</v>
          </cell>
          <cell r="AN336" t="str">
            <v>Number</v>
          </cell>
          <cell r="AO336" t="str">
            <v>Score derived from AIM calculation</v>
          </cell>
          <cell r="AP336">
            <v>2</v>
          </cell>
          <cell r="AQ336" t="str">
            <v>Up</v>
          </cell>
          <cell r="AR336" t="str">
            <v/>
          </cell>
          <cell r="AS336"/>
          <cell r="AT336"/>
          <cell r="AU336"/>
          <cell r="AV336"/>
          <cell r="AW336"/>
          <cell r="AX336"/>
          <cell r="AY336"/>
          <cell r="AZ336"/>
          <cell r="BA336"/>
          <cell r="BB336"/>
          <cell r="BC336"/>
          <cell r="BD336"/>
          <cell r="BE336"/>
          <cell r="BF336"/>
          <cell r="BG336"/>
          <cell r="BH336"/>
          <cell r="BI336" t="str">
            <v/>
          </cell>
          <cell r="BJ336" t="str">
            <v/>
          </cell>
          <cell r="BK336" t="str">
            <v/>
          </cell>
          <cell r="BL336" t="str">
            <v/>
          </cell>
          <cell r="BM336" t="str">
            <v/>
          </cell>
          <cell r="BN336"/>
          <cell r="BO336"/>
          <cell r="BP336"/>
          <cell r="BQ336"/>
          <cell r="BR336"/>
          <cell r="BS336"/>
          <cell r="BT336"/>
          <cell r="BU336"/>
          <cell r="BV336"/>
          <cell r="BW336"/>
          <cell r="BX336"/>
          <cell r="BY336"/>
          <cell r="BZ336"/>
          <cell r="CA336"/>
          <cell r="CB336"/>
          <cell r="CC336"/>
          <cell r="CD336" t="str">
            <v>Yes</v>
          </cell>
          <cell r="CE336" t="str">
            <v>Yes</v>
          </cell>
          <cell r="CF336" t="str">
            <v>Yes</v>
          </cell>
          <cell r="CG336" t="str">
            <v>Yes</v>
          </cell>
          <cell r="CH336" t="str">
            <v>Yes</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v>1</v>
          </cell>
          <cell r="DW336" t="str">
            <v/>
          </cell>
        </row>
        <row r="337">
          <cell r="U337" t="str">
            <v>PR19SSC_C6</v>
          </cell>
          <cell r="V337" t="str">
            <v>Our environment</v>
          </cell>
          <cell r="W337" t="str">
            <v>PR19 new</v>
          </cell>
          <cell r="X337" t="str">
            <v>C6</v>
          </cell>
          <cell r="Y337" t="str">
            <v>Supporting water efficient housebuilding</v>
          </cell>
          <cell r="Z337" t="str">
            <v>The volume of water saved from new residential properties being built to HQM or BREEAM accreditation standards, and which meet 100 litres per person per day water efficiency level.</v>
          </cell>
          <cell r="AA337">
            <v>0</v>
          </cell>
          <cell r="AB337">
            <v>1</v>
          </cell>
          <cell r="AC337" t="str">
            <v/>
          </cell>
          <cell r="AD337" t="str">
            <v/>
          </cell>
          <cell r="AE337">
            <v>0</v>
          </cell>
          <cell r="AF337" t="str">
            <v/>
          </cell>
          <cell r="AG337" t="str">
            <v/>
          </cell>
          <cell r="AH337" t="str">
            <v/>
          </cell>
          <cell r="AI337">
            <v>1</v>
          </cell>
          <cell r="AJ337" t="str">
            <v>NFI</v>
          </cell>
          <cell r="AK337" t="str">
            <v/>
          </cell>
          <cell r="AL337" t="str">
            <v/>
          </cell>
          <cell r="AM337" t="str">
            <v>Water consumption</v>
          </cell>
          <cell r="AN337" t="str">
            <v>nr</v>
          </cell>
          <cell r="AO337" t="str">
            <v>Megalitres saved</v>
          </cell>
          <cell r="AP337">
            <v>1</v>
          </cell>
          <cell r="AQ337" t="str">
            <v>Up</v>
          </cell>
          <cell r="AR337" t="str">
            <v/>
          </cell>
          <cell r="AS337"/>
          <cell r="AT337"/>
          <cell r="AU337"/>
          <cell r="AV337"/>
          <cell r="AW337"/>
          <cell r="AX337"/>
          <cell r="AY337"/>
          <cell r="AZ337"/>
          <cell r="BA337"/>
          <cell r="BB337"/>
          <cell r="BC337"/>
          <cell r="BD337"/>
          <cell r="BE337"/>
          <cell r="BF337"/>
          <cell r="BG337"/>
          <cell r="BH337"/>
          <cell r="BI337" t="str">
            <v/>
          </cell>
          <cell r="BJ337" t="str">
            <v/>
          </cell>
          <cell r="BK337" t="str">
            <v/>
          </cell>
          <cell r="BL337" t="str">
            <v/>
          </cell>
          <cell r="BM337" t="str">
            <v/>
          </cell>
          <cell r="BN337"/>
          <cell r="BO337"/>
          <cell r="BP337"/>
          <cell r="BQ337"/>
          <cell r="BR337"/>
          <cell r="BS337"/>
          <cell r="BT337"/>
          <cell r="BU337"/>
          <cell r="BV337"/>
          <cell r="BW337"/>
          <cell r="BX337"/>
          <cell r="BY337"/>
          <cell r="BZ337"/>
          <cell r="CA337"/>
          <cell r="CB337"/>
          <cell r="CC337"/>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No</v>
          </cell>
          <cell r="DV337">
            <v>1</v>
          </cell>
          <cell r="DW337" t="str">
            <v/>
          </cell>
        </row>
        <row r="338">
          <cell r="U338" t="str">
            <v>PR19SSC_C7</v>
          </cell>
          <cell r="V338" t="str">
            <v>Our environment</v>
          </cell>
          <cell r="W338" t="str">
            <v>PR14 revision</v>
          </cell>
          <cell r="X338" t="str">
            <v>C7</v>
          </cell>
          <cell r="Y338" t="str">
            <v>Protecting wildlife, plants, habitats and catchments</v>
          </cell>
          <cell r="Z338" t="str">
            <v>The area of land that we actively manage to protect wildlife, plants, habitats and catchments.</v>
          </cell>
          <cell r="AA338">
            <v>0.5</v>
          </cell>
          <cell r="AB338">
            <v>0.5</v>
          </cell>
          <cell r="AC338" t="str">
            <v/>
          </cell>
          <cell r="AD338" t="str">
            <v/>
          </cell>
          <cell r="AE338">
            <v>0</v>
          </cell>
          <cell r="AF338" t="str">
            <v/>
          </cell>
          <cell r="AG338" t="str">
            <v/>
          </cell>
          <cell r="AH338" t="str">
            <v/>
          </cell>
          <cell r="AI338">
            <v>1</v>
          </cell>
          <cell r="AJ338" t="str">
            <v>Out &amp; under</v>
          </cell>
          <cell r="AK338" t="str">
            <v xml:space="preserve">Revenue </v>
          </cell>
          <cell r="AL338" t="str">
            <v>In-period</v>
          </cell>
          <cell r="AM338" t="str">
            <v>Biodiversity/SSSIs</v>
          </cell>
          <cell r="AN338" t="str">
            <v>nr</v>
          </cell>
          <cell r="AO338" t="str">
            <v>Hectares</v>
          </cell>
          <cell r="AP338">
            <v>1</v>
          </cell>
          <cell r="AQ338" t="str">
            <v>Up</v>
          </cell>
          <cell r="AR338" t="str">
            <v/>
          </cell>
          <cell r="AS338"/>
          <cell r="AT338"/>
          <cell r="AU338"/>
          <cell r="AV338"/>
          <cell r="AW338"/>
          <cell r="AX338"/>
          <cell r="AY338"/>
          <cell r="AZ338"/>
          <cell r="BA338"/>
          <cell r="BB338"/>
          <cell r="BC338"/>
          <cell r="BD338"/>
          <cell r="BE338"/>
          <cell r="BF338"/>
          <cell r="BG338"/>
          <cell r="BH338"/>
          <cell r="BI338" t="str">
            <v/>
          </cell>
          <cell r="BJ338" t="str">
            <v/>
          </cell>
          <cell r="BK338" t="str">
            <v/>
          </cell>
          <cell r="BL338" t="str">
            <v/>
          </cell>
          <cell r="BM338" t="str">
            <v/>
          </cell>
          <cell r="BN338"/>
          <cell r="BO338"/>
          <cell r="BP338"/>
          <cell r="BQ338"/>
          <cell r="BR338"/>
          <cell r="BS338"/>
          <cell r="BT338"/>
          <cell r="BU338"/>
          <cell r="BV338"/>
          <cell r="BW338"/>
          <cell r="BX338"/>
          <cell r="BY338"/>
          <cell r="BZ338"/>
          <cell r="CA338"/>
          <cell r="CB338"/>
          <cell r="CC338"/>
          <cell r="CD338" t="str">
            <v>Yes</v>
          </cell>
          <cell r="CE338" t="str">
            <v>Yes</v>
          </cell>
          <cell r="CF338" t="str">
            <v>Yes</v>
          </cell>
          <cell r="CG338" t="str">
            <v>Yes</v>
          </cell>
          <cell r="CH338" t="str">
            <v>Yes</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v>1</v>
          </cell>
          <cell r="DW338" t="str">
            <v/>
          </cell>
        </row>
        <row r="339">
          <cell r="U339" t="str">
            <v>PR19SSC_C8</v>
          </cell>
          <cell r="V339" t="str">
            <v>Our environment</v>
          </cell>
          <cell r="W339" t="str">
            <v>PR14 revision</v>
          </cell>
          <cell r="X339" t="str">
            <v>C8</v>
          </cell>
          <cell r="Y339" t="str">
            <v>Carbon emissions</v>
          </cell>
          <cell r="Z339" t="str">
            <v>The amount of direct or indirect operational carbon emissions as a result of our operations, per connected property.</v>
          </cell>
          <cell r="AA339">
            <v>0.16200000000000001</v>
          </cell>
          <cell r="AB339">
            <v>0.83799999999999997</v>
          </cell>
          <cell r="AC339" t="str">
            <v/>
          </cell>
          <cell r="AD339" t="str">
            <v/>
          </cell>
          <cell r="AE339">
            <v>0</v>
          </cell>
          <cell r="AF339" t="str">
            <v/>
          </cell>
          <cell r="AG339" t="str">
            <v/>
          </cell>
          <cell r="AH339" t="str">
            <v/>
          </cell>
          <cell r="AI339">
            <v>1</v>
          </cell>
          <cell r="AJ339" t="str">
            <v>NFI</v>
          </cell>
          <cell r="AK339" t="str">
            <v/>
          </cell>
          <cell r="AL339" t="str">
            <v/>
          </cell>
          <cell r="AM339" t="str">
            <v>Energy/emissions</v>
          </cell>
          <cell r="AN339" t="str">
            <v>nr</v>
          </cell>
          <cell r="AO339" t="str">
            <v>Kilograms per connected property</v>
          </cell>
          <cell r="AP339">
            <v>1</v>
          </cell>
          <cell r="AQ339" t="str">
            <v>Down</v>
          </cell>
          <cell r="AR339" t="str">
            <v/>
          </cell>
          <cell r="AS339"/>
          <cell r="AT339"/>
          <cell r="AU339"/>
          <cell r="AV339"/>
          <cell r="AW339"/>
          <cell r="AX339"/>
          <cell r="AY339"/>
          <cell r="AZ339"/>
          <cell r="BA339"/>
          <cell r="BB339"/>
          <cell r="BC339"/>
          <cell r="BD339"/>
          <cell r="BE339"/>
          <cell r="BF339"/>
          <cell r="BG339"/>
          <cell r="BH339"/>
          <cell r="BI339" t="str">
            <v/>
          </cell>
          <cell r="BJ339" t="str">
            <v/>
          </cell>
          <cell r="BK339" t="str">
            <v/>
          </cell>
          <cell r="BL339" t="str">
            <v/>
          </cell>
          <cell r="BM339" t="str">
            <v/>
          </cell>
          <cell r="BN339"/>
          <cell r="BO339"/>
          <cell r="BP339"/>
          <cell r="BQ339"/>
          <cell r="BR339"/>
          <cell r="BS339"/>
          <cell r="BT339"/>
          <cell r="BU339"/>
          <cell r="BV339"/>
          <cell r="BW339"/>
          <cell r="BX339"/>
          <cell r="BY339"/>
          <cell r="BZ339"/>
          <cell r="CA339"/>
          <cell r="CB339"/>
          <cell r="CC339"/>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v>1</v>
          </cell>
          <cell r="DW339" t="str">
            <v/>
          </cell>
        </row>
        <row r="340">
          <cell r="U340" t="str">
            <v>PR19SSC_D1</v>
          </cell>
          <cell r="V340" t="str">
            <v>Our service</v>
          </cell>
          <cell r="W340" t="str">
            <v>PR19 new</v>
          </cell>
          <cell r="X340" t="str">
            <v>D1</v>
          </cell>
          <cell r="Y340" t="str">
            <v>Water quality compliance (CRI)</v>
          </cell>
          <cell r="Z340" t="str">
            <v>Compliance with drinking water quality regulations, as measured using the DWI's compliance risk index metric.</v>
          </cell>
          <cell r="AA340">
            <v>0</v>
          </cell>
          <cell r="AB340">
            <v>1</v>
          </cell>
          <cell r="AC340" t="str">
            <v/>
          </cell>
          <cell r="AD340" t="str">
            <v/>
          </cell>
          <cell r="AE340">
            <v>0</v>
          </cell>
          <cell r="AF340" t="str">
            <v/>
          </cell>
          <cell r="AG340" t="str">
            <v/>
          </cell>
          <cell r="AH340" t="str">
            <v/>
          </cell>
          <cell r="AI340">
            <v>1</v>
          </cell>
          <cell r="AJ340" t="str">
            <v>Under</v>
          </cell>
          <cell r="AK340" t="str">
            <v xml:space="preserve">Revenue </v>
          </cell>
          <cell r="AL340" t="str">
            <v>In-period</v>
          </cell>
          <cell r="AM340" t="str">
            <v>Water quality compliance</v>
          </cell>
          <cell r="AN340" t="str">
            <v>number</v>
          </cell>
          <cell r="AO340" t="str">
            <v>Numerical CRI score</v>
          </cell>
          <cell r="AP340">
            <v>2</v>
          </cell>
          <cell r="AQ340" t="str">
            <v>Down</v>
          </cell>
          <cell r="AR340" t="str">
            <v>Water quality compliance (CRI)</v>
          </cell>
          <cell r="AS340"/>
          <cell r="AT340"/>
          <cell r="AU340"/>
          <cell r="AV340"/>
          <cell r="AW340"/>
          <cell r="AX340"/>
          <cell r="AY340"/>
          <cell r="AZ340"/>
          <cell r="BA340"/>
          <cell r="BB340"/>
          <cell r="BC340"/>
          <cell r="BD340"/>
          <cell r="BE340"/>
          <cell r="BF340"/>
          <cell r="BG340"/>
          <cell r="BH340"/>
          <cell r="BI340">
            <v>0</v>
          </cell>
          <cell r="BJ340">
            <v>0</v>
          </cell>
          <cell r="BK340">
            <v>0</v>
          </cell>
          <cell r="BL340">
            <v>0</v>
          </cell>
          <cell r="BM340">
            <v>0</v>
          </cell>
          <cell r="BN340"/>
          <cell r="BO340"/>
          <cell r="BP340"/>
          <cell r="BQ340"/>
          <cell r="BR340"/>
          <cell r="BS340"/>
          <cell r="BT340"/>
          <cell r="BU340"/>
          <cell r="BV340"/>
          <cell r="BW340"/>
          <cell r="BX340"/>
          <cell r="BY340"/>
          <cell r="BZ340"/>
          <cell r="CA340"/>
          <cell r="CB340"/>
          <cell r="CC340"/>
          <cell r="CD340" t="str">
            <v>Yes</v>
          </cell>
          <cell r="CE340" t="str">
            <v>Yes</v>
          </cell>
          <cell r="CF340" t="str">
            <v>Yes</v>
          </cell>
          <cell r="CG340" t="str">
            <v>Yes</v>
          </cell>
          <cell r="CH340" t="str">
            <v>Yes</v>
          </cell>
          <cell r="CI340" t="str">
            <v/>
          </cell>
          <cell r="CJ340" t="str">
            <v/>
          </cell>
          <cell r="CK340" t="str">
            <v/>
          </cell>
          <cell r="CL340" t="str">
            <v/>
          </cell>
          <cell r="CM340" t="str">
            <v/>
          </cell>
          <cell r="CN340">
            <v>6.7</v>
          </cell>
          <cell r="CO340">
            <v>7.4</v>
          </cell>
          <cell r="CP340">
            <v>8.1</v>
          </cell>
          <cell r="CQ340">
            <v>8.8000000000000007</v>
          </cell>
          <cell r="CR340">
            <v>9.5</v>
          </cell>
          <cell r="CS340">
            <v>2</v>
          </cell>
          <cell r="CT340">
            <v>2</v>
          </cell>
          <cell r="CU340">
            <v>2</v>
          </cell>
          <cell r="CV340">
            <v>2</v>
          </cell>
          <cell r="CW340">
            <v>2</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v>-0.26700000000000002</v>
          </cell>
          <cell r="DN340" t="str">
            <v/>
          </cell>
          <cell r="DO340" t="str">
            <v/>
          </cell>
          <cell r="DP340" t="str">
            <v/>
          </cell>
          <cell r="DQ340">
            <v>0</v>
          </cell>
          <cell r="DR340" t="str">
            <v/>
          </cell>
          <cell r="DS340" t="str">
            <v/>
          </cell>
          <cell r="DT340" t="str">
            <v/>
          </cell>
          <cell r="DU340" t="str">
            <v/>
          </cell>
          <cell r="DV340">
            <v>1</v>
          </cell>
          <cell r="DW340" t="str">
            <v/>
          </cell>
        </row>
        <row r="341">
          <cell r="U341" t="str">
            <v>PR19SSC_D2</v>
          </cell>
          <cell r="V341" t="str">
            <v>Our service</v>
          </cell>
          <cell r="W341" t="str">
            <v>PR14 continuation</v>
          </cell>
          <cell r="X341" t="str">
            <v>D2</v>
          </cell>
          <cell r="Y341" t="str">
            <v>Water supply interruptions</v>
          </cell>
          <cell r="Z341" t="str">
            <v>Average minutes of interruption each connected property experiences for interruptions of 3 hours or greater.</v>
          </cell>
          <cell r="AA341">
            <v>0</v>
          </cell>
          <cell r="AB341">
            <v>1</v>
          </cell>
          <cell r="AC341" t="str">
            <v/>
          </cell>
          <cell r="AD341" t="str">
            <v/>
          </cell>
          <cell r="AE341">
            <v>0</v>
          </cell>
          <cell r="AF341" t="str">
            <v/>
          </cell>
          <cell r="AG341" t="str">
            <v/>
          </cell>
          <cell r="AH341" t="str">
            <v/>
          </cell>
          <cell r="AI341">
            <v>1</v>
          </cell>
          <cell r="AJ341" t="str">
            <v>Out &amp; under</v>
          </cell>
          <cell r="AK341" t="str">
            <v xml:space="preserve">Revenue </v>
          </cell>
          <cell r="AL341" t="str">
            <v>In-period</v>
          </cell>
          <cell r="AM341" t="str">
            <v>Supply interruptions</v>
          </cell>
          <cell r="AN341" t="str">
            <v>hh:mm:ss</v>
          </cell>
          <cell r="AO341" t="str">
            <v>Hours:minutes:seconds per property per year</v>
          </cell>
          <cell r="AP341">
            <v>0</v>
          </cell>
          <cell r="AQ341" t="str">
            <v>Down</v>
          </cell>
          <cell r="AR341" t="str">
            <v>Water supply interruptions</v>
          </cell>
          <cell r="AS341"/>
          <cell r="AT341"/>
          <cell r="AU341"/>
          <cell r="AV341"/>
          <cell r="AW341"/>
          <cell r="AX341"/>
          <cell r="AY341"/>
          <cell r="AZ341"/>
          <cell r="BA341"/>
          <cell r="BB341"/>
          <cell r="BC341"/>
          <cell r="BD341"/>
          <cell r="BE341"/>
          <cell r="BF341"/>
          <cell r="BG341"/>
          <cell r="BH341"/>
          <cell r="BI341">
            <v>4.5138888888888893E-3</v>
          </cell>
          <cell r="BJ341">
            <v>4.2592592592592595E-3</v>
          </cell>
          <cell r="BK341">
            <v>3.9930555555555561E-3</v>
          </cell>
          <cell r="BL341">
            <v>3.7384259259259263E-3</v>
          </cell>
          <cell r="BM341">
            <v>3.472222222222222E-3</v>
          </cell>
          <cell r="BN341"/>
          <cell r="BO341"/>
          <cell r="BP341"/>
          <cell r="BQ341"/>
          <cell r="BR341"/>
          <cell r="BS341"/>
          <cell r="BT341"/>
          <cell r="BU341"/>
          <cell r="BV341"/>
          <cell r="BW341"/>
          <cell r="BX341"/>
          <cell r="BY341"/>
          <cell r="BZ341"/>
          <cell r="CA341"/>
          <cell r="CB341"/>
          <cell r="CC341"/>
          <cell r="CD341" t="str">
            <v>Yes</v>
          </cell>
          <cell r="CE341" t="str">
            <v>Yes</v>
          </cell>
          <cell r="CF341" t="str">
            <v>Yes</v>
          </cell>
          <cell r="CG341" t="str">
            <v>Yes</v>
          </cell>
          <cell r="CH341" t="str">
            <v>Yes</v>
          </cell>
          <cell r="CI341" t="str">
            <v/>
          </cell>
          <cell r="CJ341" t="str">
            <v/>
          </cell>
          <cell r="CK341" t="str">
            <v/>
          </cell>
          <cell r="CL341" t="str">
            <v/>
          </cell>
          <cell r="CM341" t="str">
            <v/>
          </cell>
          <cell r="CN341">
            <v>7.2916666666666659E-3</v>
          </cell>
          <cell r="CO341">
            <v>7.6388888888888886E-3</v>
          </cell>
          <cell r="CP341">
            <v>7.9861111111111105E-3</v>
          </cell>
          <cell r="CQ341">
            <v>8.3333333333333297E-3</v>
          </cell>
          <cell r="CR341">
            <v>8.6805555555555594E-3</v>
          </cell>
          <cell r="CS341" t="str">
            <v/>
          </cell>
          <cell r="CT341" t="str">
            <v/>
          </cell>
          <cell r="CU341" t="str">
            <v/>
          </cell>
          <cell r="CV341" t="str">
            <v/>
          </cell>
          <cell r="CW341" t="str">
            <v/>
          </cell>
          <cell r="CX341" t="str">
            <v/>
          </cell>
          <cell r="CY341" t="str">
            <v/>
          </cell>
          <cell r="CZ341" t="str">
            <v/>
          </cell>
          <cell r="DA341" t="str">
            <v/>
          </cell>
          <cell r="DB341" t="str">
            <v/>
          </cell>
          <cell r="DC341">
            <v>2.8009259259259268E-3</v>
          </cell>
          <cell r="DD341">
            <v>2.5462962962962965E-3</v>
          </cell>
          <cell r="DE341">
            <v>2.2800925925925931E-3</v>
          </cell>
          <cell r="DF341">
            <v>2.0254629629629633E-3</v>
          </cell>
          <cell r="DG341">
            <v>1.7592592592592592E-3</v>
          </cell>
          <cell r="DH341" t="str">
            <v/>
          </cell>
          <cell r="DI341" t="str">
            <v/>
          </cell>
          <cell r="DJ341" t="str">
            <v/>
          </cell>
          <cell r="DK341" t="str">
            <v/>
          </cell>
          <cell r="DL341" t="str">
            <v/>
          </cell>
          <cell r="DM341">
            <v>-0.19700000000000001</v>
          </cell>
          <cell r="DN341" t="str">
            <v/>
          </cell>
          <cell r="DO341" t="str">
            <v/>
          </cell>
          <cell r="DP341" t="str">
            <v/>
          </cell>
          <cell r="DQ341">
            <v>0.19700000000000001</v>
          </cell>
          <cell r="DR341" t="str">
            <v/>
          </cell>
          <cell r="DS341" t="str">
            <v/>
          </cell>
          <cell r="DT341" t="str">
            <v/>
          </cell>
          <cell r="DU341" t="str">
            <v/>
          </cell>
          <cell r="DV341">
            <v>1</v>
          </cell>
          <cell r="DW341" t="str">
            <v/>
          </cell>
        </row>
        <row r="342">
          <cell r="U342" t="str">
            <v>PR19SSC_D3</v>
          </cell>
          <cell r="V342" t="str">
            <v>Our service</v>
          </cell>
          <cell r="W342" t="str">
            <v>PR19 new</v>
          </cell>
          <cell r="X342" t="str">
            <v>D3</v>
          </cell>
          <cell r="Y342" t="str">
            <v>Risk of severe restrictions in a drought</v>
          </cell>
          <cell r="Z342" t="str">
            <v>Risk index score for the 25 year risk of severe supply restrictions in a 1:200 year drought scenario.</v>
          </cell>
          <cell r="AA342">
            <v>1</v>
          </cell>
          <cell r="AB342">
            <v>0</v>
          </cell>
          <cell r="AC342" t="str">
            <v/>
          </cell>
          <cell r="AD342" t="str">
            <v/>
          </cell>
          <cell r="AE342">
            <v>0</v>
          </cell>
          <cell r="AF342" t="str">
            <v/>
          </cell>
          <cell r="AG342" t="str">
            <v/>
          </cell>
          <cell r="AH342" t="str">
            <v/>
          </cell>
          <cell r="AI342">
            <v>1</v>
          </cell>
          <cell r="AJ342" t="str">
            <v>NFI</v>
          </cell>
          <cell r="AK342" t="str">
            <v/>
          </cell>
          <cell r="AL342" t="str">
            <v/>
          </cell>
          <cell r="AM342" t="str">
            <v>Supply restrictions</v>
          </cell>
          <cell r="AN342" t="str">
            <v>%</v>
          </cell>
          <cell r="AO342" t="str">
            <v>Percentage of population at risk</v>
          </cell>
          <cell r="AP342">
            <v>1</v>
          </cell>
          <cell r="AQ342" t="str">
            <v>Down</v>
          </cell>
          <cell r="AR342" t="str">
            <v>Risk of severe restrictions in a drought</v>
          </cell>
          <cell r="AS342"/>
          <cell r="AT342"/>
          <cell r="AU342"/>
          <cell r="AV342"/>
          <cell r="AW342"/>
          <cell r="AX342"/>
          <cell r="AY342"/>
          <cell r="AZ342"/>
          <cell r="BA342"/>
          <cell r="BB342"/>
          <cell r="BC342"/>
          <cell r="BD342"/>
          <cell r="BE342"/>
          <cell r="BF342"/>
          <cell r="BG342"/>
          <cell r="BH342"/>
          <cell r="BI342">
            <v>0</v>
          </cell>
          <cell r="BJ342">
            <v>0</v>
          </cell>
          <cell r="BK342">
            <v>0</v>
          </cell>
          <cell r="BL342">
            <v>0</v>
          </cell>
          <cell r="BM342">
            <v>0</v>
          </cell>
          <cell r="BN342"/>
          <cell r="BO342"/>
          <cell r="BP342"/>
          <cell r="BQ342"/>
          <cell r="BR342"/>
          <cell r="BS342"/>
          <cell r="BT342"/>
          <cell r="BU342"/>
          <cell r="BV342"/>
          <cell r="BW342"/>
          <cell r="BX342"/>
          <cell r="BY342"/>
          <cell r="BZ342"/>
          <cell r="CA342"/>
          <cell r="CB342"/>
          <cell r="CC342"/>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v>1</v>
          </cell>
          <cell r="DW342" t="str">
            <v/>
          </cell>
        </row>
        <row r="343">
          <cell r="U343" t="str">
            <v>PR19SSC_D4</v>
          </cell>
          <cell r="V343" t="str">
            <v>Our service</v>
          </cell>
          <cell r="W343" t="str">
            <v>PR19 new</v>
          </cell>
          <cell r="X343" t="str">
            <v>D4</v>
          </cell>
          <cell r="Y343" t="str">
            <v>Mains repairs</v>
          </cell>
          <cell r="Z343" t="str">
            <v>Number of burst mains.</v>
          </cell>
          <cell r="AA343">
            <v>0</v>
          </cell>
          <cell r="AB343">
            <v>1</v>
          </cell>
          <cell r="AC343" t="str">
            <v/>
          </cell>
          <cell r="AD343" t="str">
            <v/>
          </cell>
          <cell r="AE343">
            <v>0</v>
          </cell>
          <cell r="AF343" t="str">
            <v/>
          </cell>
          <cell r="AG343" t="str">
            <v/>
          </cell>
          <cell r="AH343" t="str">
            <v/>
          </cell>
          <cell r="AI343">
            <v>1</v>
          </cell>
          <cell r="AJ343" t="str">
            <v>Out &amp; under</v>
          </cell>
          <cell r="AK343" t="str">
            <v xml:space="preserve">Revenue </v>
          </cell>
          <cell r="AL343" t="str">
            <v>In-period</v>
          </cell>
          <cell r="AM343" t="str">
            <v>Asset/equipment failure</v>
          </cell>
          <cell r="AN343" t="str">
            <v>number</v>
          </cell>
          <cell r="AO343" t="str">
            <v>Number of repairs per 1000 km of mains</v>
          </cell>
          <cell r="AP343">
            <v>1</v>
          </cell>
          <cell r="AQ343" t="str">
            <v>Down</v>
          </cell>
          <cell r="AR343" t="str">
            <v>Mains repairs</v>
          </cell>
          <cell r="AS343"/>
          <cell r="AT343"/>
          <cell r="AU343"/>
          <cell r="AV343"/>
          <cell r="AW343"/>
          <cell r="AX343"/>
          <cell r="AY343"/>
          <cell r="AZ343"/>
          <cell r="BA343"/>
          <cell r="BB343"/>
          <cell r="BC343"/>
          <cell r="BD343"/>
          <cell r="BE343"/>
          <cell r="BF343"/>
          <cell r="BG343"/>
          <cell r="BH343"/>
          <cell r="BI343">
            <v>129.6</v>
          </cell>
          <cell r="BJ343">
            <v>127.8</v>
          </cell>
          <cell r="BK343">
            <v>126</v>
          </cell>
          <cell r="BL343">
            <v>124.2</v>
          </cell>
          <cell r="BM343">
            <v>122.4</v>
          </cell>
          <cell r="BN343"/>
          <cell r="BO343"/>
          <cell r="BP343"/>
          <cell r="BQ343"/>
          <cell r="BR343"/>
          <cell r="BS343"/>
          <cell r="BT343"/>
          <cell r="BU343"/>
          <cell r="BV343"/>
          <cell r="BW343"/>
          <cell r="BX343"/>
          <cell r="BY343"/>
          <cell r="BZ343"/>
          <cell r="CA343"/>
          <cell r="CB343"/>
          <cell r="CC343"/>
          <cell r="CD343" t="str">
            <v>Yes</v>
          </cell>
          <cell r="CE343" t="str">
            <v>Yes</v>
          </cell>
          <cell r="CF343" t="str">
            <v>Yes</v>
          </cell>
          <cell r="CG343" t="str">
            <v>Yes</v>
          </cell>
          <cell r="CH343" t="str">
            <v>Yes</v>
          </cell>
          <cell r="CI343" t="str">
            <v/>
          </cell>
          <cell r="CJ343" t="str">
            <v/>
          </cell>
          <cell r="CK343" t="str">
            <v/>
          </cell>
          <cell r="CL343" t="str">
            <v/>
          </cell>
          <cell r="CM343" t="str">
            <v/>
          </cell>
          <cell r="CN343">
            <v>142</v>
          </cell>
          <cell r="CO343">
            <v>144</v>
          </cell>
          <cell r="CP343">
            <v>146</v>
          </cell>
          <cell r="CQ343">
            <v>148</v>
          </cell>
          <cell r="CR343">
            <v>150</v>
          </cell>
          <cell r="CS343" t="str">
            <v/>
          </cell>
          <cell r="CT343" t="str">
            <v/>
          </cell>
          <cell r="CU343" t="str">
            <v/>
          </cell>
          <cell r="CV343" t="str">
            <v/>
          </cell>
          <cell r="CW343" t="str">
            <v/>
          </cell>
          <cell r="CX343" t="str">
            <v/>
          </cell>
          <cell r="CY343" t="str">
            <v/>
          </cell>
          <cell r="CZ343" t="str">
            <v/>
          </cell>
          <cell r="DA343" t="str">
            <v/>
          </cell>
          <cell r="DB343" t="str">
            <v/>
          </cell>
          <cell r="DC343">
            <v>111.6</v>
          </cell>
          <cell r="DD343">
            <v>109.8</v>
          </cell>
          <cell r="DE343">
            <v>108</v>
          </cell>
          <cell r="DF343">
            <v>106.2</v>
          </cell>
          <cell r="DG343">
            <v>104.4</v>
          </cell>
          <cell r="DH343" t="str">
            <v/>
          </cell>
          <cell r="DI343" t="str">
            <v/>
          </cell>
          <cell r="DJ343" t="str">
            <v/>
          </cell>
          <cell r="DK343" t="str">
            <v/>
          </cell>
          <cell r="DL343" t="str">
            <v/>
          </cell>
          <cell r="DM343">
            <v>-5.6000000000000001E-2</v>
          </cell>
          <cell r="DN343" t="str">
            <v/>
          </cell>
          <cell r="DO343" t="str">
            <v/>
          </cell>
          <cell r="DP343" t="str">
            <v/>
          </cell>
          <cell r="DQ343">
            <v>1.9E-2</v>
          </cell>
          <cell r="DR343" t="str">
            <v/>
          </cell>
          <cell r="DS343" t="str">
            <v/>
          </cell>
          <cell r="DT343" t="str">
            <v/>
          </cell>
          <cell r="DU343" t="str">
            <v/>
          </cell>
          <cell r="DV343">
            <v>1</v>
          </cell>
          <cell r="DW343" t="str">
            <v/>
          </cell>
        </row>
        <row r="344">
          <cell r="U344" t="str">
            <v>PR19SSC_D5</v>
          </cell>
          <cell r="V344" t="str">
            <v>Our service</v>
          </cell>
          <cell r="W344" t="str">
            <v>PR19 new</v>
          </cell>
          <cell r="X344" t="str">
            <v>D5</v>
          </cell>
          <cell r="Y344" t="str">
            <v>Unplanned outage</v>
          </cell>
          <cell r="Z344" t="str">
            <v>Water production capacity lost through unplanned outage.</v>
          </cell>
          <cell r="AA344">
            <v>0.10100000000000001</v>
          </cell>
          <cell r="AB344">
            <v>0.89900000000000002</v>
          </cell>
          <cell r="AC344" t="str">
            <v/>
          </cell>
          <cell r="AD344" t="str">
            <v/>
          </cell>
          <cell r="AE344">
            <v>0</v>
          </cell>
          <cell r="AF344" t="str">
            <v/>
          </cell>
          <cell r="AG344" t="str">
            <v/>
          </cell>
          <cell r="AH344" t="str">
            <v/>
          </cell>
          <cell r="AI344">
            <v>1</v>
          </cell>
          <cell r="AJ344" t="str">
            <v>Out &amp; under</v>
          </cell>
          <cell r="AK344" t="str">
            <v xml:space="preserve">Revenue </v>
          </cell>
          <cell r="AL344" t="str">
            <v>In-period</v>
          </cell>
          <cell r="AM344" t="str">
            <v>Asset/equipment failure</v>
          </cell>
          <cell r="AN344" t="str">
            <v>%</v>
          </cell>
          <cell r="AO344" t="str">
            <v>Percentage of peak week production capacity</v>
          </cell>
          <cell r="AP344">
            <v>2</v>
          </cell>
          <cell r="AQ344" t="str">
            <v>Down</v>
          </cell>
          <cell r="AR344" t="str">
            <v>Unplanned outage</v>
          </cell>
          <cell r="AS344"/>
          <cell r="AT344"/>
          <cell r="AU344"/>
          <cell r="AV344"/>
          <cell r="AW344"/>
          <cell r="AX344"/>
          <cell r="AY344"/>
          <cell r="AZ344"/>
          <cell r="BA344"/>
          <cell r="BB344"/>
          <cell r="BC344"/>
          <cell r="BD344"/>
          <cell r="BE344"/>
          <cell r="BF344"/>
          <cell r="BG344"/>
          <cell r="BH344"/>
          <cell r="BI344">
            <v>2.34</v>
          </cell>
          <cell r="BJ344">
            <v>2.34</v>
          </cell>
          <cell r="BK344">
            <v>2.34</v>
          </cell>
          <cell r="BL344">
            <v>2.34</v>
          </cell>
          <cell r="BM344">
            <v>2.34</v>
          </cell>
          <cell r="BN344"/>
          <cell r="BO344"/>
          <cell r="BP344"/>
          <cell r="BQ344"/>
          <cell r="BR344"/>
          <cell r="BS344"/>
          <cell r="BT344"/>
          <cell r="BU344"/>
          <cell r="BV344"/>
          <cell r="BW344"/>
          <cell r="BX344"/>
          <cell r="BY344"/>
          <cell r="BZ344"/>
          <cell r="CA344"/>
          <cell r="CB344"/>
          <cell r="CC344"/>
          <cell r="CD344" t="str">
            <v>Yes</v>
          </cell>
          <cell r="CE344" t="str">
            <v>Yes</v>
          </cell>
          <cell r="CF344" t="str">
            <v>Yes</v>
          </cell>
          <cell r="CG344" t="str">
            <v>Yes</v>
          </cell>
          <cell r="CH344" t="str">
            <v>Yes</v>
          </cell>
          <cell r="CI344" t="str">
            <v/>
          </cell>
          <cell r="CJ344" t="str">
            <v/>
          </cell>
          <cell r="CK344" t="str">
            <v/>
          </cell>
          <cell r="CL344" t="str">
            <v/>
          </cell>
          <cell r="CM344" t="str">
            <v/>
          </cell>
          <cell r="CN344">
            <v>4.68</v>
          </cell>
          <cell r="CO344">
            <v>4.68</v>
          </cell>
          <cell r="CP344">
            <v>4.68</v>
          </cell>
          <cell r="CQ344">
            <v>4.68</v>
          </cell>
          <cell r="CR344">
            <v>4.68</v>
          </cell>
          <cell r="CS344" t="str">
            <v/>
          </cell>
          <cell r="CT344" t="str">
            <v/>
          </cell>
          <cell r="CU344" t="str">
            <v/>
          </cell>
          <cell r="CV344" t="str">
            <v/>
          </cell>
          <cell r="CW344" t="str">
            <v/>
          </cell>
          <cell r="CX344" t="str">
            <v/>
          </cell>
          <cell r="CY344" t="str">
            <v/>
          </cell>
          <cell r="CZ344" t="str">
            <v/>
          </cell>
          <cell r="DA344" t="str">
            <v/>
          </cell>
          <cell r="DB344" t="str">
            <v/>
          </cell>
          <cell r="DC344">
            <v>1.64</v>
          </cell>
          <cell r="DD344">
            <v>1.64</v>
          </cell>
          <cell r="DE344">
            <v>1.64</v>
          </cell>
          <cell r="DF344">
            <v>1.64</v>
          </cell>
          <cell r="DG344">
            <v>1.64</v>
          </cell>
          <cell r="DH344" t="str">
            <v/>
          </cell>
          <cell r="DI344" t="str">
            <v/>
          </cell>
          <cell r="DJ344" t="str">
            <v/>
          </cell>
          <cell r="DK344" t="str">
            <v/>
          </cell>
          <cell r="DL344" t="str">
            <v/>
          </cell>
          <cell r="DM344">
            <v>-0.54700000000000004</v>
          </cell>
          <cell r="DN344" t="str">
            <v/>
          </cell>
          <cell r="DO344" t="str">
            <v/>
          </cell>
          <cell r="DP344" t="str">
            <v/>
          </cell>
          <cell r="DQ344">
            <v>0.36199999999999999</v>
          </cell>
          <cell r="DR344" t="str">
            <v/>
          </cell>
          <cell r="DS344" t="str">
            <v/>
          </cell>
          <cell r="DT344" t="str">
            <v/>
          </cell>
          <cell r="DU344" t="str">
            <v/>
          </cell>
          <cell r="DV344">
            <v>1</v>
          </cell>
          <cell r="DW344" t="str">
            <v/>
          </cell>
        </row>
        <row r="345">
          <cell r="U345" t="str">
            <v>PR19SSC_D6</v>
          </cell>
          <cell r="V345" t="str">
            <v>Our service</v>
          </cell>
          <cell r="W345" t="str">
            <v>PR14 continuation</v>
          </cell>
          <cell r="X345" t="str">
            <v>D6</v>
          </cell>
          <cell r="Y345" t="str">
            <v>Customer contact about water quality</v>
          </cell>
          <cell r="Z345" t="str">
            <v>The number of customer contacts we get each year about the appearance, taste and odour of water, or perceived illness.</v>
          </cell>
          <cell r="AA345">
            <v>0</v>
          </cell>
          <cell r="AB345">
            <v>1</v>
          </cell>
          <cell r="AC345" t="str">
            <v/>
          </cell>
          <cell r="AD345" t="str">
            <v/>
          </cell>
          <cell r="AE345">
            <v>0</v>
          </cell>
          <cell r="AF345" t="str">
            <v/>
          </cell>
          <cell r="AG345" t="str">
            <v/>
          </cell>
          <cell r="AH345" t="str">
            <v/>
          </cell>
          <cell r="AI345">
            <v>1</v>
          </cell>
          <cell r="AJ345" t="str">
            <v>Out &amp; under</v>
          </cell>
          <cell r="AK345" t="str">
            <v xml:space="preserve">Revenue </v>
          </cell>
          <cell r="AL345" t="str">
            <v>In-period</v>
          </cell>
          <cell r="AM345" t="str">
            <v>Customer contacts - water quality</v>
          </cell>
          <cell r="AN345" t="str">
            <v>Number</v>
          </cell>
          <cell r="AO345" t="str">
            <v>No. of contacts per 1,000 population</v>
          </cell>
          <cell r="AP345">
            <v>2</v>
          </cell>
          <cell r="AQ345" t="str">
            <v>Down</v>
          </cell>
          <cell r="AR345"/>
          <cell r="AS345"/>
          <cell r="AT345"/>
          <cell r="AU345"/>
          <cell r="AV345"/>
          <cell r="AW345"/>
          <cell r="AX345"/>
          <cell r="AY345"/>
          <cell r="AZ345"/>
          <cell r="BA345"/>
          <cell r="BB345"/>
          <cell r="BC345"/>
          <cell r="BD345"/>
          <cell r="BE345"/>
          <cell r="BF345"/>
          <cell r="BG345"/>
          <cell r="BH345"/>
          <cell r="BI345" t="str">
            <v/>
          </cell>
          <cell r="BJ345" t="str">
            <v/>
          </cell>
          <cell r="BK345" t="str">
            <v/>
          </cell>
          <cell r="BL345" t="str">
            <v/>
          </cell>
          <cell r="BM345" t="str">
            <v/>
          </cell>
          <cell r="BN345"/>
          <cell r="BO345"/>
          <cell r="BP345"/>
          <cell r="BQ345"/>
          <cell r="BR345"/>
          <cell r="BS345"/>
          <cell r="BT345"/>
          <cell r="BU345"/>
          <cell r="BV345"/>
          <cell r="BW345"/>
          <cell r="BX345"/>
          <cell r="BY345"/>
          <cell r="BZ345"/>
          <cell r="CA345"/>
          <cell r="CB345"/>
          <cell r="CC345"/>
          <cell r="CD345" t="str">
            <v>Yes</v>
          </cell>
          <cell r="CE345" t="str">
            <v>Yes</v>
          </cell>
          <cell r="CF345" t="str">
            <v>Yes</v>
          </cell>
          <cell r="CG345" t="str">
            <v>Yes</v>
          </cell>
          <cell r="CH345" t="str">
            <v>Yes</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v>1</v>
          </cell>
          <cell r="DW345" t="str">
            <v/>
          </cell>
        </row>
        <row r="346">
          <cell r="U346" t="str">
            <v>PR19SSC_D7</v>
          </cell>
          <cell r="V346" t="str">
            <v>Our service</v>
          </cell>
          <cell r="W346" t="str">
            <v>PR19 new</v>
          </cell>
          <cell r="X346" t="str">
            <v>D7</v>
          </cell>
          <cell r="Y346" t="str">
            <v>Visible leak repair time</v>
          </cell>
          <cell r="Z346" t="str">
            <v>The number of days that we take to repair 90% of visible leaks on our network, measured from the time the leak is found or reported.</v>
          </cell>
          <cell r="AA346">
            <v>0</v>
          </cell>
          <cell r="AB346">
            <v>1</v>
          </cell>
          <cell r="AC346" t="str">
            <v/>
          </cell>
          <cell r="AD346" t="str">
            <v/>
          </cell>
          <cell r="AE346">
            <v>0</v>
          </cell>
          <cell r="AF346" t="str">
            <v/>
          </cell>
          <cell r="AG346" t="str">
            <v/>
          </cell>
          <cell r="AH346" t="str">
            <v/>
          </cell>
          <cell r="AI346">
            <v>1</v>
          </cell>
          <cell r="AJ346" t="str">
            <v>Out &amp; under</v>
          </cell>
          <cell r="AK346" t="str">
            <v xml:space="preserve">Revenue </v>
          </cell>
          <cell r="AL346" t="str">
            <v>In-period</v>
          </cell>
          <cell r="AM346" t="str">
            <v>Repair and maintenance</v>
          </cell>
          <cell r="AN346" t="str">
            <v>text</v>
          </cell>
          <cell r="AO346" t="str">
            <v>90% complete within N days</v>
          </cell>
          <cell r="AP346">
            <v>0</v>
          </cell>
          <cell r="AQ346" t="str">
            <v>Down</v>
          </cell>
          <cell r="AR346" t="str">
            <v/>
          </cell>
          <cell r="AS346"/>
          <cell r="AT346"/>
          <cell r="AU346"/>
          <cell r="AV346"/>
          <cell r="AW346"/>
          <cell r="AX346"/>
          <cell r="AY346"/>
          <cell r="AZ346"/>
          <cell r="BA346"/>
          <cell r="BB346"/>
          <cell r="BC346"/>
          <cell r="BD346"/>
          <cell r="BE346"/>
          <cell r="BF346"/>
          <cell r="BG346"/>
          <cell r="BH346"/>
          <cell r="BI346" t="str">
            <v/>
          </cell>
          <cell r="BJ346" t="str">
            <v/>
          </cell>
          <cell r="BK346" t="str">
            <v/>
          </cell>
          <cell r="BL346" t="str">
            <v/>
          </cell>
          <cell r="BM346" t="str">
            <v/>
          </cell>
          <cell r="BN346"/>
          <cell r="BO346"/>
          <cell r="BP346"/>
          <cell r="BQ346"/>
          <cell r="BR346"/>
          <cell r="BS346"/>
          <cell r="BT346"/>
          <cell r="BU346"/>
          <cell r="BV346"/>
          <cell r="BW346"/>
          <cell r="BX346"/>
          <cell r="BY346"/>
          <cell r="BZ346"/>
          <cell r="CA346"/>
          <cell r="CB346"/>
          <cell r="CC346"/>
          <cell r="CD346" t="str">
            <v>Yes</v>
          </cell>
          <cell r="CE346" t="str">
            <v>Yes</v>
          </cell>
          <cell r="CF346" t="str">
            <v>Yes</v>
          </cell>
          <cell r="CG346" t="str">
            <v>Yes</v>
          </cell>
          <cell r="CH346" t="str">
            <v>Yes</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v>1</v>
          </cell>
          <cell r="DW346" t="str">
            <v/>
          </cell>
        </row>
        <row r="347">
          <cell r="U347" t="str">
            <v>PR19SSC_D8</v>
          </cell>
          <cell r="V347" t="str">
            <v>Our service</v>
          </cell>
          <cell r="W347" t="str">
            <v>PR19 new</v>
          </cell>
          <cell r="X347" t="str">
            <v>D8</v>
          </cell>
          <cell r="Y347" t="str">
            <v>Water treatment works delivery programme</v>
          </cell>
          <cell r="Z347" t="str">
            <v>This measure supports our cost adjustment claim, protecting customers against non and late delivery of our water treatment works upgrade programme and associated expenditure.</v>
          </cell>
          <cell r="AA347">
            <v>0</v>
          </cell>
          <cell r="AB347">
            <v>1</v>
          </cell>
          <cell r="AC347" t="str">
            <v/>
          </cell>
          <cell r="AD347" t="str">
            <v/>
          </cell>
          <cell r="AE347">
            <v>0</v>
          </cell>
          <cell r="AF347" t="str">
            <v/>
          </cell>
          <cell r="AG347" t="str">
            <v/>
          </cell>
          <cell r="AH347" t="str">
            <v/>
          </cell>
          <cell r="AI347">
            <v>1</v>
          </cell>
          <cell r="AJ347" t="str">
            <v>Under</v>
          </cell>
          <cell r="AK347" t="str">
            <v xml:space="preserve">Revenue </v>
          </cell>
          <cell r="AL347" t="str">
            <v>In-period</v>
          </cell>
          <cell r="AM347" t="str">
            <v>Treatment works</v>
          </cell>
          <cell r="AN347" t="str">
            <v>%</v>
          </cell>
          <cell r="AO347" t="str">
            <v>Percentage of completion</v>
          </cell>
          <cell r="AP347">
            <v>1</v>
          </cell>
          <cell r="AQ347" t="str">
            <v>Up</v>
          </cell>
          <cell r="AR347" t="str">
            <v/>
          </cell>
          <cell r="AS347"/>
          <cell r="AT347"/>
          <cell r="AU347"/>
          <cell r="AV347"/>
          <cell r="AW347"/>
          <cell r="AX347"/>
          <cell r="AY347"/>
          <cell r="AZ347"/>
          <cell r="BA347"/>
          <cell r="BB347"/>
          <cell r="BC347"/>
          <cell r="BD347"/>
          <cell r="BE347"/>
          <cell r="BF347"/>
          <cell r="BG347"/>
          <cell r="BH347"/>
          <cell r="BI347" t="str">
            <v/>
          </cell>
          <cell r="BJ347" t="str">
            <v/>
          </cell>
          <cell r="BK347" t="str">
            <v/>
          </cell>
          <cell r="BL347" t="str">
            <v/>
          </cell>
          <cell r="BM347" t="str">
            <v/>
          </cell>
          <cell r="BN347"/>
          <cell r="BO347"/>
          <cell r="BP347"/>
          <cell r="BQ347"/>
          <cell r="BR347"/>
          <cell r="BS347"/>
          <cell r="BT347"/>
          <cell r="BU347"/>
          <cell r="BV347"/>
          <cell r="BW347"/>
          <cell r="BX347"/>
          <cell r="BY347"/>
          <cell r="BZ347"/>
          <cell r="CA347"/>
          <cell r="CB347"/>
          <cell r="CC347"/>
          <cell r="CD347" t="str">
            <v/>
          </cell>
          <cell r="CE347" t="str">
            <v/>
          </cell>
          <cell r="CF347" t="str">
            <v/>
          </cell>
          <cell r="CG347" t="str">
            <v/>
          </cell>
          <cell r="CH347" t="str">
            <v>Yes</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v>1</v>
          </cell>
          <cell r="DW347" t="str">
            <v/>
          </cell>
        </row>
        <row r="348">
          <cell r="U348" t="str">
            <v>PR19SSC_E1</v>
          </cell>
          <cell r="V348" t="str">
            <v>Our business</v>
          </cell>
          <cell r="W348" t="str">
            <v>PR19 new</v>
          </cell>
          <cell r="X348" t="str">
            <v>E1</v>
          </cell>
          <cell r="Y348" t="str">
            <v>Bad debt level</v>
          </cell>
          <cell r="Z348" t="str">
            <v xml:space="preserve">The level of bad debt charge that we incur each year, expressed as percentage of total revenue. </v>
          </cell>
          <cell r="AA348">
            <v>0</v>
          </cell>
          <cell r="AB348">
            <v>0</v>
          </cell>
          <cell r="AC348" t="str">
            <v/>
          </cell>
          <cell r="AD348" t="str">
            <v/>
          </cell>
          <cell r="AE348">
            <v>1</v>
          </cell>
          <cell r="AF348" t="str">
            <v/>
          </cell>
          <cell r="AG348" t="str">
            <v/>
          </cell>
          <cell r="AH348" t="str">
            <v/>
          </cell>
          <cell r="AI348">
            <v>1</v>
          </cell>
          <cell r="AJ348" t="str">
            <v>NFI</v>
          </cell>
          <cell r="AK348" t="str">
            <v/>
          </cell>
          <cell r="AL348" t="str">
            <v/>
          </cell>
          <cell r="AM348" t="str">
            <v>Billing, debt, vfm</v>
          </cell>
          <cell r="AN348" t="str">
            <v>%</v>
          </cell>
          <cell r="AO348" t="str">
            <v>Percentage</v>
          </cell>
          <cell r="AP348">
            <v>2</v>
          </cell>
          <cell r="AQ348" t="str">
            <v>Down</v>
          </cell>
          <cell r="AR348" t="str">
            <v/>
          </cell>
          <cell r="AS348"/>
          <cell r="AT348"/>
          <cell r="AU348"/>
          <cell r="AV348"/>
          <cell r="AW348"/>
          <cell r="AX348"/>
          <cell r="AY348"/>
          <cell r="AZ348"/>
          <cell r="BA348"/>
          <cell r="BB348"/>
          <cell r="BC348"/>
          <cell r="BD348"/>
          <cell r="BE348"/>
          <cell r="BF348"/>
          <cell r="BG348"/>
          <cell r="BH348"/>
          <cell r="BI348" t="str">
            <v/>
          </cell>
          <cell r="BJ348" t="str">
            <v/>
          </cell>
          <cell r="BK348" t="str">
            <v/>
          </cell>
          <cell r="BL348" t="str">
            <v/>
          </cell>
          <cell r="BM348" t="str">
            <v/>
          </cell>
          <cell r="BN348"/>
          <cell r="BO348"/>
          <cell r="BP348"/>
          <cell r="BQ348"/>
          <cell r="BR348"/>
          <cell r="BS348"/>
          <cell r="BT348"/>
          <cell r="BU348"/>
          <cell r="BV348"/>
          <cell r="BW348"/>
          <cell r="BX348"/>
          <cell r="BY348"/>
          <cell r="BZ348"/>
          <cell r="CA348"/>
          <cell r="CB348"/>
          <cell r="CC348"/>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No</v>
          </cell>
          <cell r="DV348">
            <v>1</v>
          </cell>
          <cell r="DW348" t="str">
            <v/>
          </cell>
        </row>
        <row r="349">
          <cell r="U349" t="str">
            <v>PR19SSC_E2</v>
          </cell>
          <cell r="V349" t="str">
            <v>Our business</v>
          </cell>
          <cell r="W349" t="str">
            <v>PR19 new</v>
          </cell>
          <cell r="X349" t="str">
            <v>E2</v>
          </cell>
          <cell r="Y349" t="str">
            <v>Residential void properties and gap sites</v>
          </cell>
          <cell r="Z349" t="str">
            <v>The proportion of residential voids we have validated each year, along with the completion of our gap site identification activity.</v>
          </cell>
          <cell r="AA349">
            <v>0</v>
          </cell>
          <cell r="AB349">
            <v>0</v>
          </cell>
          <cell r="AC349" t="str">
            <v/>
          </cell>
          <cell r="AD349" t="str">
            <v/>
          </cell>
          <cell r="AE349">
            <v>1</v>
          </cell>
          <cell r="AF349" t="str">
            <v/>
          </cell>
          <cell r="AG349" t="str">
            <v/>
          </cell>
          <cell r="AH349" t="str">
            <v/>
          </cell>
          <cell r="AI349">
            <v>1</v>
          </cell>
          <cell r="AJ349" t="str">
            <v>Under</v>
          </cell>
          <cell r="AK349" t="str">
            <v xml:space="preserve">Revenue </v>
          </cell>
          <cell r="AL349" t="str">
            <v>In-period</v>
          </cell>
          <cell r="AM349" t="str">
            <v>Voids and gap sites</v>
          </cell>
          <cell r="AN349" t="str">
            <v>%</v>
          </cell>
          <cell r="AO349" t="str">
            <v>Percentage</v>
          </cell>
          <cell r="AP349">
            <v>0</v>
          </cell>
          <cell r="AQ349" t="str">
            <v>Up</v>
          </cell>
          <cell r="AR349" t="str">
            <v/>
          </cell>
          <cell r="AS349"/>
          <cell r="AT349"/>
          <cell r="AU349"/>
          <cell r="AV349"/>
          <cell r="AW349"/>
          <cell r="AX349"/>
          <cell r="AY349"/>
          <cell r="AZ349"/>
          <cell r="BA349"/>
          <cell r="BB349"/>
          <cell r="BC349"/>
          <cell r="BD349"/>
          <cell r="BE349"/>
          <cell r="BF349"/>
          <cell r="BG349"/>
          <cell r="BH349"/>
          <cell r="BI349" t="str">
            <v/>
          </cell>
          <cell r="BJ349" t="str">
            <v/>
          </cell>
          <cell r="BK349" t="str">
            <v/>
          </cell>
          <cell r="BL349" t="str">
            <v/>
          </cell>
          <cell r="BM349" t="str">
            <v/>
          </cell>
          <cell r="BN349"/>
          <cell r="BO349"/>
          <cell r="BP349"/>
          <cell r="BQ349"/>
          <cell r="BR349"/>
          <cell r="BS349"/>
          <cell r="BT349"/>
          <cell r="BU349"/>
          <cell r="BV349"/>
          <cell r="BW349"/>
          <cell r="BX349"/>
          <cell r="BY349"/>
          <cell r="BZ349"/>
          <cell r="CA349"/>
          <cell r="CB349"/>
          <cell r="CC349"/>
          <cell r="CD349" t="str">
            <v>Yes</v>
          </cell>
          <cell r="CE349" t="str">
            <v>Yes</v>
          </cell>
          <cell r="CF349" t="str">
            <v>Yes</v>
          </cell>
          <cell r="CG349" t="str">
            <v>Yes</v>
          </cell>
          <cell r="CH349" t="str">
            <v>Yes</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v>1</v>
          </cell>
          <cell r="DW349" t="str">
            <v/>
          </cell>
        </row>
        <row r="350">
          <cell r="U350" t="str">
            <v>PR19SSC_E3</v>
          </cell>
          <cell r="V350" t="str">
            <v>Our business</v>
          </cell>
          <cell r="W350" t="str">
            <v>PR19 new</v>
          </cell>
          <cell r="X350" t="str">
            <v>E3</v>
          </cell>
          <cell r="Y350" t="str">
            <v>Employee engagement</v>
          </cell>
          <cell r="Z350" t="str">
            <v>Achievement of Investors in People accreditation and an annual employee survey.</v>
          </cell>
          <cell r="AA350">
            <v>8.1000000000000003E-2</v>
          </cell>
          <cell r="AB350">
            <v>0.91900000000000004</v>
          </cell>
          <cell r="AC350" t="str">
            <v/>
          </cell>
          <cell r="AD350" t="str">
            <v/>
          </cell>
          <cell r="AE350">
            <v>0</v>
          </cell>
          <cell r="AF350" t="str">
            <v/>
          </cell>
          <cell r="AG350" t="str">
            <v/>
          </cell>
          <cell r="AH350" t="str">
            <v/>
          </cell>
          <cell r="AI350">
            <v>1</v>
          </cell>
          <cell r="AJ350" t="str">
            <v>NFI</v>
          </cell>
          <cell r="AK350" t="str">
            <v/>
          </cell>
          <cell r="AL350" t="str">
            <v/>
          </cell>
          <cell r="AM350" t="str">
            <v>Company employees</v>
          </cell>
          <cell r="AN350" t="str">
            <v>score</v>
          </cell>
          <cell r="AO350" t="str">
            <v>Net promotor score</v>
          </cell>
          <cell r="AP350">
            <v>0</v>
          </cell>
          <cell r="AQ350" t="str">
            <v>Up</v>
          </cell>
          <cell r="AR350" t="str">
            <v/>
          </cell>
          <cell r="AS350"/>
          <cell r="AT350"/>
          <cell r="AU350"/>
          <cell r="AV350"/>
          <cell r="AW350"/>
          <cell r="AX350"/>
          <cell r="AY350"/>
          <cell r="AZ350"/>
          <cell r="BA350"/>
          <cell r="BB350"/>
          <cell r="BC350"/>
          <cell r="BD350"/>
          <cell r="BE350"/>
          <cell r="BF350"/>
          <cell r="BG350"/>
          <cell r="BH350"/>
          <cell r="BI350" t="str">
            <v/>
          </cell>
          <cell r="BJ350" t="str">
            <v/>
          </cell>
          <cell r="BK350" t="str">
            <v/>
          </cell>
          <cell r="BL350" t="str">
            <v/>
          </cell>
          <cell r="BM350" t="str">
            <v/>
          </cell>
          <cell r="BN350"/>
          <cell r="BO350"/>
          <cell r="BP350"/>
          <cell r="BQ350"/>
          <cell r="BR350"/>
          <cell r="BS350"/>
          <cell r="BT350"/>
          <cell r="BU350"/>
          <cell r="BV350"/>
          <cell r="BW350"/>
          <cell r="BX350"/>
          <cell r="BY350"/>
          <cell r="BZ350"/>
          <cell r="CA350"/>
          <cell r="CB350"/>
          <cell r="CC350"/>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v>1</v>
          </cell>
          <cell r="DW350" t="str">
            <v/>
          </cell>
        </row>
        <row r="351">
          <cell r="U351" t="str">
            <v>PR19SSC_E4</v>
          </cell>
          <cell r="V351" t="str">
            <v>Our business</v>
          </cell>
          <cell r="W351" t="str">
            <v>PR19 new</v>
          </cell>
          <cell r="X351" t="str">
            <v>E4</v>
          </cell>
          <cell r="Y351" t="str">
            <v>Treating our suppliers fairly</v>
          </cell>
          <cell r="Z351" t="str">
            <v>Complying with the Department for Business, Energy and Industrial Strategy prompt payment code; and measuring the percentage of small businesses we pay within 30 day terms.</v>
          </cell>
          <cell r="AA351">
            <v>0.10100000000000001</v>
          </cell>
          <cell r="AB351">
            <v>0.89900000000000002</v>
          </cell>
          <cell r="AC351" t="str">
            <v/>
          </cell>
          <cell r="AD351" t="str">
            <v/>
          </cell>
          <cell r="AE351">
            <v>0</v>
          </cell>
          <cell r="AF351" t="str">
            <v/>
          </cell>
          <cell r="AG351" t="str">
            <v/>
          </cell>
          <cell r="AH351" t="str">
            <v/>
          </cell>
          <cell r="AI351">
            <v>1</v>
          </cell>
          <cell r="AJ351" t="str">
            <v>NFI</v>
          </cell>
          <cell r="AK351" t="str">
            <v/>
          </cell>
          <cell r="AL351" t="str">
            <v/>
          </cell>
          <cell r="AM351" t="str">
            <v>Company suppliers</v>
          </cell>
          <cell r="AN351" t="str">
            <v>%</v>
          </cell>
          <cell r="AO351" t="str">
            <v>Percentage</v>
          </cell>
          <cell r="AP351">
            <v>0</v>
          </cell>
          <cell r="AQ351" t="str">
            <v>Up</v>
          </cell>
          <cell r="AR351" t="str">
            <v/>
          </cell>
          <cell r="AS351"/>
          <cell r="AT351"/>
          <cell r="AU351"/>
          <cell r="AV351"/>
          <cell r="AW351"/>
          <cell r="AX351"/>
          <cell r="AY351"/>
          <cell r="AZ351"/>
          <cell r="BA351"/>
          <cell r="BB351"/>
          <cell r="BC351"/>
          <cell r="BD351"/>
          <cell r="BE351"/>
          <cell r="BF351"/>
          <cell r="BG351"/>
          <cell r="BH351"/>
          <cell r="BI351" t="str">
            <v/>
          </cell>
          <cell r="BJ351" t="str">
            <v/>
          </cell>
          <cell r="BK351" t="str">
            <v/>
          </cell>
          <cell r="BL351" t="str">
            <v/>
          </cell>
          <cell r="BM351" t="str">
            <v/>
          </cell>
          <cell r="BN351"/>
          <cell r="BO351"/>
          <cell r="BP351"/>
          <cell r="BQ351"/>
          <cell r="BR351"/>
          <cell r="BS351"/>
          <cell r="BT351"/>
          <cell r="BU351"/>
          <cell r="BV351"/>
          <cell r="BW351"/>
          <cell r="BX351"/>
          <cell r="BY351"/>
          <cell r="BZ351"/>
          <cell r="CA351"/>
          <cell r="CB351"/>
          <cell r="CC351"/>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v>1</v>
          </cell>
          <cell r="DW351" t="str">
            <v/>
          </cell>
        </row>
        <row r="352">
          <cell r="U352" t="str">
            <v>PR19SSC_F1</v>
          </cell>
          <cell r="V352" t="str">
            <v>Our core promise</v>
          </cell>
          <cell r="W352" t="str">
            <v>PR19 new</v>
          </cell>
          <cell r="X352" t="str">
            <v>F1</v>
          </cell>
          <cell r="Y352" t="str">
            <v>Trust</v>
          </cell>
          <cell r="Z352" t="str">
            <v>The level of trust that our customers have in us, using a combination of our own tracker survey and a survey conducted by CCWater.</v>
          </cell>
          <cell r="AA352">
            <v>0</v>
          </cell>
          <cell r="AB352">
            <v>0</v>
          </cell>
          <cell r="AC352" t="str">
            <v/>
          </cell>
          <cell r="AD352" t="str">
            <v/>
          </cell>
          <cell r="AE352">
            <v>1</v>
          </cell>
          <cell r="AF352" t="str">
            <v/>
          </cell>
          <cell r="AG352" t="str">
            <v/>
          </cell>
          <cell r="AH352" t="str">
            <v/>
          </cell>
          <cell r="AI352">
            <v>1</v>
          </cell>
          <cell r="AJ352" t="str">
            <v>NFI</v>
          </cell>
          <cell r="AK352" t="str">
            <v/>
          </cell>
          <cell r="AL352" t="str">
            <v/>
          </cell>
          <cell r="AM352" t="str">
            <v>Customer service/satisfaction (exc. billing etc.)</v>
          </cell>
          <cell r="AN352" t="str">
            <v>nr</v>
          </cell>
          <cell r="AO352" t="str">
            <v>Number from 1 to 10</v>
          </cell>
          <cell r="AP352">
            <v>2</v>
          </cell>
          <cell r="AQ352" t="str">
            <v>Up</v>
          </cell>
          <cell r="AR352" t="str">
            <v/>
          </cell>
          <cell r="AS352"/>
          <cell r="AT352"/>
          <cell r="AU352"/>
          <cell r="AV352"/>
          <cell r="AW352"/>
          <cell r="AX352"/>
          <cell r="AY352"/>
          <cell r="AZ352"/>
          <cell r="BA352"/>
          <cell r="BB352"/>
          <cell r="BC352"/>
          <cell r="BD352"/>
          <cell r="BE352"/>
          <cell r="BF352"/>
          <cell r="BG352"/>
          <cell r="BH352"/>
          <cell r="BI352" t="str">
            <v/>
          </cell>
          <cell r="BJ352" t="str">
            <v/>
          </cell>
          <cell r="BK352" t="str">
            <v/>
          </cell>
          <cell r="BL352" t="str">
            <v/>
          </cell>
          <cell r="BM352" t="str">
            <v/>
          </cell>
          <cell r="BN352"/>
          <cell r="BO352"/>
          <cell r="BP352"/>
          <cell r="BQ352"/>
          <cell r="BR352"/>
          <cell r="BS352"/>
          <cell r="BT352"/>
          <cell r="BU352"/>
          <cell r="BV352"/>
          <cell r="BW352"/>
          <cell r="BX352"/>
          <cell r="BY352"/>
          <cell r="BZ352"/>
          <cell r="CA352"/>
          <cell r="CB352"/>
          <cell r="CC352"/>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v>1</v>
          </cell>
          <cell r="DW352" t="str">
            <v/>
          </cell>
        </row>
        <row r="353">
          <cell r="U353" t="str">
            <v>PR19SSC_F2</v>
          </cell>
          <cell r="V353" t="str">
            <v>Our core promise</v>
          </cell>
          <cell r="W353" t="str">
            <v>PR14 revision</v>
          </cell>
          <cell r="X353" t="str">
            <v>F2</v>
          </cell>
          <cell r="Y353" t="str">
            <v>Value for money</v>
          </cell>
          <cell r="Z353" t="str">
            <v>The percentage satisfaction with our value for money,  using a combination of our own tracker survey and a survey conducted by CCWater.</v>
          </cell>
          <cell r="AA353">
            <v>0</v>
          </cell>
          <cell r="AB353">
            <v>0</v>
          </cell>
          <cell r="AC353" t="str">
            <v/>
          </cell>
          <cell r="AD353" t="str">
            <v/>
          </cell>
          <cell r="AE353">
            <v>1</v>
          </cell>
          <cell r="AF353" t="str">
            <v/>
          </cell>
          <cell r="AG353" t="str">
            <v/>
          </cell>
          <cell r="AH353" t="str">
            <v/>
          </cell>
          <cell r="AI353">
            <v>1</v>
          </cell>
          <cell r="AJ353" t="str">
            <v>NFI</v>
          </cell>
          <cell r="AK353" t="str">
            <v/>
          </cell>
          <cell r="AL353" t="str">
            <v/>
          </cell>
          <cell r="AM353" t="str">
            <v>Billing, debt, vfm</v>
          </cell>
          <cell r="AN353" t="str">
            <v>%</v>
          </cell>
          <cell r="AO353" t="str">
            <v>Percentage</v>
          </cell>
          <cell r="AP353">
            <v>0</v>
          </cell>
          <cell r="AQ353" t="str">
            <v>Up</v>
          </cell>
          <cell r="AR353" t="str">
            <v/>
          </cell>
          <cell r="AS353"/>
          <cell r="AT353"/>
          <cell r="AU353"/>
          <cell r="AV353"/>
          <cell r="AW353"/>
          <cell r="AX353"/>
          <cell r="AY353"/>
          <cell r="AZ353"/>
          <cell r="BA353"/>
          <cell r="BB353"/>
          <cell r="BC353"/>
          <cell r="BD353"/>
          <cell r="BE353"/>
          <cell r="BF353"/>
          <cell r="BG353"/>
          <cell r="BH353"/>
          <cell r="BI353" t="str">
            <v/>
          </cell>
          <cell r="BJ353" t="str">
            <v/>
          </cell>
          <cell r="BK353" t="str">
            <v/>
          </cell>
          <cell r="BL353" t="str">
            <v/>
          </cell>
          <cell r="BM353" t="str">
            <v/>
          </cell>
          <cell r="BN353"/>
          <cell r="BO353"/>
          <cell r="BP353"/>
          <cell r="BQ353"/>
          <cell r="BR353"/>
          <cell r="BS353"/>
          <cell r="BT353"/>
          <cell r="BU353"/>
          <cell r="BV353"/>
          <cell r="BW353"/>
          <cell r="BX353"/>
          <cell r="BY353"/>
          <cell r="BZ353"/>
          <cell r="CA353"/>
          <cell r="CB353"/>
          <cell r="CC353"/>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v>1</v>
          </cell>
          <cell r="DW353" t="str">
            <v/>
          </cell>
        </row>
        <row r="354">
          <cell r="U354" t="str">
            <v>PR19SSC_NEP01</v>
          </cell>
          <cell r="V354" t="str">
            <v/>
          </cell>
          <cell r="W354" t="str">
            <v/>
          </cell>
          <cell r="X354" t="str">
            <v>NEP01</v>
          </cell>
          <cell r="Y354" t="str">
            <v>WINEP Delivery</v>
          </cell>
          <cell r="Z354" t="str">
            <v/>
          </cell>
          <cell r="AA354" t="str">
            <v/>
          </cell>
          <cell r="AB354" t="str">
            <v/>
          </cell>
          <cell r="AC354" t="str">
            <v/>
          </cell>
          <cell r="AD354" t="str">
            <v/>
          </cell>
          <cell r="AE354" t="str">
            <v/>
          </cell>
          <cell r="AF354" t="str">
            <v/>
          </cell>
          <cell r="AG354" t="str">
            <v/>
          </cell>
          <cell r="AH354" t="str">
            <v/>
          </cell>
          <cell r="AI354">
            <v>0</v>
          </cell>
          <cell r="AJ354" t="str">
            <v>NFI</v>
          </cell>
          <cell r="AK354" t="str">
            <v/>
          </cell>
          <cell r="AL354" t="str">
            <v/>
          </cell>
          <cell r="AM354" t="str">
            <v/>
          </cell>
          <cell r="AN354" t="str">
            <v/>
          </cell>
          <cell r="AO354" t="str">
            <v>WINEP requirements met or not met in each year</v>
          </cell>
          <cell r="AP354">
            <v>0</v>
          </cell>
          <cell r="AQ354" t="str">
            <v/>
          </cell>
          <cell r="AR354" t="str">
            <v/>
          </cell>
          <cell r="AS354"/>
          <cell r="AT354"/>
          <cell r="AU354"/>
          <cell r="AV354"/>
          <cell r="AW354"/>
          <cell r="AX354"/>
          <cell r="AY354"/>
          <cell r="AZ354"/>
          <cell r="BA354"/>
          <cell r="BB354"/>
          <cell r="BC354"/>
          <cell r="BD354"/>
          <cell r="BE354"/>
          <cell r="BF354"/>
          <cell r="BG354"/>
          <cell r="BH354"/>
          <cell r="BI354" t="str">
            <v/>
          </cell>
          <cell r="BJ354" t="str">
            <v/>
          </cell>
          <cell r="BK354" t="str">
            <v/>
          </cell>
          <cell r="BL354" t="str">
            <v/>
          </cell>
          <cell r="BM354" t="str">
            <v/>
          </cell>
          <cell r="BN354"/>
          <cell r="BO354"/>
          <cell r="BP354"/>
          <cell r="BQ354"/>
          <cell r="BR354"/>
          <cell r="BS354"/>
          <cell r="BT354"/>
          <cell r="BU354"/>
          <cell r="BV354"/>
          <cell r="BW354"/>
          <cell r="BX354"/>
          <cell r="BY354"/>
          <cell r="BZ354"/>
          <cell r="CA354"/>
          <cell r="CB354"/>
          <cell r="CC354"/>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v>1</v>
          </cell>
          <cell r="DW354" t="str">
            <v/>
          </cell>
        </row>
        <row r="355">
          <cell r="U355" t="str">
            <v>PR19SVE_A01</v>
          </cell>
          <cell r="V355" t="str">
            <v>Lowest possible bills</v>
          </cell>
          <cell r="W355" t="str">
            <v>PR19 new</v>
          </cell>
          <cell r="X355" t="str">
            <v>A01</v>
          </cell>
          <cell r="Y355" t="str">
            <v>Reducing residential void properties</v>
          </cell>
          <cell r="Z355" t="str">
            <v>The reduction in the number of residential void properties</v>
          </cell>
          <cell r="AA355" t="str">
            <v/>
          </cell>
          <cell r="AB355" t="str">
            <v/>
          </cell>
          <cell r="AC355" t="str">
            <v/>
          </cell>
          <cell r="AD355" t="str">
            <v/>
          </cell>
          <cell r="AE355">
            <v>1</v>
          </cell>
          <cell r="AF355" t="str">
            <v/>
          </cell>
          <cell r="AG355" t="str">
            <v/>
          </cell>
          <cell r="AH355" t="str">
            <v/>
          </cell>
          <cell r="AI355">
            <v>1</v>
          </cell>
          <cell r="AJ355" t="str">
            <v>Out</v>
          </cell>
          <cell r="AK355" t="str">
            <v xml:space="preserve">Revenue </v>
          </cell>
          <cell r="AL355" t="str">
            <v>In-period</v>
          </cell>
          <cell r="AM355" t="str">
            <v>Billing, debt, vfm</v>
          </cell>
          <cell r="AN355" t="str">
            <v>nr</v>
          </cell>
          <cell r="AO355" t="str">
            <v>Number of residential void properties</v>
          </cell>
          <cell r="AP355">
            <v>0</v>
          </cell>
          <cell r="AQ355" t="str">
            <v>Down</v>
          </cell>
          <cell r="AR355" t="str">
            <v/>
          </cell>
          <cell r="AS355"/>
          <cell r="AT355"/>
          <cell r="AU355"/>
          <cell r="AV355"/>
          <cell r="AW355"/>
          <cell r="AX355"/>
          <cell r="AY355"/>
          <cell r="AZ355"/>
          <cell r="BA355"/>
          <cell r="BB355"/>
          <cell r="BC355"/>
          <cell r="BD355"/>
          <cell r="BE355"/>
          <cell r="BF355"/>
          <cell r="BG355"/>
          <cell r="BH355"/>
          <cell r="BI355" t="str">
            <v/>
          </cell>
          <cell r="BJ355" t="str">
            <v/>
          </cell>
          <cell r="BK355" t="str">
            <v/>
          </cell>
          <cell r="BL355" t="str">
            <v/>
          </cell>
          <cell r="BM355" t="str">
            <v/>
          </cell>
          <cell r="BN355"/>
          <cell r="BO355"/>
          <cell r="BP355"/>
          <cell r="BQ355"/>
          <cell r="BR355"/>
          <cell r="BS355"/>
          <cell r="BT355"/>
          <cell r="BU355"/>
          <cell r="BV355"/>
          <cell r="BW355"/>
          <cell r="BX355"/>
          <cell r="BY355"/>
          <cell r="BZ355"/>
          <cell r="CA355"/>
          <cell r="CB355"/>
          <cell r="CC355"/>
          <cell r="CD355" t="str">
            <v>Yes</v>
          </cell>
          <cell r="CE355" t="str">
            <v>Yes</v>
          </cell>
          <cell r="CF355" t="str">
            <v>Yes</v>
          </cell>
          <cell r="CG355" t="str">
            <v>Yes</v>
          </cell>
          <cell r="CH355" t="str">
            <v>Yes</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row>
        <row r="356">
          <cell r="U356" t="str">
            <v>PR19SVE_A02</v>
          </cell>
          <cell r="V356" t="str">
            <v>Lowest possible bills</v>
          </cell>
          <cell r="W356" t="str">
            <v>PR19 new</v>
          </cell>
          <cell r="X356" t="str">
            <v>A02</v>
          </cell>
          <cell r="Y356" t="str">
            <v>Reducing residential gap sites</v>
          </cell>
          <cell r="Z356" t="str">
            <v>The number of residential gap sites brought into charge</v>
          </cell>
          <cell r="AA356" t="str">
            <v/>
          </cell>
          <cell r="AB356" t="str">
            <v/>
          </cell>
          <cell r="AC356" t="str">
            <v/>
          </cell>
          <cell r="AD356" t="str">
            <v/>
          </cell>
          <cell r="AE356">
            <v>1</v>
          </cell>
          <cell r="AF356" t="str">
            <v/>
          </cell>
          <cell r="AG356" t="str">
            <v/>
          </cell>
          <cell r="AH356" t="str">
            <v/>
          </cell>
          <cell r="AI356">
            <v>1</v>
          </cell>
          <cell r="AJ356" t="str">
            <v>NFI</v>
          </cell>
          <cell r="AK356" t="str">
            <v/>
          </cell>
          <cell r="AL356" t="str">
            <v/>
          </cell>
          <cell r="AM356" t="str">
            <v>Billing, debt, vfm</v>
          </cell>
          <cell r="AN356" t="str">
            <v>nr</v>
          </cell>
          <cell r="AO356" t="str">
            <v>Number of residential gap sites brought into charge</v>
          </cell>
          <cell r="AP356">
            <v>0</v>
          </cell>
          <cell r="AQ356" t="str">
            <v>Up</v>
          </cell>
          <cell r="AR356" t="str">
            <v/>
          </cell>
          <cell r="AS356"/>
          <cell r="AT356"/>
          <cell r="AU356"/>
          <cell r="AV356"/>
          <cell r="AW356"/>
          <cell r="AX356"/>
          <cell r="AY356"/>
          <cell r="AZ356"/>
          <cell r="BA356"/>
          <cell r="BB356"/>
          <cell r="BC356"/>
          <cell r="BD356"/>
          <cell r="BE356"/>
          <cell r="BF356"/>
          <cell r="BG356"/>
          <cell r="BH356"/>
          <cell r="BI356" t="str">
            <v/>
          </cell>
          <cell r="BJ356" t="str">
            <v/>
          </cell>
          <cell r="BK356" t="str">
            <v/>
          </cell>
          <cell r="BL356" t="str">
            <v/>
          </cell>
          <cell r="BM356" t="str">
            <v/>
          </cell>
          <cell r="BN356"/>
          <cell r="BO356"/>
          <cell r="BP356"/>
          <cell r="BQ356"/>
          <cell r="BR356"/>
          <cell r="BS356"/>
          <cell r="BT356"/>
          <cell r="BU356"/>
          <cell r="BV356"/>
          <cell r="BW356"/>
          <cell r="BX356"/>
          <cell r="BY356"/>
          <cell r="BZ356"/>
          <cell r="CA356"/>
          <cell r="CB356"/>
          <cell r="CC356"/>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v>1</v>
          </cell>
          <cell r="DW356" t="str">
            <v/>
          </cell>
        </row>
        <row r="357">
          <cell r="U357" t="str">
            <v>PR19SVE_A03</v>
          </cell>
          <cell r="V357" t="str">
            <v>Lowest possible bills</v>
          </cell>
          <cell r="W357" t="str">
            <v>PR19 new</v>
          </cell>
          <cell r="X357" t="str">
            <v>A03</v>
          </cell>
          <cell r="Y357" t="str">
            <v>Reducing business void and gap site supply points</v>
          </cell>
          <cell r="Z357" t="str">
            <v>The  number of business void and gap site supply points brought into charge</v>
          </cell>
          <cell r="AA357" t="str">
            <v/>
          </cell>
          <cell r="AB357">
            <v>0.5</v>
          </cell>
          <cell r="AC357">
            <v>0.5</v>
          </cell>
          <cell r="AD357" t="str">
            <v/>
          </cell>
          <cell r="AE357" t="str">
            <v/>
          </cell>
          <cell r="AF357" t="str">
            <v/>
          </cell>
          <cell r="AG357" t="str">
            <v/>
          </cell>
          <cell r="AH357" t="str">
            <v/>
          </cell>
          <cell r="AI357">
            <v>1</v>
          </cell>
          <cell r="AJ357" t="str">
            <v>Out</v>
          </cell>
          <cell r="AK357" t="str">
            <v xml:space="preserve">Revenue </v>
          </cell>
          <cell r="AL357" t="str">
            <v>In-period</v>
          </cell>
          <cell r="AM357" t="str">
            <v>Billing, debt, vfm</v>
          </cell>
          <cell r="AN357" t="str">
            <v>nr</v>
          </cell>
          <cell r="AO357" t="str">
            <v>The number of supply points</v>
          </cell>
          <cell r="AP357">
            <v>0</v>
          </cell>
          <cell r="AQ357" t="str">
            <v>Up</v>
          </cell>
          <cell r="AR357" t="str">
            <v/>
          </cell>
          <cell r="AS357"/>
          <cell r="AT357"/>
          <cell r="AU357"/>
          <cell r="AV357"/>
          <cell r="AW357"/>
          <cell r="AX357"/>
          <cell r="AY357"/>
          <cell r="AZ357"/>
          <cell r="BA357"/>
          <cell r="BB357"/>
          <cell r="BC357"/>
          <cell r="BD357"/>
          <cell r="BE357"/>
          <cell r="BF357"/>
          <cell r="BG357"/>
          <cell r="BH357"/>
          <cell r="BI357" t="str">
            <v/>
          </cell>
          <cell r="BJ357" t="str">
            <v/>
          </cell>
          <cell r="BK357" t="str">
            <v/>
          </cell>
          <cell r="BL357" t="str">
            <v/>
          </cell>
          <cell r="BM357" t="str">
            <v/>
          </cell>
          <cell r="BN357"/>
          <cell r="BO357"/>
          <cell r="BP357"/>
          <cell r="BQ357"/>
          <cell r="BR357"/>
          <cell r="BS357"/>
          <cell r="BT357"/>
          <cell r="BU357"/>
          <cell r="BV357"/>
          <cell r="BW357"/>
          <cell r="BX357"/>
          <cell r="BY357"/>
          <cell r="BZ357"/>
          <cell r="CA357"/>
          <cell r="CB357"/>
          <cell r="CC357"/>
          <cell r="CD357" t="str">
            <v>Yes</v>
          </cell>
          <cell r="CE357" t="str">
            <v>Yes</v>
          </cell>
          <cell r="CF357" t="str">
            <v>Yes</v>
          </cell>
          <cell r="CG357" t="str">
            <v>Yes</v>
          </cell>
          <cell r="CH357" t="str">
            <v>Yes</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v>1</v>
          </cell>
          <cell r="DW357" t="str">
            <v/>
          </cell>
        </row>
        <row r="358">
          <cell r="U358" t="str">
            <v>PR19SVE_A04</v>
          </cell>
          <cell r="V358" t="str">
            <v>Lowest possible bills</v>
          </cell>
          <cell r="W358" t="str">
            <v>PR14 revision</v>
          </cell>
          <cell r="X358" t="str">
            <v>A04</v>
          </cell>
          <cell r="Y358" t="str">
            <v>Value for Money</v>
          </cell>
          <cell r="Z358" t="str">
            <v>The percentage of customers rating Severn Trent’s services as good or very good value for money as measured by its independently conducted quarterly Customer Satisfaction Survey</v>
          </cell>
          <cell r="AA358" t="str">
            <v/>
          </cell>
          <cell r="AB358" t="str">
            <v/>
          </cell>
          <cell r="AC358" t="str">
            <v/>
          </cell>
          <cell r="AD358" t="str">
            <v/>
          </cell>
          <cell r="AE358">
            <v>1</v>
          </cell>
          <cell r="AF358" t="str">
            <v/>
          </cell>
          <cell r="AG358" t="str">
            <v/>
          </cell>
          <cell r="AH358" t="str">
            <v/>
          </cell>
          <cell r="AI358">
            <v>1</v>
          </cell>
          <cell r="AJ358" t="str">
            <v>NFI</v>
          </cell>
          <cell r="AK358" t="str">
            <v/>
          </cell>
          <cell r="AL358" t="str">
            <v/>
          </cell>
          <cell r="AM358" t="str">
            <v>Billing, debt, vfm</v>
          </cell>
          <cell r="AN358" t="str">
            <v>%</v>
          </cell>
          <cell r="AO358" t="str">
            <v>Percentage of customer base</v>
          </cell>
          <cell r="AP358">
            <v>1</v>
          </cell>
          <cell r="AQ358" t="str">
            <v>Up</v>
          </cell>
          <cell r="AR358" t="str">
            <v/>
          </cell>
          <cell r="AS358"/>
          <cell r="AT358"/>
          <cell r="AU358"/>
          <cell r="AV358"/>
          <cell r="AW358"/>
          <cell r="AX358"/>
          <cell r="AY358"/>
          <cell r="AZ358"/>
          <cell r="BA358"/>
          <cell r="BB358"/>
          <cell r="BC358"/>
          <cell r="BD358"/>
          <cell r="BE358"/>
          <cell r="BF358"/>
          <cell r="BG358"/>
          <cell r="BH358"/>
          <cell r="BI358" t="str">
            <v/>
          </cell>
          <cell r="BJ358" t="str">
            <v/>
          </cell>
          <cell r="BK358" t="str">
            <v/>
          </cell>
          <cell r="BL358" t="str">
            <v/>
          </cell>
          <cell r="BM358" t="str">
            <v/>
          </cell>
          <cell r="BN358"/>
          <cell r="BO358"/>
          <cell r="BP358"/>
          <cell r="BQ358"/>
          <cell r="BR358"/>
          <cell r="BS358"/>
          <cell r="BT358"/>
          <cell r="BU358"/>
          <cell r="BV358"/>
          <cell r="BW358"/>
          <cell r="BX358"/>
          <cell r="BY358"/>
          <cell r="BZ358"/>
          <cell r="CA358"/>
          <cell r="CB358"/>
          <cell r="CC358"/>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v>1</v>
          </cell>
          <cell r="DW358" t="str">
            <v/>
          </cell>
        </row>
        <row r="359">
          <cell r="U359" t="str">
            <v>PR19SVE_B01</v>
          </cell>
          <cell r="V359" t="str">
            <v>A positive difference</v>
          </cell>
          <cell r="W359" t="str">
            <v>PR14 revision</v>
          </cell>
          <cell r="X359" t="str">
            <v>B01</v>
          </cell>
          <cell r="Y359" t="str">
            <v>Inspiring our customers to use water wisely</v>
          </cell>
          <cell r="Z359" t="str">
            <v>The number of people who have agreed to change their behaviour as a result of our educational activities</v>
          </cell>
          <cell r="AA359" t="str">
            <v/>
          </cell>
          <cell r="AB359">
            <v>0.5</v>
          </cell>
          <cell r="AC359">
            <v>0.5</v>
          </cell>
          <cell r="AD359" t="str">
            <v/>
          </cell>
          <cell r="AE359" t="str">
            <v/>
          </cell>
          <cell r="AF359" t="str">
            <v/>
          </cell>
          <cell r="AG359" t="str">
            <v/>
          </cell>
          <cell r="AH359" t="str">
            <v/>
          </cell>
          <cell r="AI359">
            <v>1</v>
          </cell>
          <cell r="AJ359" t="str">
            <v>Out &amp; under</v>
          </cell>
          <cell r="AK359" t="str">
            <v xml:space="preserve">Revenue </v>
          </cell>
          <cell r="AL359" t="str">
            <v>In-period</v>
          </cell>
          <cell r="AM359" t="str">
            <v>Customer education/awareness</v>
          </cell>
          <cell r="AN359" t="str">
            <v>nr</v>
          </cell>
          <cell r="AO359" t="str">
            <v>Number of people</v>
          </cell>
          <cell r="AP359">
            <v>0</v>
          </cell>
          <cell r="AQ359" t="str">
            <v>Up</v>
          </cell>
          <cell r="AR359" t="str">
            <v/>
          </cell>
          <cell r="AS359"/>
          <cell r="AT359"/>
          <cell r="AU359"/>
          <cell r="AV359"/>
          <cell r="AW359"/>
          <cell r="AX359"/>
          <cell r="AY359"/>
          <cell r="AZ359"/>
          <cell r="BA359"/>
          <cell r="BB359"/>
          <cell r="BC359"/>
          <cell r="BD359"/>
          <cell r="BE359"/>
          <cell r="BF359"/>
          <cell r="BG359"/>
          <cell r="BH359"/>
          <cell r="BI359" t="str">
            <v/>
          </cell>
          <cell r="BJ359" t="str">
            <v/>
          </cell>
          <cell r="BK359" t="str">
            <v/>
          </cell>
          <cell r="BL359" t="str">
            <v/>
          </cell>
          <cell r="BM359" t="str">
            <v/>
          </cell>
          <cell r="BN359"/>
          <cell r="BO359"/>
          <cell r="BP359"/>
          <cell r="BQ359"/>
          <cell r="BR359"/>
          <cell r="BS359"/>
          <cell r="BT359"/>
          <cell r="BU359"/>
          <cell r="BV359"/>
          <cell r="BW359"/>
          <cell r="BX359"/>
          <cell r="BY359"/>
          <cell r="BZ359"/>
          <cell r="CA359"/>
          <cell r="CB359"/>
          <cell r="CC359"/>
          <cell r="CD359" t="str">
            <v>Yes</v>
          </cell>
          <cell r="CE359" t="str">
            <v>Yes</v>
          </cell>
          <cell r="CF359" t="str">
            <v>Yes</v>
          </cell>
          <cell r="CG359" t="str">
            <v>Yes</v>
          </cell>
          <cell r="CH359" t="str">
            <v>Yes</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v>1</v>
          </cell>
          <cell r="DW359" t="str">
            <v/>
          </cell>
        </row>
        <row r="360">
          <cell r="U360" t="str">
            <v>PR19SVE_C01</v>
          </cell>
          <cell r="V360" t="str">
            <v>Thriving environment</v>
          </cell>
          <cell r="W360" t="str">
            <v>PR19 new</v>
          </cell>
          <cell r="X360" t="str">
            <v>C01</v>
          </cell>
          <cell r="Y360" t="str">
            <v>Treatment works compliance</v>
          </cell>
          <cell r="Z360" t="str">
            <v>Water and wastewater treatment works compliance as per Environmental Performance Assessment (EPA) definition</v>
          </cell>
          <cell r="AA360" t="str">
            <v/>
          </cell>
          <cell r="AB360">
            <v>0.1</v>
          </cell>
          <cell r="AC360">
            <v>0.9</v>
          </cell>
          <cell r="AD360" t="str">
            <v/>
          </cell>
          <cell r="AE360" t="str">
            <v/>
          </cell>
          <cell r="AF360" t="str">
            <v/>
          </cell>
          <cell r="AG360" t="str">
            <v/>
          </cell>
          <cell r="AH360" t="str">
            <v/>
          </cell>
          <cell r="AI360">
            <v>1</v>
          </cell>
          <cell r="AJ360" t="str">
            <v>Under</v>
          </cell>
          <cell r="AK360" t="str">
            <v xml:space="preserve">Revenue </v>
          </cell>
          <cell r="AL360" t="str">
            <v>In-period</v>
          </cell>
          <cell r="AM360" t="str">
            <v>Environmental</v>
          </cell>
          <cell r="AN360" t="str">
            <v>%</v>
          </cell>
          <cell r="AO360" t="str">
            <v>Percentage compliance</v>
          </cell>
          <cell r="AP360">
            <v>2</v>
          </cell>
          <cell r="AQ360" t="str">
            <v>Up</v>
          </cell>
          <cell r="AR360" t="str">
            <v>Treatment works compliance</v>
          </cell>
          <cell r="AS360"/>
          <cell r="AT360"/>
          <cell r="AU360"/>
          <cell r="AV360"/>
          <cell r="AW360"/>
          <cell r="AX360"/>
          <cell r="AY360"/>
          <cell r="AZ360"/>
          <cell r="BA360"/>
          <cell r="BB360"/>
          <cell r="BC360"/>
          <cell r="BD360"/>
          <cell r="BE360"/>
          <cell r="BF360"/>
          <cell r="BG360"/>
          <cell r="BH360"/>
          <cell r="BI360">
            <v>100</v>
          </cell>
          <cell r="BJ360">
            <v>100</v>
          </cell>
          <cell r="BK360">
            <v>100</v>
          </cell>
          <cell r="BL360">
            <v>100</v>
          </cell>
          <cell r="BM360">
            <v>100</v>
          </cell>
          <cell r="BN360"/>
          <cell r="BO360"/>
          <cell r="BP360"/>
          <cell r="BQ360"/>
          <cell r="BR360"/>
          <cell r="BS360"/>
          <cell r="BT360"/>
          <cell r="BU360"/>
          <cell r="BV360"/>
          <cell r="BW360"/>
          <cell r="BX360"/>
          <cell r="BY360"/>
          <cell r="BZ360"/>
          <cell r="CA360"/>
          <cell r="CB360"/>
          <cell r="CC360"/>
          <cell r="CD360" t="str">
            <v>Yes</v>
          </cell>
          <cell r="CE360" t="str">
            <v>Yes</v>
          </cell>
          <cell r="CF360" t="str">
            <v>Yes</v>
          </cell>
          <cell r="CG360" t="str">
            <v>Yes</v>
          </cell>
          <cell r="CH360" t="str">
            <v>Yes</v>
          </cell>
          <cell r="CI360" t="str">
            <v/>
          </cell>
          <cell r="CJ360" t="str">
            <v/>
          </cell>
          <cell r="CK360" t="str">
            <v/>
          </cell>
          <cell r="CL360" t="str">
            <v/>
          </cell>
          <cell r="CM360" t="str">
            <v/>
          </cell>
          <cell r="CN360" t="str">
            <v/>
          </cell>
          <cell r="CO360" t="str">
            <v/>
          </cell>
          <cell r="CP360" t="str">
            <v/>
          </cell>
          <cell r="CQ360" t="str">
            <v/>
          </cell>
          <cell r="CR360" t="str">
            <v/>
          </cell>
          <cell r="CS360">
            <v>99</v>
          </cell>
          <cell r="CT360">
            <v>99</v>
          </cell>
          <cell r="CU360">
            <v>99</v>
          </cell>
          <cell r="CV360">
            <v>99</v>
          </cell>
          <cell r="CW360">
            <v>99</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v>-1.9450000000000001</v>
          </cell>
          <cell r="DN360" t="str">
            <v/>
          </cell>
          <cell r="DO360" t="str">
            <v/>
          </cell>
          <cell r="DP360" t="str">
            <v/>
          </cell>
          <cell r="DQ360" t="str">
            <v/>
          </cell>
          <cell r="DR360" t="str">
            <v/>
          </cell>
          <cell r="DS360" t="str">
            <v/>
          </cell>
          <cell r="DT360" t="str">
            <v/>
          </cell>
          <cell r="DU360" t="str">
            <v/>
          </cell>
          <cell r="DV360">
            <v>1</v>
          </cell>
          <cell r="DW360" t="str">
            <v/>
          </cell>
        </row>
        <row r="361">
          <cell r="U361" t="str">
            <v>PR19SVE_C02</v>
          </cell>
          <cell r="V361" t="str">
            <v>Thriving environment</v>
          </cell>
          <cell r="W361" t="str">
            <v>PR14 revision</v>
          </cell>
          <cell r="X361" t="str">
            <v>C02</v>
          </cell>
          <cell r="Y361" t="str">
            <v>Improvements in WFD criteria</v>
          </cell>
          <cell r="Z361" t="str">
            <v>The number of Water Framework Directive (WFD) classification improvements attributable to interventions delivered by Severn Trent Water to improve river water quality and/or quantity</v>
          </cell>
          <cell r="AA361">
            <v>0.1</v>
          </cell>
          <cell r="AB361" t="str">
            <v/>
          </cell>
          <cell r="AC361">
            <v>0.9</v>
          </cell>
          <cell r="AD361" t="str">
            <v/>
          </cell>
          <cell r="AE361" t="str">
            <v/>
          </cell>
          <cell r="AF361" t="str">
            <v/>
          </cell>
          <cell r="AG361" t="str">
            <v/>
          </cell>
          <cell r="AH361" t="str">
            <v/>
          </cell>
          <cell r="AI361">
            <v>1</v>
          </cell>
          <cell r="AJ361" t="str">
            <v>Out &amp; under</v>
          </cell>
          <cell r="AK361" t="str">
            <v xml:space="preserve">Revenue </v>
          </cell>
          <cell r="AL361" t="str">
            <v>End of AMP</v>
          </cell>
          <cell r="AM361" t="str">
            <v>Environmental</v>
          </cell>
          <cell r="AN361" t="str">
            <v>nr</v>
          </cell>
          <cell r="AO361" t="str">
            <v>Number of improvement points</v>
          </cell>
          <cell r="AP361">
            <v>0</v>
          </cell>
          <cell r="AQ361" t="str">
            <v>Up</v>
          </cell>
          <cell r="AR361" t="str">
            <v/>
          </cell>
          <cell r="AS361"/>
          <cell r="AT361"/>
          <cell r="AU361"/>
          <cell r="AV361"/>
          <cell r="AW361"/>
          <cell r="AX361"/>
          <cell r="AY361"/>
          <cell r="AZ361"/>
          <cell r="BA361"/>
          <cell r="BB361"/>
          <cell r="BC361"/>
          <cell r="BD361"/>
          <cell r="BE361"/>
          <cell r="BF361"/>
          <cell r="BG361"/>
          <cell r="BH361"/>
          <cell r="BI361" t="str">
            <v/>
          </cell>
          <cell r="BJ361" t="str">
            <v/>
          </cell>
          <cell r="BK361" t="str">
            <v/>
          </cell>
          <cell r="BL361" t="str">
            <v/>
          </cell>
          <cell r="BM361" t="str">
            <v/>
          </cell>
          <cell r="BN361"/>
          <cell r="BO361"/>
          <cell r="BP361"/>
          <cell r="BQ361"/>
          <cell r="BR361"/>
          <cell r="BS361"/>
          <cell r="BT361"/>
          <cell r="BU361"/>
          <cell r="BV361"/>
          <cell r="BW361"/>
          <cell r="BX361"/>
          <cell r="BY361"/>
          <cell r="BZ361"/>
          <cell r="CA361"/>
          <cell r="CB361"/>
          <cell r="CC361"/>
          <cell r="CD361" t="str">
            <v/>
          </cell>
          <cell r="CE361" t="str">
            <v/>
          </cell>
          <cell r="CF361" t="str">
            <v/>
          </cell>
          <cell r="CG361" t="str">
            <v/>
          </cell>
          <cell r="CH361" t="str">
            <v>Yes</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v>1</v>
          </cell>
          <cell r="DW361" t="str">
            <v/>
          </cell>
        </row>
        <row r="362">
          <cell r="U362" t="str">
            <v>PR19SVE_C03</v>
          </cell>
          <cell r="V362" t="str">
            <v>Thriving environment</v>
          </cell>
          <cell r="W362" t="str">
            <v>PR14 revision</v>
          </cell>
          <cell r="X362" t="str">
            <v>C03</v>
          </cell>
          <cell r="Y362" t="str">
            <v>Biodiversity (Water)</v>
          </cell>
          <cell r="Z362" t="str">
            <v>The number of hectares of land managed using an approved biodiversity action plan or a Severn Trent funded grant scheme that enhances biodiversity through a series of pre-agreed measures</v>
          </cell>
          <cell r="AA362">
            <v>1</v>
          </cell>
          <cell r="AB362" t="str">
            <v/>
          </cell>
          <cell r="AC362" t="str">
            <v/>
          </cell>
          <cell r="AD362" t="str">
            <v/>
          </cell>
          <cell r="AE362" t="str">
            <v/>
          </cell>
          <cell r="AF362" t="str">
            <v/>
          </cell>
          <cell r="AG362" t="str">
            <v/>
          </cell>
          <cell r="AH362" t="str">
            <v/>
          </cell>
          <cell r="AI362">
            <v>1</v>
          </cell>
          <cell r="AJ362" t="str">
            <v>Out &amp; under</v>
          </cell>
          <cell r="AK362" t="str">
            <v xml:space="preserve">Revenue </v>
          </cell>
          <cell r="AL362" t="str">
            <v>In-period</v>
          </cell>
          <cell r="AM362" t="str">
            <v>Biodiversity/SSSIs</v>
          </cell>
          <cell r="AN362" t="str">
            <v>nr</v>
          </cell>
          <cell r="AO362" t="str">
            <v>Hectares</v>
          </cell>
          <cell r="AP362">
            <v>1</v>
          </cell>
          <cell r="AQ362" t="str">
            <v>Up</v>
          </cell>
          <cell r="AR362" t="str">
            <v/>
          </cell>
          <cell r="AS362"/>
          <cell r="AT362"/>
          <cell r="AU362"/>
          <cell r="AV362"/>
          <cell r="AW362"/>
          <cell r="AX362"/>
          <cell r="AY362"/>
          <cell r="AZ362"/>
          <cell r="BA362"/>
          <cell r="BB362"/>
          <cell r="BC362"/>
          <cell r="BD362"/>
          <cell r="BE362"/>
          <cell r="BF362"/>
          <cell r="BG362"/>
          <cell r="BH362"/>
          <cell r="BI362" t="str">
            <v/>
          </cell>
          <cell r="BJ362" t="str">
            <v/>
          </cell>
          <cell r="BK362" t="str">
            <v/>
          </cell>
          <cell r="BL362" t="str">
            <v/>
          </cell>
          <cell r="BM362" t="str">
            <v/>
          </cell>
          <cell r="BN362"/>
          <cell r="BO362"/>
          <cell r="BP362"/>
          <cell r="BQ362"/>
          <cell r="BR362"/>
          <cell r="BS362"/>
          <cell r="BT362"/>
          <cell r="BU362"/>
          <cell r="BV362"/>
          <cell r="BW362"/>
          <cell r="BX362"/>
          <cell r="BY362"/>
          <cell r="BZ362"/>
          <cell r="CA362"/>
          <cell r="CB362"/>
          <cell r="CC362"/>
          <cell r="CD362" t="str">
            <v>Yes</v>
          </cell>
          <cell r="CE362" t="str">
            <v>Yes</v>
          </cell>
          <cell r="CF362" t="str">
            <v>Yes</v>
          </cell>
          <cell r="CG362" t="str">
            <v>Yes</v>
          </cell>
          <cell r="CH362" t="str">
            <v>Yes</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v>1</v>
          </cell>
          <cell r="DW362" t="str">
            <v/>
          </cell>
        </row>
        <row r="363">
          <cell r="U363" t="str">
            <v>PR19SVE_C04</v>
          </cell>
          <cell r="V363" t="str">
            <v>Thriving environment</v>
          </cell>
          <cell r="W363" t="str">
            <v>PR14 revision</v>
          </cell>
          <cell r="X363" t="str">
            <v>C04</v>
          </cell>
          <cell r="Y363" t="str">
            <v>Biodiversity (Waste)</v>
          </cell>
          <cell r="Z363" t="str">
            <v>The number of hectares of land managed using an approved biodiversity action plan or a Severn Trent funded grant scheme that enhances biodiversity through a series of pre-agreed measures</v>
          </cell>
          <cell r="AA363" t="str">
            <v/>
          </cell>
          <cell r="AB363" t="str">
            <v/>
          </cell>
          <cell r="AC363">
            <v>1</v>
          </cell>
          <cell r="AD363" t="str">
            <v/>
          </cell>
          <cell r="AE363" t="str">
            <v/>
          </cell>
          <cell r="AF363" t="str">
            <v/>
          </cell>
          <cell r="AG363" t="str">
            <v/>
          </cell>
          <cell r="AH363" t="str">
            <v/>
          </cell>
          <cell r="AI363">
            <v>1</v>
          </cell>
          <cell r="AJ363" t="str">
            <v>Out &amp; under</v>
          </cell>
          <cell r="AK363" t="str">
            <v xml:space="preserve">Revenue </v>
          </cell>
          <cell r="AL363" t="str">
            <v>In-period</v>
          </cell>
          <cell r="AM363" t="str">
            <v>Biodiversity/SSSIs</v>
          </cell>
          <cell r="AN363" t="str">
            <v>nr</v>
          </cell>
          <cell r="AO363" t="str">
            <v>Hectares</v>
          </cell>
          <cell r="AP363">
            <v>1</v>
          </cell>
          <cell r="AQ363" t="str">
            <v>Up</v>
          </cell>
          <cell r="AR363" t="str">
            <v/>
          </cell>
          <cell r="AS363"/>
          <cell r="AT363"/>
          <cell r="AU363"/>
          <cell r="AV363"/>
          <cell r="AW363"/>
          <cell r="AX363"/>
          <cell r="AY363"/>
          <cell r="AZ363"/>
          <cell r="BA363"/>
          <cell r="BB363"/>
          <cell r="BC363"/>
          <cell r="BD363"/>
          <cell r="BE363"/>
          <cell r="BF363"/>
          <cell r="BG363"/>
          <cell r="BH363"/>
          <cell r="BI363" t="str">
            <v/>
          </cell>
          <cell r="BJ363" t="str">
            <v/>
          </cell>
          <cell r="BK363" t="str">
            <v/>
          </cell>
          <cell r="BL363" t="str">
            <v/>
          </cell>
          <cell r="BM363" t="str">
            <v/>
          </cell>
          <cell r="BN363"/>
          <cell r="BO363"/>
          <cell r="BP363"/>
          <cell r="BQ363"/>
          <cell r="BR363"/>
          <cell r="BS363"/>
          <cell r="BT363"/>
          <cell r="BU363"/>
          <cell r="BV363"/>
          <cell r="BW363"/>
          <cell r="BX363"/>
          <cell r="BY363"/>
          <cell r="BZ363"/>
          <cell r="CA363"/>
          <cell r="CB363"/>
          <cell r="CC363"/>
          <cell r="CD363" t="str">
            <v>Yes</v>
          </cell>
          <cell r="CE363" t="str">
            <v>Yes</v>
          </cell>
          <cell r="CF363" t="str">
            <v>Yes</v>
          </cell>
          <cell r="CG363" t="str">
            <v>Yes</v>
          </cell>
          <cell r="CH363" t="str">
            <v>Yes</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v>1</v>
          </cell>
          <cell r="DW363" t="str">
            <v/>
          </cell>
        </row>
        <row r="364">
          <cell r="U364" t="str">
            <v>PR19SVE_C05</v>
          </cell>
          <cell r="V364" t="str">
            <v>Thriving environment</v>
          </cell>
          <cell r="W364" t="str">
            <v>PR19 new</v>
          </cell>
          <cell r="X364" t="str">
            <v>C05</v>
          </cell>
          <cell r="Y364" t="str">
            <v>Satisfactory sludge use and disposal</v>
          </cell>
          <cell r="Z364" t="str">
            <v>Compliance with sludge use and disposal standards as per the Environmental Performance Assessment (EPA) definition</v>
          </cell>
          <cell r="AA364" t="str">
            <v/>
          </cell>
          <cell r="AB364" t="str">
            <v/>
          </cell>
          <cell r="AC364" t="str">
            <v/>
          </cell>
          <cell r="AD364">
            <v>1</v>
          </cell>
          <cell r="AE364" t="str">
            <v/>
          </cell>
          <cell r="AF364" t="str">
            <v/>
          </cell>
          <cell r="AG364" t="str">
            <v/>
          </cell>
          <cell r="AH364" t="str">
            <v/>
          </cell>
          <cell r="AI364">
            <v>1</v>
          </cell>
          <cell r="AJ364" t="str">
            <v>Under</v>
          </cell>
          <cell r="AK364" t="str">
            <v xml:space="preserve">Revenue </v>
          </cell>
          <cell r="AL364" t="str">
            <v>In-period</v>
          </cell>
          <cell r="AM364" t="str">
            <v>Bioresources (sludge)</v>
          </cell>
          <cell r="AN364" t="str">
            <v>%</v>
          </cell>
          <cell r="AO364" t="str">
            <v>The overall percentage compliance of company sludge satisfactorily recycled to agricultural land</v>
          </cell>
          <cell r="AP364">
            <v>2</v>
          </cell>
          <cell r="AQ364" t="str">
            <v>Up</v>
          </cell>
          <cell r="AR364" t="str">
            <v/>
          </cell>
          <cell r="AS364"/>
          <cell r="AT364"/>
          <cell r="AU364"/>
          <cell r="AV364"/>
          <cell r="AW364"/>
          <cell r="AX364"/>
          <cell r="AY364"/>
          <cell r="AZ364"/>
          <cell r="BA364"/>
          <cell r="BB364"/>
          <cell r="BC364"/>
          <cell r="BD364"/>
          <cell r="BE364"/>
          <cell r="BF364"/>
          <cell r="BG364"/>
          <cell r="BH364"/>
          <cell r="BI364" t="str">
            <v/>
          </cell>
          <cell r="BJ364" t="str">
            <v/>
          </cell>
          <cell r="BK364" t="str">
            <v/>
          </cell>
          <cell r="BL364" t="str">
            <v/>
          </cell>
          <cell r="BM364" t="str">
            <v/>
          </cell>
          <cell r="BN364"/>
          <cell r="BO364"/>
          <cell r="BP364"/>
          <cell r="BQ364"/>
          <cell r="BR364"/>
          <cell r="BS364"/>
          <cell r="BT364"/>
          <cell r="BU364"/>
          <cell r="BV364"/>
          <cell r="BW364"/>
          <cell r="BX364"/>
          <cell r="BY364"/>
          <cell r="BZ364"/>
          <cell r="CA364"/>
          <cell r="CB364"/>
          <cell r="CC364"/>
          <cell r="CD364" t="str">
            <v>Yes</v>
          </cell>
          <cell r="CE364" t="str">
            <v>Yes</v>
          </cell>
          <cell r="CF364" t="str">
            <v>Yes</v>
          </cell>
          <cell r="CG364" t="str">
            <v>Yes</v>
          </cell>
          <cell r="CH364" t="str">
            <v>Yes</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v>1</v>
          </cell>
          <cell r="DW364" t="str">
            <v/>
          </cell>
        </row>
        <row r="365">
          <cell r="U365" t="str">
            <v>PR19SVE_D01</v>
          </cell>
          <cell r="V365" t="str">
            <v>An outstanding experience</v>
          </cell>
          <cell r="W365" t="str">
            <v>PR19 new</v>
          </cell>
          <cell r="X365" t="str">
            <v>D01</v>
          </cell>
          <cell r="Y365" t="str">
            <v>C-MeX: Customer measure of experience</v>
          </cell>
          <cell r="Z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365" t="str">
            <v/>
          </cell>
          <cell r="AB365" t="str">
            <v/>
          </cell>
          <cell r="AC365" t="str">
            <v/>
          </cell>
          <cell r="AD365" t="str">
            <v/>
          </cell>
          <cell r="AE365">
            <v>1</v>
          </cell>
          <cell r="AF365" t="str">
            <v/>
          </cell>
          <cell r="AG365" t="str">
            <v/>
          </cell>
          <cell r="AH365" t="str">
            <v/>
          </cell>
          <cell r="AI365">
            <v>1</v>
          </cell>
          <cell r="AJ365" t="str">
            <v>Out &amp; under</v>
          </cell>
          <cell r="AK365" t="str">
            <v xml:space="preserve">Revenue </v>
          </cell>
          <cell r="AL365" t="str">
            <v>In-period</v>
          </cell>
          <cell r="AM365" t="str">
            <v>Customer measure of experience (C-MeX)</v>
          </cell>
          <cell r="AN365" t="str">
            <v>score</v>
          </cell>
          <cell r="AO365" t="str">
            <v>C-MeX score</v>
          </cell>
          <cell r="AP365">
            <v>2</v>
          </cell>
          <cell r="AQ365" t="str">
            <v>Up</v>
          </cell>
          <cell r="AR365" t="str">
            <v>C-MeX: Customer measure of experience</v>
          </cell>
          <cell r="AS365"/>
          <cell r="AT365"/>
          <cell r="AU365"/>
          <cell r="AV365"/>
          <cell r="AW365"/>
          <cell r="AX365"/>
          <cell r="AY365"/>
          <cell r="AZ365"/>
          <cell r="BA365"/>
          <cell r="BB365"/>
          <cell r="BC365"/>
          <cell r="BD365"/>
          <cell r="BE365"/>
          <cell r="BF365"/>
          <cell r="BG365"/>
          <cell r="BH365"/>
          <cell r="BI365" t="str">
            <v>UQ</v>
          </cell>
          <cell r="BJ365" t="str">
            <v>UQ</v>
          </cell>
          <cell r="BK365" t="str">
            <v>UQ</v>
          </cell>
          <cell r="BL365" t="str">
            <v>UQ</v>
          </cell>
          <cell r="BM365" t="str">
            <v>UQ</v>
          </cell>
          <cell r="BN365"/>
          <cell r="BO365"/>
          <cell r="BP365"/>
          <cell r="BQ365"/>
          <cell r="BR365"/>
          <cell r="BS365"/>
          <cell r="BT365"/>
          <cell r="BU365"/>
          <cell r="BV365"/>
          <cell r="BW365"/>
          <cell r="BX365"/>
          <cell r="BY365"/>
          <cell r="BZ365"/>
          <cell r="CA365"/>
          <cell r="CB365"/>
          <cell r="CC365"/>
          <cell r="CD365" t="str">
            <v>Yes</v>
          </cell>
          <cell r="CE365" t="str">
            <v>Yes</v>
          </cell>
          <cell r="CF365" t="str">
            <v>Yes</v>
          </cell>
          <cell r="CG365" t="str">
            <v>Yes</v>
          </cell>
          <cell r="CH365" t="str">
            <v>Yes</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v>1</v>
          </cell>
          <cell r="DW365" t="str">
            <v/>
          </cell>
        </row>
        <row r="366">
          <cell r="U366" t="str">
            <v>PR19SVE_D02</v>
          </cell>
          <cell r="V366" t="str">
            <v>An outstanding experience</v>
          </cell>
          <cell r="W366" t="str">
            <v>PR19 new</v>
          </cell>
          <cell r="X366" t="str">
            <v>D02</v>
          </cell>
          <cell r="Y366" t="str">
            <v>D-MeX: Developer services measure of experience</v>
          </cell>
          <cell r="Z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366" t="str">
            <v/>
          </cell>
          <cell r="AB366">
            <v>0.5</v>
          </cell>
          <cell r="AC366">
            <v>0.5</v>
          </cell>
          <cell r="AD366" t="str">
            <v/>
          </cell>
          <cell r="AE366" t="str">
            <v/>
          </cell>
          <cell r="AF366" t="str">
            <v/>
          </cell>
          <cell r="AG366" t="str">
            <v/>
          </cell>
          <cell r="AH366" t="str">
            <v/>
          </cell>
          <cell r="AI366">
            <v>1</v>
          </cell>
          <cell r="AJ366" t="str">
            <v>Out &amp; under</v>
          </cell>
          <cell r="AK366" t="str">
            <v xml:space="preserve">Revenue </v>
          </cell>
          <cell r="AL366" t="str">
            <v>In-period</v>
          </cell>
          <cell r="AM366" t="str">
            <v>Developer services measure of experience (D-MeX)</v>
          </cell>
          <cell r="AN366" t="str">
            <v>score</v>
          </cell>
          <cell r="AO366" t="str">
            <v>D-MeX score</v>
          </cell>
          <cell r="AP366">
            <v>2</v>
          </cell>
          <cell r="AQ366" t="str">
            <v>Up</v>
          </cell>
          <cell r="AR366" t="str">
            <v>D-MeX: Developer services measure of experience</v>
          </cell>
          <cell r="AS366"/>
          <cell r="AT366"/>
          <cell r="AU366"/>
          <cell r="AV366"/>
          <cell r="AW366"/>
          <cell r="AX366"/>
          <cell r="AY366"/>
          <cell r="AZ366"/>
          <cell r="BA366"/>
          <cell r="BB366"/>
          <cell r="BC366"/>
          <cell r="BD366"/>
          <cell r="BE366"/>
          <cell r="BF366"/>
          <cell r="BG366"/>
          <cell r="BH366"/>
          <cell r="BI366" t="str">
            <v>UQ</v>
          </cell>
          <cell r="BJ366" t="str">
            <v>UQ</v>
          </cell>
          <cell r="BK366" t="str">
            <v>UQ</v>
          </cell>
          <cell r="BL366" t="str">
            <v>UQ</v>
          </cell>
          <cell r="BM366" t="str">
            <v>UQ</v>
          </cell>
          <cell r="BN366"/>
          <cell r="BO366"/>
          <cell r="BP366"/>
          <cell r="BQ366"/>
          <cell r="BR366"/>
          <cell r="BS366"/>
          <cell r="BT366"/>
          <cell r="BU366"/>
          <cell r="BV366"/>
          <cell r="BW366"/>
          <cell r="BX366"/>
          <cell r="BY366"/>
          <cell r="BZ366"/>
          <cell r="CA366"/>
          <cell r="CB366"/>
          <cell r="CC366"/>
          <cell r="CD366" t="str">
            <v>Yes</v>
          </cell>
          <cell r="CE366" t="str">
            <v>Yes</v>
          </cell>
          <cell r="CF366" t="str">
            <v>Yes</v>
          </cell>
          <cell r="CG366" t="str">
            <v>Yes</v>
          </cell>
          <cell r="CH366" t="str">
            <v>Yes</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No</v>
          </cell>
          <cell r="DV366">
            <v>1</v>
          </cell>
          <cell r="DW366" t="str">
            <v/>
          </cell>
        </row>
        <row r="367">
          <cell r="U367" t="str">
            <v>PR19SVE_E01</v>
          </cell>
          <cell r="V367" t="str">
            <v>A service for everyone</v>
          </cell>
          <cell r="W367" t="str">
            <v>PR14 revision</v>
          </cell>
          <cell r="X367" t="str">
            <v>E01</v>
          </cell>
          <cell r="Y367" t="str">
            <v>Help to pay when you need it</v>
          </cell>
          <cell r="Z367" t="str">
            <v>The percentage of struggling to pay customers supported through tailored schemes</v>
          </cell>
          <cell r="AA367" t="str">
            <v/>
          </cell>
          <cell r="AB367" t="str">
            <v/>
          </cell>
          <cell r="AC367" t="str">
            <v/>
          </cell>
          <cell r="AD367" t="str">
            <v/>
          </cell>
          <cell r="AE367">
            <v>1</v>
          </cell>
          <cell r="AF367" t="str">
            <v/>
          </cell>
          <cell r="AG367" t="str">
            <v/>
          </cell>
          <cell r="AH367" t="str">
            <v/>
          </cell>
          <cell r="AI367">
            <v>1</v>
          </cell>
          <cell r="AJ367" t="str">
            <v>NFI</v>
          </cell>
          <cell r="AK367" t="str">
            <v/>
          </cell>
          <cell r="AL367" t="str">
            <v/>
          </cell>
          <cell r="AM367" t="str">
            <v>Billing, debt, vfm, affordability, vulnerability</v>
          </cell>
          <cell r="AN367" t="str">
            <v>%</v>
          </cell>
          <cell r="AO367" t="str">
            <v>Percentage of customers</v>
          </cell>
          <cell r="AP367">
            <v>0</v>
          </cell>
          <cell r="AQ367" t="str">
            <v>Up</v>
          </cell>
          <cell r="AR367" t="str">
            <v/>
          </cell>
          <cell r="AS367"/>
          <cell r="AT367"/>
          <cell r="AU367"/>
          <cell r="AV367"/>
          <cell r="AW367"/>
          <cell r="AX367"/>
          <cell r="AY367"/>
          <cell r="AZ367"/>
          <cell r="BA367"/>
          <cell r="BB367"/>
          <cell r="BC367"/>
          <cell r="BD367"/>
          <cell r="BE367"/>
          <cell r="BF367"/>
          <cell r="BG367"/>
          <cell r="BH367"/>
          <cell r="BI367" t="str">
            <v/>
          </cell>
          <cell r="BJ367" t="str">
            <v/>
          </cell>
          <cell r="BK367" t="str">
            <v/>
          </cell>
          <cell r="BL367" t="str">
            <v/>
          </cell>
          <cell r="BM367" t="str">
            <v/>
          </cell>
          <cell r="BN367"/>
          <cell r="BO367"/>
          <cell r="BP367"/>
          <cell r="BQ367"/>
          <cell r="BR367"/>
          <cell r="BS367"/>
          <cell r="BT367"/>
          <cell r="BU367"/>
          <cell r="BV367"/>
          <cell r="BW367"/>
          <cell r="BX367"/>
          <cell r="BY367"/>
          <cell r="BZ367"/>
          <cell r="CA367"/>
          <cell r="CB367"/>
          <cell r="CC367"/>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No</v>
          </cell>
          <cell r="DV367">
            <v>1</v>
          </cell>
          <cell r="DW367" t="str">
            <v/>
          </cell>
        </row>
        <row r="368">
          <cell r="U368" t="str">
            <v>PR19SVE_E02</v>
          </cell>
          <cell r="V368" t="str">
            <v>A service for everyone</v>
          </cell>
          <cell r="W368" t="str">
            <v>PR19 new</v>
          </cell>
          <cell r="X368" t="str">
            <v>E02</v>
          </cell>
          <cell r="Y368" t="str">
            <v>Priority services for customers in vulnerable circumstances</v>
          </cell>
          <cell r="Z368" t="str">
            <v>The percentage of households that the company supplies with water and/or wastewater services which have at least one individual registered on the company’s PSR.</v>
          </cell>
          <cell r="AA368" t="str">
            <v/>
          </cell>
          <cell r="AB368" t="str">
            <v/>
          </cell>
          <cell r="AC368" t="str">
            <v/>
          </cell>
          <cell r="AD368" t="str">
            <v/>
          </cell>
          <cell r="AE368">
            <v>1</v>
          </cell>
          <cell r="AF368" t="str">
            <v/>
          </cell>
          <cell r="AG368" t="str">
            <v/>
          </cell>
          <cell r="AH368" t="str">
            <v/>
          </cell>
          <cell r="AI368">
            <v>1</v>
          </cell>
          <cell r="AJ368" t="str">
            <v>NFI</v>
          </cell>
          <cell r="AK368" t="str">
            <v/>
          </cell>
          <cell r="AL368" t="str">
            <v/>
          </cell>
          <cell r="AM368" t="str">
            <v>Billing, debt, vfm, affordability, vulnerability</v>
          </cell>
          <cell r="AN368" t="str">
            <v>%</v>
          </cell>
          <cell r="AO368" t="str">
            <v>Percentage of applicable households</v>
          </cell>
          <cell r="AP368">
            <v>1</v>
          </cell>
          <cell r="AQ368" t="str">
            <v>Up</v>
          </cell>
          <cell r="AR368" t="str">
            <v>Priority services for customers in vulnerable circumstances</v>
          </cell>
          <cell r="AS368"/>
          <cell r="AT368"/>
          <cell r="AU368"/>
          <cell r="AV368"/>
          <cell r="AW368"/>
          <cell r="AX368"/>
          <cell r="AY368"/>
          <cell r="AZ368"/>
          <cell r="BA368"/>
          <cell r="BB368"/>
          <cell r="BC368"/>
          <cell r="BD368"/>
          <cell r="BE368"/>
          <cell r="BF368"/>
          <cell r="BG368"/>
          <cell r="BH368"/>
          <cell r="BI368" t="str">
            <v>2.1 / 17.5 / 45</v>
          </cell>
          <cell r="BJ368" t="str">
            <v>5.2 / 35 / 90</v>
          </cell>
          <cell r="BK368" t="str">
            <v>7.3 / 35 / 90</v>
          </cell>
          <cell r="BL368" t="str">
            <v>8.9 / 35 / 90</v>
          </cell>
          <cell r="BM368" t="str">
            <v>9.7 / 35 / 90</v>
          </cell>
          <cell r="BN368"/>
          <cell r="BO368"/>
          <cell r="BP368"/>
          <cell r="BQ368"/>
          <cell r="BR368"/>
          <cell r="BS368"/>
          <cell r="BT368"/>
          <cell r="BU368"/>
          <cell r="BV368"/>
          <cell r="BW368"/>
          <cell r="BX368"/>
          <cell r="BY368"/>
          <cell r="BZ368"/>
          <cell r="CA368"/>
          <cell r="CB368"/>
          <cell r="CC368"/>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v>1</v>
          </cell>
          <cell r="DW368" t="str">
            <v/>
          </cell>
        </row>
        <row r="369">
          <cell r="U369" t="str">
            <v>PR19SVE_F01</v>
          </cell>
          <cell r="V369" t="str">
            <v>Wastewater safely taken away</v>
          </cell>
          <cell r="W369" t="str">
            <v>PR14 revision</v>
          </cell>
          <cell r="X369" t="str">
            <v>F01</v>
          </cell>
          <cell r="Y369" t="str">
            <v>Internal sewer flooding</v>
          </cell>
          <cell r="Z369" t="str">
            <v>The number of internal sewer flooding incidents per year, including sewer flooding due to severe weather events per 10,000 sewer connections</v>
          </cell>
          <cell r="AA369" t="str">
            <v/>
          </cell>
          <cell r="AB369" t="str">
            <v/>
          </cell>
          <cell r="AC369">
            <v>1</v>
          </cell>
          <cell r="AD369" t="str">
            <v/>
          </cell>
          <cell r="AE369" t="str">
            <v/>
          </cell>
          <cell r="AF369" t="str">
            <v/>
          </cell>
          <cell r="AG369" t="str">
            <v/>
          </cell>
          <cell r="AH369" t="str">
            <v/>
          </cell>
          <cell r="AI369">
            <v>1</v>
          </cell>
          <cell r="AJ369" t="str">
            <v>Out &amp; under</v>
          </cell>
          <cell r="AK369" t="str">
            <v xml:space="preserve">Revenue </v>
          </cell>
          <cell r="AL369" t="str">
            <v>In-period</v>
          </cell>
          <cell r="AM369" t="str">
            <v>Sewer flooding</v>
          </cell>
          <cell r="AN369" t="str">
            <v>number</v>
          </cell>
          <cell r="AO369" t="str">
            <v>Number of incidents per 10,000 sewer connections</v>
          </cell>
          <cell r="AP369">
            <v>2</v>
          </cell>
          <cell r="AQ369" t="str">
            <v>Down</v>
          </cell>
          <cell r="AR369" t="str">
            <v>Internal sewer flooding</v>
          </cell>
          <cell r="AS369"/>
          <cell r="AT369"/>
          <cell r="AU369"/>
          <cell r="AV369"/>
          <cell r="AW369"/>
          <cell r="AX369"/>
          <cell r="AY369"/>
          <cell r="AZ369"/>
          <cell r="BA369"/>
          <cell r="BB369"/>
          <cell r="BC369"/>
          <cell r="BD369"/>
          <cell r="BE369"/>
          <cell r="BF369"/>
          <cell r="BG369"/>
          <cell r="BH369"/>
          <cell r="BI369">
            <v>1.68</v>
          </cell>
          <cell r="BJ369">
            <v>1.63</v>
          </cell>
          <cell r="BK369">
            <v>1.58</v>
          </cell>
          <cell r="BL369">
            <v>1.44</v>
          </cell>
          <cell r="BM369">
            <v>1.34</v>
          </cell>
          <cell r="BN369"/>
          <cell r="BO369"/>
          <cell r="BP369"/>
          <cell r="BQ369"/>
          <cell r="BR369"/>
          <cell r="BS369"/>
          <cell r="BT369"/>
          <cell r="BU369"/>
          <cell r="BV369"/>
          <cell r="BW369"/>
          <cell r="BX369"/>
          <cell r="BY369"/>
          <cell r="BZ369"/>
          <cell r="CA369"/>
          <cell r="CB369"/>
          <cell r="CC369"/>
          <cell r="CD369" t="str">
            <v>Yes</v>
          </cell>
          <cell r="CE369" t="str">
            <v>Yes</v>
          </cell>
          <cell r="CF369" t="str">
            <v>Yes</v>
          </cell>
          <cell r="CG369" t="str">
            <v>Yes</v>
          </cell>
          <cell r="CH369" t="str">
            <v>Yes</v>
          </cell>
          <cell r="CI369">
            <v>2.56</v>
          </cell>
          <cell r="CJ369">
            <v>2.56</v>
          </cell>
          <cell r="CK369">
            <v>2.56</v>
          </cell>
          <cell r="CL369">
            <v>2.56</v>
          </cell>
          <cell r="CM369">
            <v>2.56</v>
          </cell>
          <cell r="CN369">
            <v>2.35</v>
          </cell>
          <cell r="CO369">
            <v>2.35</v>
          </cell>
          <cell r="CP369">
            <v>2.35</v>
          </cell>
          <cell r="CQ369">
            <v>2.35</v>
          </cell>
          <cell r="CR369">
            <v>2.35</v>
          </cell>
          <cell r="CS369" t="str">
            <v/>
          </cell>
          <cell r="CT369" t="str">
            <v/>
          </cell>
          <cell r="CU369" t="str">
            <v/>
          </cell>
          <cell r="CV369" t="str">
            <v/>
          </cell>
          <cell r="CW369" t="str">
            <v/>
          </cell>
          <cell r="CX369" t="str">
            <v/>
          </cell>
          <cell r="CY369" t="str">
            <v/>
          </cell>
          <cell r="CZ369" t="str">
            <v/>
          </cell>
          <cell r="DA369" t="str">
            <v/>
          </cell>
          <cell r="DB369" t="str">
            <v/>
          </cell>
          <cell r="DC369">
            <v>0.93</v>
          </cell>
          <cell r="DD369">
            <v>0.91</v>
          </cell>
          <cell r="DE369">
            <v>0.87</v>
          </cell>
          <cell r="DF369">
            <v>0.8</v>
          </cell>
          <cell r="DG369">
            <v>0.74</v>
          </cell>
          <cell r="DH369">
            <v>0</v>
          </cell>
          <cell r="DI369">
            <v>0</v>
          </cell>
          <cell r="DJ369">
            <v>0</v>
          </cell>
          <cell r="DK369">
            <v>0</v>
          </cell>
          <cell r="DL369">
            <v>0</v>
          </cell>
          <cell r="DM369">
            <v>-22.602</v>
          </cell>
          <cell r="DN369" t="str">
            <v/>
          </cell>
          <cell r="DO369" t="str">
            <v/>
          </cell>
          <cell r="DP369">
            <v>-33.904000000000003</v>
          </cell>
          <cell r="DQ369">
            <v>18.72</v>
          </cell>
          <cell r="DR369" t="str">
            <v/>
          </cell>
          <cell r="DS369" t="str">
            <v/>
          </cell>
          <cell r="DT369">
            <v>28.08</v>
          </cell>
          <cell r="DU369" t="str">
            <v/>
          </cell>
          <cell r="DV369">
            <v>1</v>
          </cell>
          <cell r="DW369" t="str">
            <v/>
          </cell>
        </row>
        <row r="370">
          <cell r="U370" t="str">
            <v>PR19SVE_F02</v>
          </cell>
          <cell r="V370" t="str">
            <v>Wastewater safely taken away</v>
          </cell>
          <cell r="W370" t="str">
            <v>PR14 revision</v>
          </cell>
          <cell r="X370" t="str">
            <v>F02</v>
          </cell>
          <cell r="Y370" t="str">
            <v>Pollution incidents</v>
          </cell>
          <cell r="Z370" t="str">
            <v>The number of category 1 - 3 pollution incidents per 10,000km of wastewater network, as reported to the Environment Agency and Natural Resources Wales</v>
          </cell>
          <cell r="AA370" t="str">
            <v/>
          </cell>
          <cell r="AB370" t="str">
            <v/>
          </cell>
          <cell r="AC370">
            <v>1</v>
          </cell>
          <cell r="AD370" t="str">
            <v/>
          </cell>
          <cell r="AE370" t="str">
            <v/>
          </cell>
          <cell r="AF370" t="str">
            <v/>
          </cell>
          <cell r="AG370" t="str">
            <v/>
          </cell>
          <cell r="AH370" t="str">
            <v/>
          </cell>
          <cell r="AI370">
            <v>1</v>
          </cell>
          <cell r="AJ370" t="str">
            <v>Out &amp; under</v>
          </cell>
          <cell r="AK370" t="str">
            <v xml:space="preserve">Revenue </v>
          </cell>
          <cell r="AL370" t="str">
            <v>In-period</v>
          </cell>
          <cell r="AM370" t="str">
            <v>Pollution incidents</v>
          </cell>
          <cell r="AN370" t="str">
            <v>number</v>
          </cell>
          <cell r="AO370" t="str">
            <v>Number of pollution incidents per 10,000 km of the wastewater
 network</v>
          </cell>
          <cell r="AP370">
            <v>2</v>
          </cell>
          <cell r="AQ370" t="str">
            <v>Down</v>
          </cell>
          <cell r="AR370" t="str">
            <v>Pollution incidents</v>
          </cell>
          <cell r="AS370"/>
          <cell r="AT370"/>
          <cell r="AU370"/>
          <cell r="AV370"/>
          <cell r="AW370"/>
          <cell r="AX370"/>
          <cell r="AY370"/>
          <cell r="AZ370"/>
          <cell r="BA370"/>
          <cell r="BB370"/>
          <cell r="BC370"/>
          <cell r="BD370"/>
          <cell r="BE370"/>
          <cell r="BF370"/>
          <cell r="BG370"/>
          <cell r="BH370"/>
          <cell r="BI370">
            <v>24.51</v>
          </cell>
          <cell r="BJ370">
            <v>23.74</v>
          </cell>
          <cell r="BK370">
            <v>23</v>
          </cell>
          <cell r="BL370">
            <v>22.4</v>
          </cell>
          <cell r="BM370">
            <v>19.5</v>
          </cell>
          <cell r="BN370"/>
          <cell r="BO370"/>
          <cell r="BP370"/>
          <cell r="BQ370"/>
          <cell r="BR370"/>
          <cell r="BS370"/>
          <cell r="BT370"/>
          <cell r="BU370"/>
          <cell r="BV370"/>
          <cell r="BW370"/>
          <cell r="BX370"/>
          <cell r="BY370"/>
          <cell r="BZ370"/>
          <cell r="CA370"/>
          <cell r="CB370"/>
          <cell r="CC370"/>
          <cell r="CD370" t="str">
            <v>Yes</v>
          </cell>
          <cell r="CE370" t="str">
            <v>Yes</v>
          </cell>
          <cell r="CF370" t="str">
            <v>Yes</v>
          </cell>
          <cell r="CG370" t="str">
            <v>Yes</v>
          </cell>
          <cell r="CH370" t="str">
            <v>Yes</v>
          </cell>
          <cell r="CI370" t="str">
            <v/>
          </cell>
          <cell r="CJ370" t="str">
            <v/>
          </cell>
          <cell r="CK370" t="str">
            <v/>
          </cell>
          <cell r="CL370" t="str">
            <v/>
          </cell>
          <cell r="CM370" t="str">
            <v/>
          </cell>
          <cell r="CN370">
            <v>28.73</v>
          </cell>
          <cell r="CO370">
            <v>27.82</v>
          </cell>
          <cell r="CP370">
            <v>26.96</v>
          </cell>
          <cell r="CQ370">
            <v>26.25</v>
          </cell>
          <cell r="CR370">
            <v>22.85</v>
          </cell>
          <cell r="CS370" t="str">
            <v/>
          </cell>
          <cell r="CT370" t="str">
            <v/>
          </cell>
          <cell r="CU370" t="str">
            <v/>
          </cell>
          <cell r="CV370" t="str">
            <v/>
          </cell>
          <cell r="CW370" t="str">
            <v/>
          </cell>
          <cell r="CX370" t="str">
            <v/>
          </cell>
          <cell r="CY370" t="str">
            <v/>
          </cell>
          <cell r="CZ370" t="str">
            <v/>
          </cell>
          <cell r="DA370" t="str">
            <v/>
          </cell>
          <cell r="DB370" t="str">
            <v/>
          </cell>
          <cell r="DC370">
            <v>8.83</v>
          </cell>
          <cell r="DD370">
            <v>8.5500000000000007</v>
          </cell>
          <cell r="DE370">
            <v>8.2799999999999994</v>
          </cell>
          <cell r="DF370">
            <v>8.07</v>
          </cell>
          <cell r="DG370">
            <v>7.02</v>
          </cell>
          <cell r="DH370" t="str">
            <v/>
          </cell>
          <cell r="DI370" t="str">
            <v/>
          </cell>
          <cell r="DJ370" t="str">
            <v/>
          </cell>
          <cell r="DK370" t="str">
            <v/>
          </cell>
          <cell r="DL370" t="str">
            <v/>
          </cell>
          <cell r="DM370">
            <v>-0.61</v>
          </cell>
          <cell r="DN370" t="str">
            <v/>
          </cell>
          <cell r="DO370" t="str">
            <v/>
          </cell>
          <cell r="DP370" t="str">
            <v/>
          </cell>
          <cell r="DQ370">
            <v>0.59699999999999998</v>
          </cell>
          <cell r="DR370" t="str">
            <v/>
          </cell>
          <cell r="DS370" t="str">
            <v/>
          </cell>
          <cell r="DT370" t="str">
            <v/>
          </cell>
          <cell r="DU370" t="str">
            <v/>
          </cell>
          <cell r="DV370">
            <v>1</v>
          </cell>
          <cell r="DW370" t="str">
            <v/>
          </cell>
        </row>
        <row r="371">
          <cell r="U371" t="str">
            <v>PR19SVE_F03</v>
          </cell>
          <cell r="V371" t="str">
            <v>Wastewater safely taken away</v>
          </cell>
          <cell r="W371" t="str">
            <v>PR19 new</v>
          </cell>
          <cell r="X371" t="str">
            <v>F03</v>
          </cell>
          <cell r="Y371" t="str">
            <v>Sewer collapses</v>
          </cell>
          <cell r="Z371" t="str">
            <v>The number of sewer collapses per thousand kilometres of all sewers causing a reported impact on service to customers or the environment</v>
          </cell>
          <cell r="AA371" t="str">
            <v/>
          </cell>
          <cell r="AB371" t="str">
            <v/>
          </cell>
          <cell r="AC371">
            <v>1</v>
          </cell>
          <cell r="AD371" t="str">
            <v/>
          </cell>
          <cell r="AE371" t="str">
            <v/>
          </cell>
          <cell r="AF371" t="str">
            <v/>
          </cell>
          <cell r="AG371" t="str">
            <v/>
          </cell>
          <cell r="AH371" t="str">
            <v/>
          </cell>
          <cell r="AI371">
            <v>1</v>
          </cell>
          <cell r="AJ371" t="str">
            <v>Out &amp; under</v>
          </cell>
          <cell r="AK371" t="str">
            <v xml:space="preserve">Revenue </v>
          </cell>
          <cell r="AL371" t="str">
            <v>In-period</v>
          </cell>
          <cell r="AM371" t="str">
            <v>Asset/equipment failure</v>
          </cell>
          <cell r="AN371" t="str">
            <v>number</v>
          </cell>
          <cell r="AO371" t="str">
            <v>Number of collapses per 1000km of sewer network</v>
          </cell>
          <cell r="AP371">
            <v>2</v>
          </cell>
          <cell r="AQ371" t="str">
            <v>Down</v>
          </cell>
          <cell r="AR371" t="str">
            <v>Sewer collapses</v>
          </cell>
          <cell r="AS371"/>
          <cell r="AT371"/>
          <cell r="AU371"/>
          <cell r="AV371"/>
          <cell r="AW371"/>
          <cell r="AX371"/>
          <cell r="AY371"/>
          <cell r="AZ371"/>
          <cell r="BA371"/>
          <cell r="BB371"/>
          <cell r="BC371"/>
          <cell r="BD371"/>
          <cell r="BE371"/>
          <cell r="BF371"/>
          <cell r="BG371"/>
          <cell r="BH371"/>
          <cell r="BI371">
            <v>8</v>
          </cell>
          <cell r="BJ371">
            <v>8</v>
          </cell>
          <cell r="BK371">
            <v>8</v>
          </cell>
          <cell r="BL371">
            <v>8</v>
          </cell>
          <cell r="BM371">
            <v>8</v>
          </cell>
          <cell r="BN371"/>
          <cell r="BO371"/>
          <cell r="BP371"/>
          <cell r="BQ371"/>
          <cell r="BR371"/>
          <cell r="BS371"/>
          <cell r="BT371"/>
          <cell r="BU371"/>
          <cell r="BV371"/>
          <cell r="BW371"/>
          <cell r="BX371"/>
          <cell r="BY371"/>
          <cell r="BZ371"/>
          <cell r="CA371"/>
          <cell r="CB371"/>
          <cell r="CC371"/>
          <cell r="CD371" t="str">
            <v>Yes</v>
          </cell>
          <cell r="CE371" t="str">
            <v>Yes</v>
          </cell>
          <cell r="CF371" t="str">
            <v>Yes</v>
          </cell>
          <cell r="CG371" t="str">
            <v>Yes</v>
          </cell>
          <cell r="CH371" t="str">
            <v>Yes</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v>-1.0449999999999999</v>
          </cell>
          <cell r="DN371" t="str">
            <v/>
          </cell>
          <cell r="DO371" t="str">
            <v/>
          </cell>
          <cell r="DP371" t="str">
            <v/>
          </cell>
          <cell r="DQ371">
            <v>0.34499999999999997</v>
          </cell>
          <cell r="DR371" t="str">
            <v/>
          </cell>
          <cell r="DS371" t="str">
            <v/>
          </cell>
          <cell r="DT371" t="str">
            <v/>
          </cell>
          <cell r="DU371" t="str">
            <v/>
          </cell>
          <cell r="DV371">
            <v>1</v>
          </cell>
          <cell r="DW371" t="str">
            <v/>
          </cell>
        </row>
        <row r="372">
          <cell r="U372" t="str">
            <v>PR19SVE_F04</v>
          </cell>
          <cell r="V372" t="str">
            <v>Wastewater safely taken away</v>
          </cell>
          <cell r="W372" t="str">
            <v>PR19 new</v>
          </cell>
          <cell r="X372" t="str">
            <v>F04</v>
          </cell>
          <cell r="Y372" t="str">
            <v>Risk of sewer flooding in a storm</v>
          </cell>
          <cell r="Z372" t="str">
            <v>Percentage of the population served that are at risk of sewer flooding in a 1-in-50 year storm, split into 5 vulnerability bands</v>
          </cell>
          <cell r="AA372" t="str">
            <v/>
          </cell>
          <cell r="AB372" t="str">
            <v/>
          </cell>
          <cell r="AC372">
            <v>1</v>
          </cell>
          <cell r="AD372" t="str">
            <v/>
          </cell>
          <cell r="AE372" t="str">
            <v/>
          </cell>
          <cell r="AF372" t="str">
            <v/>
          </cell>
          <cell r="AG372" t="str">
            <v/>
          </cell>
          <cell r="AH372" t="str">
            <v/>
          </cell>
          <cell r="AI372">
            <v>1</v>
          </cell>
          <cell r="AJ372" t="str">
            <v>NFI</v>
          </cell>
          <cell r="AK372" t="str">
            <v/>
          </cell>
          <cell r="AL372" t="str">
            <v/>
          </cell>
          <cell r="AM372" t="str">
            <v>Resilience</v>
          </cell>
          <cell r="AN372" t="str">
            <v>%</v>
          </cell>
          <cell r="AO372" t="str">
            <v>Percentage of population at risk</v>
          </cell>
          <cell r="AP372">
            <v>2</v>
          </cell>
          <cell r="AQ372" t="str">
            <v>Down</v>
          </cell>
          <cell r="AR372" t="str">
            <v>Risk of sewer flooding in a storm</v>
          </cell>
          <cell r="AS372"/>
          <cell r="AT372"/>
          <cell r="AU372"/>
          <cell r="AV372"/>
          <cell r="AW372"/>
          <cell r="AX372"/>
          <cell r="AY372"/>
          <cell r="AZ372"/>
          <cell r="BA372"/>
          <cell r="BB372"/>
          <cell r="BC372"/>
          <cell r="BD372"/>
          <cell r="BE372"/>
          <cell r="BF372"/>
          <cell r="BG372"/>
          <cell r="BH372"/>
          <cell r="BI372">
            <v>4.1100000000000003</v>
          </cell>
          <cell r="BJ372">
            <v>4.07</v>
          </cell>
          <cell r="BK372">
            <v>4.03</v>
          </cell>
          <cell r="BL372">
            <v>3.99</v>
          </cell>
          <cell r="BM372">
            <v>3.95</v>
          </cell>
          <cell r="BN372"/>
          <cell r="BO372"/>
          <cell r="BP372"/>
          <cell r="BQ372"/>
          <cell r="BR372"/>
          <cell r="BS372"/>
          <cell r="BT372"/>
          <cell r="BU372"/>
          <cell r="BV372"/>
          <cell r="BW372"/>
          <cell r="BX372"/>
          <cell r="BY372"/>
          <cell r="BZ372"/>
          <cell r="CA372"/>
          <cell r="CB372"/>
          <cell r="CC372"/>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v>1</v>
          </cell>
          <cell r="DW372" t="str">
            <v/>
          </cell>
        </row>
        <row r="373">
          <cell r="U373" t="str">
            <v>PR19SVE_F05</v>
          </cell>
          <cell r="V373" t="str">
            <v>Wastewater safely taken away</v>
          </cell>
          <cell r="W373" t="str">
            <v>PR14 revision</v>
          </cell>
          <cell r="X373" t="str">
            <v>F05</v>
          </cell>
          <cell r="Y373" t="str">
            <v>External sewer flooding</v>
          </cell>
          <cell r="Z373" t="str">
            <v>The number of external sewer flooding incidents per year</v>
          </cell>
          <cell r="AA373" t="str">
            <v/>
          </cell>
          <cell r="AB373" t="str">
            <v/>
          </cell>
          <cell r="AC373">
            <v>1</v>
          </cell>
          <cell r="AD373" t="str">
            <v/>
          </cell>
          <cell r="AE373" t="str">
            <v/>
          </cell>
          <cell r="AF373" t="str">
            <v/>
          </cell>
          <cell r="AG373" t="str">
            <v/>
          </cell>
          <cell r="AH373" t="str">
            <v/>
          </cell>
          <cell r="AI373">
            <v>1</v>
          </cell>
          <cell r="AJ373" t="str">
            <v>Out &amp; under</v>
          </cell>
          <cell r="AK373" t="str">
            <v xml:space="preserve">Revenue </v>
          </cell>
          <cell r="AL373" t="str">
            <v>In-period</v>
          </cell>
          <cell r="AM373" t="str">
            <v>Sewer flooding</v>
          </cell>
          <cell r="AN373" t="str">
            <v>number</v>
          </cell>
          <cell r="AO373" t="str">
            <v>Number of incidents per 10,000 sewer connections</v>
          </cell>
          <cell r="AP373">
            <v>0</v>
          </cell>
          <cell r="AQ373" t="str">
            <v>Down</v>
          </cell>
          <cell r="AR373"/>
          <cell r="AS373"/>
          <cell r="AT373"/>
          <cell r="AU373"/>
          <cell r="AV373"/>
          <cell r="AW373"/>
          <cell r="AX373"/>
          <cell r="AY373"/>
          <cell r="AZ373"/>
          <cell r="BA373"/>
          <cell r="BB373"/>
          <cell r="BC373"/>
          <cell r="BD373"/>
          <cell r="BE373"/>
          <cell r="BF373"/>
          <cell r="BG373"/>
          <cell r="BH373"/>
          <cell r="BI373" t="str">
            <v/>
          </cell>
          <cell r="BJ373" t="str">
            <v/>
          </cell>
          <cell r="BK373" t="str">
            <v/>
          </cell>
          <cell r="BL373" t="str">
            <v/>
          </cell>
          <cell r="BM373" t="str">
            <v/>
          </cell>
          <cell r="BN373"/>
          <cell r="BO373"/>
          <cell r="BP373"/>
          <cell r="BQ373"/>
          <cell r="BR373"/>
          <cell r="BS373"/>
          <cell r="BT373"/>
          <cell r="BU373"/>
          <cell r="BV373"/>
          <cell r="BW373"/>
          <cell r="BX373"/>
          <cell r="BY373"/>
          <cell r="BZ373"/>
          <cell r="CA373"/>
          <cell r="CB373"/>
          <cell r="CC373"/>
          <cell r="CD373" t="str">
            <v>Yes</v>
          </cell>
          <cell r="CE373" t="str">
            <v>Yes</v>
          </cell>
          <cell r="CF373" t="str">
            <v>Yes</v>
          </cell>
          <cell r="CG373" t="str">
            <v>Yes</v>
          </cell>
          <cell r="CH373" t="str">
            <v>Yes</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v>1</v>
          </cell>
          <cell r="DW373" t="str">
            <v/>
          </cell>
        </row>
        <row r="374">
          <cell r="U374" t="str">
            <v>PR19SVE_F06</v>
          </cell>
          <cell r="V374" t="str">
            <v>Wastewater safely taken away</v>
          </cell>
          <cell r="W374" t="str">
            <v>PR14 continuation</v>
          </cell>
          <cell r="X374" t="str">
            <v>F06</v>
          </cell>
          <cell r="Y374" t="str">
            <v>Sewer blockages</v>
          </cell>
          <cell r="Z374" t="str">
            <v>The total number of sewer blockages on Severn Trent Water's network (including sewers transferred in 2011)</v>
          </cell>
          <cell r="AA374" t="str">
            <v/>
          </cell>
          <cell r="AB374" t="str">
            <v/>
          </cell>
          <cell r="AC374">
            <v>1</v>
          </cell>
          <cell r="AD374" t="str">
            <v/>
          </cell>
          <cell r="AE374" t="str">
            <v/>
          </cell>
          <cell r="AF374" t="str">
            <v/>
          </cell>
          <cell r="AG374" t="str">
            <v/>
          </cell>
          <cell r="AH374" t="str">
            <v/>
          </cell>
          <cell r="AI374">
            <v>1</v>
          </cell>
          <cell r="AJ374" t="str">
            <v>Out &amp; under</v>
          </cell>
          <cell r="AK374" t="str">
            <v xml:space="preserve">Revenue </v>
          </cell>
          <cell r="AL374" t="str">
            <v>In-period</v>
          </cell>
          <cell r="AM374" t="str">
            <v>Environmental</v>
          </cell>
          <cell r="AN374" t="str">
            <v>number</v>
          </cell>
          <cell r="AO374" t="str">
            <v>Incidents per 1,000 km of sewers</v>
          </cell>
          <cell r="AP374">
            <v>0</v>
          </cell>
          <cell r="AQ374" t="str">
            <v>Down</v>
          </cell>
          <cell r="AR374"/>
          <cell r="AS374"/>
          <cell r="AT374"/>
          <cell r="AU374"/>
          <cell r="AV374"/>
          <cell r="AW374"/>
          <cell r="AX374"/>
          <cell r="AY374"/>
          <cell r="AZ374"/>
          <cell r="BA374"/>
          <cell r="BB374"/>
          <cell r="BC374"/>
          <cell r="BD374"/>
          <cell r="BE374"/>
          <cell r="BF374"/>
          <cell r="BG374"/>
          <cell r="BH374"/>
          <cell r="BI374" t="str">
            <v/>
          </cell>
          <cell r="BJ374" t="str">
            <v/>
          </cell>
          <cell r="BK374" t="str">
            <v/>
          </cell>
          <cell r="BL374" t="str">
            <v/>
          </cell>
          <cell r="BM374" t="str">
            <v/>
          </cell>
          <cell r="BN374"/>
          <cell r="BO374"/>
          <cell r="BP374"/>
          <cell r="BQ374"/>
          <cell r="BR374"/>
          <cell r="BS374"/>
          <cell r="BT374"/>
          <cell r="BU374"/>
          <cell r="BV374"/>
          <cell r="BW374"/>
          <cell r="BX374"/>
          <cell r="BY374"/>
          <cell r="BZ374"/>
          <cell r="CA374"/>
          <cell r="CB374"/>
          <cell r="CC374"/>
          <cell r="CD374" t="str">
            <v>Yes</v>
          </cell>
          <cell r="CE374" t="str">
            <v>Yes</v>
          </cell>
          <cell r="CF374" t="str">
            <v>Yes</v>
          </cell>
          <cell r="CG374" t="str">
            <v>Yes</v>
          </cell>
          <cell r="CH374" t="str">
            <v>Yes</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v>1</v>
          </cell>
          <cell r="DW374" t="str">
            <v/>
          </cell>
        </row>
        <row r="375">
          <cell r="U375" t="str">
            <v>PR19SVE_F07</v>
          </cell>
          <cell r="V375" t="str">
            <v>Wastewater safely taken away</v>
          </cell>
          <cell r="W375" t="str">
            <v>PR19 new</v>
          </cell>
          <cell r="X375" t="str">
            <v>F07</v>
          </cell>
          <cell r="Y375" t="str">
            <v>Public sewer flooding</v>
          </cell>
          <cell r="Z375" t="str">
            <v>The number of sewer flooding incidents caused by equipment failures, blockages or collapses (collectively grouped as other causes) affecting public highways and footpaths</v>
          </cell>
          <cell r="AA375" t="str">
            <v/>
          </cell>
          <cell r="AB375" t="str">
            <v/>
          </cell>
          <cell r="AC375">
            <v>1</v>
          </cell>
          <cell r="AD375" t="str">
            <v/>
          </cell>
          <cell r="AE375" t="str">
            <v/>
          </cell>
          <cell r="AF375" t="str">
            <v/>
          </cell>
          <cell r="AG375" t="str">
            <v/>
          </cell>
          <cell r="AH375" t="str">
            <v/>
          </cell>
          <cell r="AI375">
            <v>1</v>
          </cell>
          <cell r="AJ375" t="str">
            <v>Out &amp; under</v>
          </cell>
          <cell r="AK375" t="str">
            <v xml:space="preserve">Revenue </v>
          </cell>
          <cell r="AL375" t="str">
            <v>In-period</v>
          </cell>
          <cell r="AM375" t="str">
            <v>Sewer flooding</v>
          </cell>
          <cell r="AN375" t="str">
            <v>nr</v>
          </cell>
          <cell r="AO375" t="str">
            <v>Number of incidents</v>
          </cell>
          <cell r="AP375">
            <v>0</v>
          </cell>
          <cell r="AQ375" t="str">
            <v>Down</v>
          </cell>
          <cell r="AR375" t="str">
            <v/>
          </cell>
          <cell r="AS375"/>
          <cell r="AT375"/>
          <cell r="AU375"/>
          <cell r="AV375"/>
          <cell r="AW375"/>
          <cell r="AX375"/>
          <cell r="AY375"/>
          <cell r="AZ375"/>
          <cell r="BA375"/>
          <cell r="BB375"/>
          <cell r="BC375"/>
          <cell r="BD375"/>
          <cell r="BE375"/>
          <cell r="BF375"/>
          <cell r="BG375"/>
          <cell r="BH375"/>
          <cell r="BI375" t="str">
            <v/>
          </cell>
          <cell r="BJ375" t="str">
            <v/>
          </cell>
          <cell r="BK375" t="str">
            <v/>
          </cell>
          <cell r="BL375" t="str">
            <v/>
          </cell>
          <cell r="BM375" t="str">
            <v/>
          </cell>
          <cell r="BN375"/>
          <cell r="BO375"/>
          <cell r="BP375"/>
          <cell r="BQ375"/>
          <cell r="BR375"/>
          <cell r="BS375"/>
          <cell r="BT375"/>
          <cell r="BU375"/>
          <cell r="BV375"/>
          <cell r="BW375"/>
          <cell r="BX375"/>
          <cell r="BY375"/>
          <cell r="BZ375"/>
          <cell r="CA375"/>
          <cell r="CB375"/>
          <cell r="CC375"/>
          <cell r="CD375" t="str">
            <v>Yes</v>
          </cell>
          <cell r="CE375" t="str">
            <v>Yes</v>
          </cell>
          <cell r="CF375" t="str">
            <v>Yes</v>
          </cell>
          <cell r="CG375" t="str">
            <v>Yes</v>
          </cell>
          <cell r="CH375" t="str">
            <v>Yes</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v>1</v>
          </cell>
          <cell r="DW375" t="str">
            <v/>
          </cell>
        </row>
        <row r="376">
          <cell r="U376" t="str">
            <v>PR19SVE_F08</v>
          </cell>
          <cell r="V376" t="str">
            <v>Wastewater safely taken away</v>
          </cell>
          <cell r="W376" t="str">
            <v>PR19 new</v>
          </cell>
          <cell r="X376" t="str">
            <v>F08</v>
          </cell>
          <cell r="Y376" t="str">
            <v>Green communities</v>
          </cell>
          <cell r="Z376" t="str">
            <v>The amount of natural and social capital value that we create for local communities through the construction of sustainable drainage and water management features.</v>
          </cell>
          <cell r="AA376" t="str">
            <v/>
          </cell>
          <cell r="AB376" t="str">
            <v/>
          </cell>
          <cell r="AC376">
            <v>1</v>
          </cell>
          <cell r="AD376" t="str">
            <v/>
          </cell>
          <cell r="AE376" t="str">
            <v/>
          </cell>
          <cell r="AF376" t="str">
            <v/>
          </cell>
          <cell r="AG376" t="str">
            <v/>
          </cell>
          <cell r="AH376" t="str">
            <v/>
          </cell>
          <cell r="AI376">
            <v>1</v>
          </cell>
          <cell r="AJ376" t="str">
            <v>Out &amp; under</v>
          </cell>
          <cell r="AK376" t="str">
            <v xml:space="preserve">Revenue </v>
          </cell>
          <cell r="AL376" t="str">
            <v>In-period</v>
          </cell>
          <cell r="AM376" t="str">
            <v>Sewer flooding</v>
          </cell>
          <cell r="AN376" t="str">
            <v>£m</v>
          </cell>
          <cell r="AO376" t="str">
            <v>£millions</v>
          </cell>
          <cell r="AP376">
            <v>3</v>
          </cell>
          <cell r="AQ376" t="str">
            <v>Up</v>
          </cell>
          <cell r="AR376" t="str">
            <v/>
          </cell>
          <cell r="AS376"/>
          <cell r="AT376"/>
          <cell r="AU376"/>
          <cell r="AV376"/>
          <cell r="AW376"/>
          <cell r="AX376"/>
          <cell r="AY376"/>
          <cell r="AZ376"/>
          <cell r="BA376"/>
          <cell r="BB376"/>
          <cell r="BC376"/>
          <cell r="BD376"/>
          <cell r="BE376"/>
          <cell r="BF376"/>
          <cell r="BG376"/>
          <cell r="BH376"/>
          <cell r="BI376" t="str">
            <v/>
          </cell>
          <cell r="BJ376" t="str">
            <v/>
          </cell>
          <cell r="BK376" t="str">
            <v/>
          </cell>
          <cell r="BL376" t="str">
            <v/>
          </cell>
          <cell r="BM376" t="str">
            <v/>
          </cell>
          <cell r="BN376"/>
          <cell r="BO376"/>
          <cell r="BP376"/>
          <cell r="BQ376"/>
          <cell r="BR376"/>
          <cell r="BS376"/>
          <cell r="BT376"/>
          <cell r="BU376"/>
          <cell r="BV376"/>
          <cell r="BW376"/>
          <cell r="BX376"/>
          <cell r="BY376"/>
          <cell r="BZ376"/>
          <cell r="CA376"/>
          <cell r="CB376"/>
          <cell r="CC376"/>
          <cell r="CD376" t="str">
            <v>Yes</v>
          </cell>
          <cell r="CE376" t="str">
            <v>Yes</v>
          </cell>
          <cell r="CF376" t="str">
            <v>Yes</v>
          </cell>
          <cell r="CG376" t="str">
            <v>Yes</v>
          </cell>
          <cell r="CH376" t="str">
            <v>Yes</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v>1</v>
          </cell>
          <cell r="DW376" t="str">
            <v/>
          </cell>
        </row>
        <row r="377">
          <cell r="U377" t="str">
            <v>PR19SVE_F09</v>
          </cell>
          <cell r="V377" t="str">
            <v>Wastewater safely taken away</v>
          </cell>
          <cell r="W377" t="str">
            <v>PR14 revision</v>
          </cell>
          <cell r="X377" t="str">
            <v>F09</v>
          </cell>
          <cell r="Y377" t="str">
            <v>Collaborative flood resilience</v>
          </cell>
          <cell r="Z377" t="str">
            <v>The number of properties and areas benefitting from a reduced risk of flooding from our sewer network achieved by working in collaboration with other Risk Management Authorities (RMAs) or other organisations</v>
          </cell>
          <cell r="AA377" t="str">
            <v/>
          </cell>
          <cell r="AB377" t="str">
            <v/>
          </cell>
          <cell r="AC377">
            <v>1</v>
          </cell>
          <cell r="AD377" t="str">
            <v/>
          </cell>
          <cell r="AE377" t="str">
            <v/>
          </cell>
          <cell r="AF377" t="str">
            <v/>
          </cell>
          <cell r="AG377" t="str">
            <v/>
          </cell>
          <cell r="AH377" t="str">
            <v/>
          </cell>
          <cell r="AI377">
            <v>1</v>
          </cell>
          <cell r="AJ377" t="str">
            <v>Out &amp; under</v>
          </cell>
          <cell r="AK377" t="str">
            <v xml:space="preserve">Revenue </v>
          </cell>
          <cell r="AL377" t="str">
            <v>End of AMP</v>
          </cell>
          <cell r="AM377" t="str">
            <v>Sewer flooding</v>
          </cell>
          <cell r="AN377" t="str">
            <v>nr</v>
          </cell>
          <cell r="AO377" t="str">
            <v>Number of properties or areas</v>
          </cell>
          <cell r="AP377">
            <v>0</v>
          </cell>
          <cell r="AQ377" t="str">
            <v>Up</v>
          </cell>
          <cell r="AR377" t="str">
            <v/>
          </cell>
          <cell r="AS377"/>
          <cell r="AT377"/>
          <cell r="AU377"/>
          <cell r="AV377"/>
          <cell r="AW377"/>
          <cell r="AX377"/>
          <cell r="AY377"/>
          <cell r="AZ377"/>
          <cell r="BA377"/>
          <cell r="BB377"/>
          <cell r="BC377"/>
          <cell r="BD377"/>
          <cell r="BE377"/>
          <cell r="BF377"/>
          <cell r="BG377"/>
          <cell r="BH377"/>
          <cell r="BI377" t="str">
            <v/>
          </cell>
          <cell r="BJ377" t="str">
            <v/>
          </cell>
          <cell r="BK377" t="str">
            <v/>
          </cell>
          <cell r="BL377" t="str">
            <v/>
          </cell>
          <cell r="BM377" t="str">
            <v/>
          </cell>
          <cell r="BN377"/>
          <cell r="BO377"/>
          <cell r="BP377"/>
          <cell r="BQ377"/>
          <cell r="BR377"/>
          <cell r="BS377"/>
          <cell r="BT377"/>
          <cell r="BU377"/>
          <cell r="BV377"/>
          <cell r="BW377"/>
          <cell r="BX377"/>
          <cell r="BY377"/>
          <cell r="BZ377"/>
          <cell r="CA377"/>
          <cell r="CB377"/>
          <cell r="CC377"/>
          <cell r="CD377" t="str">
            <v/>
          </cell>
          <cell r="CE377" t="str">
            <v/>
          </cell>
          <cell r="CF377" t="str">
            <v/>
          </cell>
          <cell r="CG377" t="str">
            <v/>
          </cell>
          <cell r="CH377" t="str">
            <v>Yes</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v>1</v>
          </cell>
          <cell r="DW377" t="str">
            <v/>
          </cell>
        </row>
        <row r="378">
          <cell r="U378" t="str">
            <v>PR19SVE_G01</v>
          </cell>
          <cell r="V378" t="str">
            <v>Water always there</v>
          </cell>
          <cell r="W378" t="str">
            <v>PR14 revision</v>
          </cell>
          <cell r="X378" t="str">
            <v>G01</v>
          </cell>
          <cell r="Y378" t="str">
            <v>Water supply interruptions</v>
          </cell>
          <cell r="Z378" t="str">
            <v xml:space="preserve">Average supply interruption greater than, or equal to, three hours (minutes per property) </v>
          </cell>
          <cell r="AA378" t="str">
            <v/>
          </cell>
          <cell r="AB378">
            <v>1</v>
          </cell>
          <cell r="AC378" t="str">
            <v/>
          </cell>
          <cell r="AD378" t="str">
            <v/>
          </cell>
          <cell r="AE378" t="str">
            <v/>
          </cell>
          <cell r="AF378" t="str">
            <v/>
          </cell>
          <cell r="AG378" t="str">
            <v/>
          </cell>
          <cell r="AH378" t="str">
            <v/>
          </cell>
          <cell r="AI378">
            <v>1</v>
          </cell>
          <cell r="AJ378" t="str">
            <v>Out &amp; under</v>
          </cell>
          <cell r="AK378" t="str">
            <v xml:space="preserve">Revenue </v>
          </cell>
          <cell r="AL378" t="str">
            <v>In-period</v>
          </cell>
          <cell r="AM378" t="str">
            <v>Supply interruptions</v>
          </cell>
          <cell r="AN378" t="str">
            <v>hh:mm:ss</v>
          </cell>
          <cell r="AO378" t="str">
            <v>Hours:minutes:seconds per property per year</v>
          </cell>
          <cell r="AP378">
            <v>0</v>
          </cell>
          <cell r="AQ378" t="str">
            <v>Down</v>
          </cell>
          <cell r="AR378" t="str">
            <v>Water supply interruptions</v>
          </cell>
          <cell r="AS378"/>
          <cell r="AT378"/>
          <cell r="AU378"/>
          <cell r="AV378"/>
          <cell r="AW378"/>
          <cell r="AX378"/>
          <cell r="AY378"/>
          <cell r="AZ378"/>
          <cell r="BA378"/>
          <cell r="BB378"/>
          <cell r="BC378"/>
          <cell r="BD378"/>
          <cell r="BE378"/>
          <cell r="BF378"/>
          <cell r="BG378"/>
          <cell r="BH378"/>
          <cell r="BI378">
            <v>4.5138888888888893E-3</v>
          </cell>
          <cell r="BJ378">
            <v>4.2592592592592595E-3</v>
          </cell>
          <cell r="BK378">
            <v>3.9930555555555561E-3</v>
          </cell>
          <cell r="BL378">
            <v>3.7384259259259263E-3</v>
          </cell>
          <cell r="BM378">
            <v>3.472222222222222E-3</v>
          </cell>
          <cell r="BN378"/>
          <cell r="BO378"/>
          <cell r="BP378"/>
          <cell r="BQ378"/>
          <cell r="BR378"/>
          <cell r="BS378"/>
          <cell r="BT378"/>
          <cell r="BU378"/>
          <cell r="BV378"/>
          <cell r="BW378"/>
          <cell r="BX378"/>
          <cell r="BY378"/>
          <cell r="BZ378"/>
          <cell r="CA378"/>
          <cell r="CB378"/>
          <cell r="CC378"/>
          <cell r="CD378" t="str">
            <v>Yes</v>
          </cell>
          <cell r="CE378" t="str">
            <v>Yes</v>
          </cell>
          <cell r="CF378" t="str">
            <v>Yes</v>
          </cell>
          <cell r="CG378" t="str">
            <v>Yes</v>
          </cell>
          <cell r="CH378" t="str">
            <v>Yes</v>
          </cell>
          <cell r="CI378" t="str">
            <v/>
          </cell>
          <cell r="CJ378" t="str">
            <v/>
          </cell>
          <cell r="CK378" t="str">
            <v/>
          </cell>
          <cell r="CL378" t="str">
            <v/>
          </cell>
          <cell r="CM378" t="str">
            <v/>
          </cell>
          <cell r="CN378">
            <v>1.5798611111111114E-2</v>
          </cell>
          <cell r="CO378">
            <v>1.5798611111111114E-2</v>
          </cell>
          <cell r="CP378">
            <v>1.5798611111111114E-2</v>
          </cell>
          <cell r="CQ378">
            <v>1.5798611111111114E-2</v>
          </cell>
          <cell r="CR378">
            <v>1.5798611111111114E-2</v>
          </cell>
          <cell r="CS378" t="str">
            <v/>
          </cell>
          <cell r="CT378" t="str">
            <v/>
          </cell>
          <cell r="CU378" t="str">
            <v/>
          </cell>
          <cell r="CV378" t="str">
            <v/>
          </cell>
          <cell r="CW378" t="str">
            <v/>
          </cell>
          <cell r="CX378" t="str">
            <v/>
          </cell>
          <cell r="CY378" t="str">
            <v/>
          </cell>
          <cell r="CZ378" t="str">
            <v/>
          </cell>
          <cell r="DA378" t="str">
            <v/>
          </cell>
          <cell r="DB378" t="str">
            <v/>
          </cell>
          <cell r="DC378">
            <v>2.4305555555555556E-3</v>
          </cell>
          <cell r="DD378">
            <v>2.3263888888888891E-3</v>
          </cell>
          <cell r="DE378">
            <v>2.2106481481481491E-3</v>
          </cell>
          <cell r="DF378">
            <v>2.1064814814814817E-3</v>
          </cell>
          <cell r="DG378">
            <v>2.0138888888888888E-3</v>
          </cell>
          <cell r="DH378" t="str">
            <v/>
          </cell>
          <cell r="DI378" t="str">
            <v/>
          </cell>
          <cell r="DJ378" t="str">
            <v/>
          </cell>
          <cell r="DK378" t="str">
            <v/>
          </cell>
          <cell r="DL378" t="str">
            <v/>
          </cell>
          <cell r="DM378">
            <v>-1.081</v>
          </cell>
          <cell r="DN378" t="str">
            <v/>
          </cell>
          <cell r="DO378" t="str">
            <v/>
          </cell>
          <cell r="DP378" t="str">
            <v/>
          </cell>
          <cell r="DQ378">
            <v>1.081</v>
          </cell>
          <cell r="DR378" t="str">
            <v/>
          </cell>
          <cell r="DS378" t="str">
            <v/>
          </cell>
          <cell r="DT378" t="str">
            <v/>
          </cell>
          <cell r="DU378" t="str">
            <v/>
          </cell>
          <cell r="DV378">
            <v>1</v>
          </cell>
          <cell r="DW378" t="str">
            <v/>
          </cell>
        </row>
        <row r="379">
          <cell r="U379" t="str">
            <v>PR19SVE_G02</v>
          </cell>
          <cell r="V379" t="str">
            <v>Water always there</v>
          </cell>
          <cell r="W379" t="str">
            <v>PR14 revision</v>
          </cell>
          <cell r="X379" t="str">
            <v>G02</v>
          </cell>
          <cell r="Y379" t="str">
            <v>Leakage</v>
          </cell>
          <cell r="Z379" t="str">
            <v xml:space="preserve">The total level of leakage, including service reservoir losses and trunk main leakage plus customer supply pipe leakage, in megalitres per day (Ml/d), reported as a three-year average. </v>
          </cell>
          <cell r="AA379" t="str">
            <v/>
          </cell>
          <cell r="AB379">
            <v>1</v>
          </cell>
          <cell r="AC379" t="str">
            <v/>
          </cell>
          <cell r="AD379" t="str">
            <v/>
          </cell>
          <cell r="AE379" t="str">
            <v/>
          </cell>
          <cell r="AF379" t="str">
            <v/>
          </cell>
          <cell r="AG379" t="str">
            <v/>
          </cell>
          <cell r="AH379" t="str">
            <v/>
          </cell>
          <cell r="AI379">
            <v>1</v>
          </cell>
          <cell r="AJ379" t="str">
            <v>Out &amp; under</v>
          </cell>
          <cell r="AK379" t="str">
            <v xml:space="preserve">Revenue </v>
          </cell>
          <cell r="AL379" t="str">
            <v>In-period</v>
          </cell>
          <cell r="AM379" t="str">
            <v>Leakage</v>
          </cell>
          <cell r="AN379" t="str">
            <v>%</v>
          </cell>
          <cell r="AO379" t="str">
            <v>Percentage reduction from baseline (2019-20) using 3 year average</v>
          </cell>
          <cell r="AP379">
            <v>1</v>
          </cell>
          <cell r="AQ379" t="str">
            <v>Up</v>
          </cell>
          <cell r="AR379" t="str">
            <v>Leakage</v>
          </cell>
          <cell r="AS379"/>
          <cell r="AT379"/>
          <cell r="AU379"/>
          <cell r="AV379"/>
          <cell r="AW379"/>
          <cell r="AX379"/>
          <cell r="AY379"/>
          <cell r="AZ379"/>
          <cell r="BA379"/>
          <cell r="BB379"/>
          <cell r="BC379"/>
          <cell r="BD379"/>
          <cell r="BE379"/>
          <cell r="BF379"/>
          <cell r="BG379"/>
          <cell r="BH379"/>
          <cell r="BI379">
            <v>1.4</v>
          </cell>
          <cell r="BJ379">
            <v>2.9</v>
          </cell>
          <cell r="BK379">
            <v>5.7</v>
          </cell>
          <cell r="BL379">
            <v>10.5</v>
          </cell>
          <cell r="BM379">
            <v>14.3</v>
          </cell>
          <cell r="BN379"/>
          <cell r="BO379"/>
          <cell r="BP379"/>
          <cell r="BQ379"/>
          <cell r="BR379"/>
          <cell r="BS379"/>
          <cell r="BT379"/>
          <cell r="BU379"/>
          <cell r="BV379"/>
          <cell r="BW379"/>
          <cell r="BX379"/>
          <cell r="BY379"/>
          <cell r="BZ379"/>
          <cell r="CA379"/>
          <cell r="CB379"/>
          <cell r="CC379"/>
          <cell r="CD379" t="str">
            <v>Yes</v>
          </cell>
          <cell r="CE379" t="str">
            <v>Yes</v>
          </cell>
          <cell r="CF379" t="str">
            <v>Yes</v>
          </cell>
          <cell r="CG379" t="str">
            <v>Yes</v>
          </cell>
          <cell r="CH379" t="str">
            <v>Yes</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v>-0.32500000000000001</v>
          </cell>
          <cell r="DN379" t="str">
            <v/>
          </cell>
          <cell r="DO379" t="str">
            <v/>
          </cell>
          <cell r="DP379" t="str">
            <v/>
          </cell>
          <cell r="DQ379">
            <v>0.32500000000000001</v>
          </cell>
          <cell r="DR379" t="str">
            <v/>
          </cell>
          <cell r="DS379" t="str">
            <v/>
          </cell>
          <cell r="DT379" t="str">
            <v/>
          </cell>
          <cell r="DU379" t="str">
            <v/>
          </cell>
          <cell r="DV379">
            <v>1</v>
          </cell>
          <cell r="DW379" t="str">
            <v/>
          </cell>
        </row>
        <row r="380">
          <cell r="U380" t="str">
            <v>PR19SVE_G03</v>
          </cell>
          <cell r="V380" t="str">
            <v>Water always there</v>
          </cell>
          <cell r="W380" t="str">
            <v>PR19 new</v>
          </cell>
          <cell r="X380" t="str">
            <v>G03</v>
          </cell>
          <cell r="Y380" t="str">
            <v>Per capita consumption</v>
          </cell>
          <cell r="Z380" t="str">
            <v>Average amount of water used by each person that lives in a household property (litres per head per day). Reported as a three-year average</v>
          </cell>
          <cell r="AA380">
            <v>1</v>
          </cell>
          <cell r="AB380" t="str">
            <v/>
          </cell>
          <cell r="AC380" t="str">
            <v/>
          </cell>
          <cell r="AD380" t="str">
            <v/>
          </cell>
          <cell r="AE380" t="str">
            <v/>
          </cell>
          <cell r="AF380" t="str">
            <v/>
          </cell>
          <cell r="AG380" t="str">
            <v/>
          </cell>
          <cell r="AH380" t="str">
            <v/>
          </cell>
          <cell r="AI380">
            <v>1</v>
          </cell>
          <cell r="AJ380" t="str">
            <v>Under</v>
          </cell>
          <cell r="AK380" t="str">
            <v xml:space="preserve">Revenue </v>
          </cell>
          <cell r="AL380" t="str">
            <v>End of period</v>
          </cell>
          <cell r="AM380" t="str">
            <v>Water consumption</v>
          </cell>
          <cell r="AN380" t="str">
            <v xml:space="preserve">% </v>
          </cell>
          <cell r="AO380" t="str">
            <v>Percentage reduction from baseline (2019-20) using 3 year average</v>
          </cell>
          <cell r="AP380">
            <v>1</v>
          </cell>
          <cell r="AQ380" t="str">
            <v>Up</v>
          </cell>
          <cell r="AR380" t="str">
            <v>Per capita consumption</v>
          </cell>
          <cell r="AS380"/>
          <cell r="AT380"/>
          <cell r="AU380"/>
          <cell r="AV380"/>
          <cell r="AW380"/>
          <cell r="AX380"/>
          <cell r="AY380"/>
          <cell r="AZ380"/>
          <cell r="BA380"/>
          <cell r="BB380"/>
          <cell r="BC380"/>
          <cell r="BD380"/>
          <cell r="BE380"/>
          <cell r="BF380"/>
          <cell r="BG380"/>
          <cell r="BH380"/>
          <cell r="BI380">
            <v>0.7</v>
          </cell>
          <cell r="BJ380">
            <v>1.4</v>
          </cell>
          <cell r="BK380">
            <v>2.1</v>
          </cell>
          <cell r="BL380">
            <v>2.8</v>
          </cell>
          <cell r="BM380">
            <v>3.5</v>
          </cell>
          <cell r="BN380"/>
          <cell r="BO380"/>
          <cell r="BP380"/>
          <cell r="BQ380"/>
          <cell r="BR380"/>
          <cell r="BS380"/>
          <cell r="BT380"/>
          <cell r="BU380"/>
          <cell r="BV380"/>
          <cell r="BW380"/>
          <cell r="BX380"/>
          <cell r="BY380"/>
          <cell r="BZ380"/>
          <cell r="CA380"/>
          <cell r="CB380"/>
          <cell r="CC380"/>
          <cell r="CD380" t="str">
            <v>Yes</v>
          </cell>
          <cell r="CE380" t="str">
            <v>Yes</v>
          </cell>
          <cell r="CF380" t="str">
            <v>Yes</v>
          </cell>
          <cell r="CG380" t="str">
            <v>Yes</v>
          </cell>
          <cell r="CH380" t="str">
            <v>Yes</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v>-0.35</v>
          </cell>
          <cell r="DN380" t="str">
            <v/>
          </cell>
          <cell r="DO380" t="str">
            <v/>
          </cell>
          <cell r="DP380" t="str">
            <v/>
          </cell>
          <cell r="DQ380" t="str">
            <v/>
          </cell>
          <cell r="DR380" t="str">
            <v/>
          </cell>
          <cell r="DS380" t="str">
            <v/>
          </cell>
          <cell r="DT380" t="str">
            <v/>
          </cell>
          <cell r="DU380" t="str">
            <v/>
          </cell>
          <cell r="DV380">
            <v>1</v>
          </cell>
          <cell r="DW380" t="str">
            <v/>
          </cell>
        </row>
        <row r="381">
          <cell r="U381" t="str">
            <v>PR19SVE_G04</v>
          </cell>
          <cell r="V381" t="str">
            <v>Water always there</v>
          </cell>
          <cell r="W381" t="str">
            <v>PR19 continuation</v>
          </cell>
          <cell r="X381" t="str">
            <v>G04</v>
          </cell>
          <cell r="Y381" t="str">
            <v>Mains repairs</v>
          </cell>
          <cell r="Z381" t="str">
            <v>The number of mains bursts per thousand kilometres of total length of mains</v>
          </cell>
          <cell r="AA381" t="str">
            <v/>
          </cell>
          <cell r="AB381">
            <v>1</v>
          </cell>
          <cell r="AC381" t="str">
            <v/>
          </cell>
          <cell r="AD381" t="str">
            <v/>
          </cell>
          <cell r="AE381" t="str">
            <v/>
          </cell>
          <cell r="AF381" t="str">
            <v/>
          </cell>
          <cell r="AG381" t="str">
            <v/>
          </cell>
          <cell r="AH381" t="str">
            <v/>
          </cell>
          <cell r="AI381">
            <v>1</v>
          </cell>
          <cell r="AJ381" t="str">
            <v>Out &amp; under</v>
          </cell>
          <cell r="AK381" t="str">
            <v xml:space="preserve">Revenue </v>
          </cell>
          <cell r="AL381" t="str">
            <v>In-period</v>
          </cell>
          <cell r="AM381" t="str">
            <v>Water mains bursts</v>
          </cell>
          <cell r="AN381" t="str">
            <v>number</v>
          </cell>
          <cell r="AO381" t="str">
            <v>Number of repairs per 1000 km of mains</v>
          </cell>
          <cell r="AP381">
            <v>1</v>
          </cell>
          <cell r="AQ381" t="str">
            <v>Down</v>
          </cell>
          <cell r="AR381" t="str">
            <v>Mains repairs</v>
          </cell>
          <cell r="AS381"/>
          <cell r="AT381"/>
          <cell r="AU381"/>
          <cell r="AV381"/>
          <cell r="AW381"/>
          <cell r="AX381"/>
          <cell r="AY381"/>
          <cell r="AZ381"/>
          <cell r="BA381"/>
          <cell r="BB381"/>
          <cell r="BC381"/>
          <cell r="BD381"/>
          <cell r="BE381"/>
          <cell r="BF381"/>
          <cell r="BG381"/>
          <cell r="BH381"/>
          <cell r="BI381">
            <v>123.5</v>
          </cell>
          <cell r="BJ381">
            <v>121.8</v>
          </cell>
          <cell r="BK381">
            <v>120.1</v>
          </cell>
          <cell r="BL381">
            <v>118.4</v>
          </cell>
          <cell r="BM381">
            <v>116.7</v>
          </cell>
          <cell r="BN381"/>
          <cell r="BO381"/>
          <cell r="BP381"/>
          <cell r="BQ381"/>
          <cell r="BR381"/>
          <cell r="BS381"/>
          <cell r="BT381"/>
          <cell r="BU381"/>
          <cell r="BV381"/>
          <cell r="BW381"/>
          <cell r="BX381"/>
          <cell r="BY381"/>
          <cell r="BZ381"/>
          <cell r="CA381"/>
          <cell r="CB381"/>
          <cell r="CC381"/>
          <cell r="CD381" t="str">
            <v>Yes</v>
          </cell>
          <cell r="CE381" t="str">
            <v>Yes</v>
          </cell>
          <cell r="CF381" t="str">
            <v>Yes</v>
          </cell>
          <cell r="CG381" t="str">
            <v>Yes</v>
          </cell>
          <cell r="CH381" t="str">
            <v>Yes</v>
          </cell>
          <cell r="CI381" t="str">
            <v/>
          </cell>
          <cell r="CJ381" t="str">
            <v/>
          </cell>
          <cell r="CK381" t="str">
            <v/>
          </cell>
          <cell r="CL381" t="str">
            <v/>
          </cell>
          <cell r="CM381" t="str">
            <v/>
          </cell>
          <cell r="CN381">
            <v>163</v>
          </cell>
          <cell r="CO381">
            <v>163</v>
          </cell>
          <cell r="CP381">
            <v>163</v>
          </cell>
          <cell r="CQ381">
            <v>163</v>
          </cell>
          <cell r="CR381">
            <v>163</v>
          </cell>
          <cell r="CS381" t="str">
            <v/>
          </cell>
          <cell r="CT381" t="str">
            <v/>
          </cell>
          <cell r="CU381" t="str">
            <v/>
          </cell>
          <cell r="CV381" t="str">
            <v/>
          </cell>
          <cell r="CW381" t="str">
            <v/>
          </cell>
          <cell r="CX381" t="str">
            <v/>
          </cell>
          <cell r="CY381" t="str">
            <v/>
          </cell>
          <cell r="CZ381" t="str">
            <v/>
          </cell>
          <cell r="DA381" t="str">
            <v/>
          </cell>
          <cell r="DB381" t="str">
            <v/>
          </cell>
          <cell r="DC381">
            <v>101</v>
          </cell>
          <cell r="DD381">
            <v>101</v>
          </cell>
          <cell r="DE381">
            <v>101</v>
          </cell>
          <cell r="DF381">
            <v>101</v>
          </cell>
          <cell r="DG381">
            <v>101</v>
          </cell>
          <cell r="DH381" t="str">
            <v/>
          </cell>
          <cell r="DI381" t="str">
            <v/>
          </cell>
          <cell r="DJ381" t="str">
            <v/>
          </cell>
          <cell r="DK381" t="str">
            <v/>
          </cell>
          <cell r="DL381" t="str">
            <v/>
          </cell>
          <cell r="DM381">
            <v>-0.56200000000000006</v>
          </cell>
          <cell r="DN381" t="str">
            <v/>
          </cell>
          <cell r="DO381" t="str">
            <v/>
          </cell>
          <cell r="DP381" t="str">
            <v/>
          </cell>
          <cell r="DQ381">
            <v>0.185</v>
          </cell>
          <cell r="DR381" t="str">
            <v/>
          </cell>
          <cell r="DS381" t="str">
            <v/>
          </cell>
          <cell r="DT381" t="str">
            <v/>
          </cell>
          <cell r="DU381" t="str">
            <v/>
          </cell>
          <cell r="DV381">
            <v>1</v>
          </cell>
          <cell r="DW381" t="str">
            <v/>
          </cell>
        </row>
        <row r="382">
          <cell r="U382" t="str">
            <v>PR19SVE_G05</v>
          </cell>
          <cell r="V382" t="str">
            <v>Water always there</v>
          </cell>
          <cell r="W382" t="str">
            <v>PR19 new</v>
          </cell>
          <cell r="X382" t="str">
            <v>G05</v>
          </cell>
          <cell r="Y382" t="str">
            <v>Unplanned outage</v>
          </cell>
          <cell r="Z382" t="str">
            <v xml:space="preserve">Unplanned outage. The annualised unavailable flow, based on the peak week production capacity (or PWPC). </v>
          </cell>
          <cell r="AA382">
            <v>0.1</v>
          </cell>
          <cell r="AB382">
            <v>0.9</v>
          </cell>
          <cell r="AC382" t="str">
            <v/>
          </cell>
          <cell r="AD382" t="str">
            <v/>
          </cell>
          <cell r="AE382" t="str">
            <v/>
          </cell>
          <cell r="AF382" t="str">
            <v/>
          </cell>
          <cell r="AG382" t="str">
            <v/>
          </cell>
          <cell r="AH382" t="str">
            <v/>
          </cell>
          <cell r="AI382">
            <v>1</v>
          </cell>
          <cell r="AJ382" t="str">
            <v>Under</v>
          </cell>
          <cell r="AK382" t="str">
            <v xml:space="preserve">Revenue </v>
          </cell>
          <cell r="AL382" t="str">
            <v>In-period</v>
          </cell>
          <cell r="AM382" t="str">
            <v>Water outage</v>
          </cell>
          <cell r="AN382" t="str">
            <v>%</v>
          </cell>
          <cell r="AO382" t="str">
            <v>Percentage of peak week production capacity</v>
          </cell>
          <cell r="AP382">
            <v>2</v>
          </cell>
          <cell r="AQ382" t="str">
            <v>Down</v>
          </cell>
          <cell r="AR382" t="str">
            <v>Unplanned outage</v>
          </cell>
          <cell r="AS382"/>
          <cell r="AT382"/>
          <cell r="AU382"/>
          <cell r="AV382"/>
          <cell r="AW382"/>
          <cell r="AX382"/>
          <cell r="AY382"/>
          <cell r="AZ382"/>
          <cell r="BA382"/>
          <cell r="BB382"/>
          <cell r="BC382"/>
          <cell r="BD382"/>
          <cell r="BE382"/>
          <cell r="BF382"/>
          <cell r="BG382"/>
          <cell r="BH382"/>
          <cell r="BI382">
            <v>2.34</v>
          </cell>
          <cell r="BJ382">
            <v>2.34</v>
          </cell>
          <cell r="BK382">
            <v>2.34</v>
          </cell>
          <cell r="BL382">
            <v>2.34</v>
          </cell>
          <cell r="BM382">
            <v>2.34</v>
          </cell>
          <cell r="BN382"/>
          <cell r="BO382"/>
          <cell r="BP382"/>
          <cell r="BQ382"/>
          <cell r="BR382"/>
          <cell r="BS382"/>
          <cell r="BT382"/>
          <cell r="BU382"/>
          <cell r="BV382"/>
          <cell r="BW382"/>
          <cell r="BX382"/>
          <cell r="BY382"/>
          <cell r="BZ382"/>
          <cell r="CA382"/>
          <cell r="CB382"/>
          <cell r="CC382"/>
          <cell r="CD382" t="str">
            <v>Yes</v>
          </cell>
          <cell r="CE382" t="str">
            <v>Yes</v>
          </cell>
          <cell r="CF382" t="str">
            <v>Yes</v>
          </cell>
          <cell r="CG382" t="str">
            <v>Yes</v>
          </cell>
          <cell r="CH382" t="str">
            <v>Yes</v>
          </cell>
          <cell r="CI382" t="str">
            <v/>
          </cell>
          <cell r="CJ382" t="str">
            <v/>
          </cell>
          <cell r="CK382" t="str">
            <v/>
          </cell>
          <cell r="CL382" t="str">
            <v/>
          </cell>
          <cell r="CM382" t="str">
            <v/>
          </cell>
          <cell r="CN382">
            <v>4.68</v>
          </cell>
          <cell r="CO382">
            <v>4.68</v>
          </cell>
          <cell r="CP382">
            <v>4.68</v>
          </cell>
          <cell r="CQ382">
            <v>4.68</v>
          </cell>
          <cell r="CR382">
            <v>4.68</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v>-3.0249999999999999</v>
          </cell>
          <cell r="DN382" t="str">
            <v/>
          </cell>
          <cell r="DO382" t="str">
            <v/>
          </cell>
          <cell r="DP382" t="str">
            <v/>
          </cell>
          <cell r="DQ382" t="str">
            <v/>
          </cell>
          <cell r="DR382" t="str">
            <v/>
          </cell>
          <cell r="DS382" t="str">
            <v/>
          </cell>
          <cell r="DT382" t="str">
            <v/>
          </cell>
          <cell r="DU382" t="str">
            <v/>
          </cell>
          <cell r="DV382">
            <v>1</v>
          </cell>
          <cell r="DW382" t="str">
            <v/>
          </cell>
        </row>
        <row r="383">
          <cell r="U383" t="str">
            <v>PR19SVE_G06</v>
          </cell>
          <cell r="V383" t="str">
            <v>Water always there</v>
          </cell>
          <cell r="W383" t="str">
            <v>PR19 new</v>
          </cell>
          <cell r="X383" t="str">
            <v>G06</v>
          </cell>
          <cell r="Y383" t="str">
            <v>Risk of severe restrictions in a drought</v>
          </cell>
          <cell r="Z383" t="str">
            <v>Percentage of the population that would experience severe supply restrictions (e.g. standpipes or rota cuts) in a 1-in-200 year drought</v>
          </cell>
          <cell r="AA383">
            <v>1</v>
          </cell>
          <cell r="AB383" t="str">
            <v/>
          </cell>
          <cell r="AC383" t="str">
            <v/>
          </cell>
          <cell r="AD383" t="str">
            <v/>
          </cell>
          <cell r="AE383" t="str">
            <v/>
          </cell>
          <cell r="AF383" t="str">
            <v/>
          </cell>
          <cell r="AG383" t="str">
            <v/>
          </cell>
          <cell r="AH383" t="str">
            <v/>
          </cell>
          <cell r="AI383">
            <v>1</v>
          </cell>
          <cell r="AJ383" t="str">
            <v>NFI</v>
          </cell>
          <cell r="AK383" t="str">
            <v/>
          </cell>
          <cell r="AL383" t="str">
            <v/>
          </cell>
          <cell r="AM383" t="str">
            <v>Resilience</v>
          </cell>
          <cell r="AN383" t="str">
            <v>%</v>
          </cell>
          <cell r="AO383" t="str">
            <v>Percentage of population at risk</v>
          </cell>
          <cell r="AP383">
            <v>1</v>
          </cell>
          <cell r="AQ383" t="str">
            <v>Down</v>
          </cell>
          <cell r="AR383" t="str">
            <v>Risk of severe restrictions in a drought</v>
          </cell>
          <cell r="AS383"/>
          <cell r="AT383"/>
          <cell r="AU383"/>
          <cell r="AV383"/>
          <cell r="AW383"/>
          <cell r="AX383"/>
          <cell r="AY383"/>
          <cell r="AZ383"/>
          <cell r="BA383"/>
          <cell r="BB383"/>
          <cell r="BC383"/>
          <cell r="BD383"/>
          <cell r="BE383"/>
          <cell r="BF383"/>
          <cell r="BG383"/>
          <cell r="BH383"/>
          <cell r="BI383">
            <v>56.2</v>
          </cell>
          <cell r="BJ383">
            <v>56.2</v>
          </cell>
          <cell r="BK383">
            <v>56.2</v>
          </cell>
          <cell r="BL383">
            <v>56.2</v>
          </cell>
          <cell r="BM383">
            <v>56.2</v>
          </cell>
          <cell r="BN383"/>
          <cell r="BO383"/>
          <cell r="BP383"/>
          <cell r="BQ383"/>
          <cell r="BR383"/>
          <cell r="BS383"/>
          <cell r="BT383"/>
          <cell r="BU383"/>
          <cell r="BV383"/>
          <cell r="BW383"/>
          <cell r="BX383"/>
          <cell r="BY383"/>
          <cell r="BZ383"/>
          <cell r="CA383"/>
          <cell r="CB383"/>
          <cell r="CC383"/>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v>1</v>
          </cell>
          <cell r="DW383" t="str">
            <v/>
          </cell>
        </row>
        <row r="384">
          <cell r="U384" t="str">
            <v>PR19SVE_G07</v>
          </cell>
          <cell r="V384" t="str">
            <v>Water always there</v>
          </cell>
          <cell r="W384" t="str">
            <v>PR14 revision</v>
          </cell>
          <cell r="X384" t="str">
            <v>G07</v>
          </cell>
          <cell r="Y384" t="str">
            <v>Speed of response to visible leaks</v>
          </cell>
          <cell r="Z384" t="str">
            <v>The time taken to fix customer reported significant visible leaks on Severn Trent Water’s network.</v>
          </cell>
          <cell r="AA384" t="str">
            <v/>
          </cell>
          <cell r="AB384">
            <v>1</v>
          </cell>
          <cell r="AC384" t="str">
            <v/>
          </cell>
          <cell r="AD384" t="str">
            <v/>
          </cell>
          <cell r="AE384" t="str">
            <v/>
          </cell>
          <cell r="AF384" t="str">
            <v/>
          </cell>
          <cell r="AG384" t="str">
            <v/>
          </cell>
          <cell r="AH384" t="str">
            <v/>
          </cell>
          <cell r="AI384">
            <v>1</v>
          </cell>
          <cell r="AJ384" t="str">
            <v>Out &amp; under</v>
          </cell>
          <cell r="AK384" t="str">
            <v xml:space="preserve">Revenue </v>
          </cell>
          <cell r="AL384" t="str">
            <v>In-period</v>
          </cell>
          <cell r="AM384" t="str">
            <v>Leakage</v>
          </cell>
          <cell r="AN384" t="str">
            <v>time</v>
          </cell>
          <cell r="AO384" t="str">
            <v>Days</v>
          </cell>
          <cell r="AP384">
            <v>1</v>
          </cell>
          <cell r="AQ384" t="str">
            <v>Down</v>
          </cell>
          <cell r="AR384" t="str">
            <v/>
          </cell>
          <cell r="AS384"/>
          <cell r="AT384"/>
          <cell r="AU384"/>
          <cell r="AV384"/>
          <cell r="AW384"/>
          <cell r="AX384"/>
          <cell r="AY384"/>
          <cell r="AZ384"/>
          <cell r="BA384"/>
          <cell r="BB384"/>
          <cell r="BC384"/>
          <cell r="BD384"/>
          <cell r="BE384"/>
          <cell r="BF384"/>
          <cell r="BG384"/>
          <cell r="BH384"/>
          <cell r="BI384" t="str">
            <v/>
          </cell>
          <cell r="BJ384" t="str">
            <v/>
          </cell>
          <cell r="BK384" t="str">
            <v/>
          </cell>
          <cell r="BL384" t="str">
            <v/>
          </cell>
          <cell r="BM384" t="str">
            <v/>
          </cell>
          <cell r="BN384"/>
          <cell r="BO384"/>
          <cell r="BP384"/>
          <cell r="BQ384"/>
          <cell r="BR384"/>
          <cell r="BS384"/>
          <cell r="BT384"/>
          <cell r="BU384"/>
          <cell r="BV384"/>
          <cell r="BW384"/>
          <cell r="BX384"/>
          <cell r="BY384"/>
          <cell r="BZ384"/>
          <cell r="CA384"/>
          <cell r="CB384"/>
          <cell r="CC384"/>
          <cell r="CD384" t="str">
            <v>Yes</v>
          </cell>
          <cell r="CE384" t="str">
            <v>Yes</v>
          </cell>
          <cell r="CF384" t="str">
            <v>Yes</v>
          </cell>
          <cell r="CG384" t="str">
            <v>Yes</v>
          </cell>
          <cell r="CH384" t="str">
            <v>Yes</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v>1</v>
          </cell>
          <cell r="DW384" t="str">
            <v/>
          </cell>
        </row>
        <row r="385">
          <cell r="U385" t="str">
            <v>PR19SVE_G08</v>
          </cell>
          <cell r="V385" t="str">
            <v>Water always there</v>
          </cell>
          <cell r="W385" t="str">
            <v>PR14 revision</v>
          </cell>
          <cell r="X385" t="str">
            <v>G08</v>
          </cell>
          <cell r="Y385" t="str">
            <v>Persistent low pressure</v>
          </cell>
          <cell r="Z385" t="str">
            <v>The number of low pressure days experienced by properties which have exceeded the persistent low pressure threshold. The persistent low pressure threshold is more than 25 days of low pressure in a 5 year rolling period.</v>
          </cell>
          <cell r="AA385" t="str">
            <v/>
          </cell>
          <cell r="AB385">
            <v>1</v>
          </cell>
          <cell r="AC385" t="str">
            <v/>
          </cell>
          <cell r="AD385" t="str">
            <v/>
          </cell>
          <cell r="AE385" t="str">
            <v/>
          </cell>
          <cell r="AF385" t="str">
            <v/>
          </cell>
          <cell r="AG385" t="str">
            <v/>
          </cell>
          <cell r="AH385" t="str">
            <v/>
          </cell>
          <cell r="AI385">
            <v>1</v>
          </cell>
          <cell r="AJ385" t="str">
            <v>Out &amp; under</v>
          </cell>
          <cell r="AK385" t="str">
            <v xml:space="preserve">Revenue </v>
          </cell>
          <cell r="AL385" t="str">
            <v>In-period</v>
          </cell>
          <cell r="AM385" t="str">
            <v>Low pressure</v>
          </cell>
          <cell r="AN385" t="str">
            <v>nr</v>
          </cell>
          <cell r="AO385" t="str">
            <v>Property days</v>
          </cell>
          <cell r="AP385">
            <v>0</v>
          </cell>
          <cell r="AQ385" t="str">
            <v>Down</v>
          </cell>
          <cell r="AR385" t="str">
            <v/>
          </cell>
          <cell r="AS385"/>
          <cell r="AT385"/>
          <cell r="AU385"/>
          <cell r="AV385"/>
          <cell r="AW385"/>
          <cell r="AX385"/>
          <cell r="AY385"/>
          <cell r="AZ385"/>
          <cell r="BA385"/>
          <cell r="BB385"/>
          <cell r="BC385"/>
          <cell r="BD385"/>
          <cell r="BE385"/>
          <cell r="BF385"/>
          <cell r="BG385"/>
          <cell r="BH385"/>
          <cell r="BI385" t="str">
            <v/>
          </cell>
          <cell r="BJ385" t="str">
            <v/>
          </cell>
          <cell r="BK385" t="str">
            <v/>
          </cell>
          <cell r="BL385" t="str">
            <v/>
          </cell>
          <cell r="BM385" t="str">
            <v/>
          </cell>
          <cell r="BN385"/>
          <cell r="BO385"/>
          <cell r="BP385"/>
          <cell r="BQ385"/>
          <cell r="BR385"/>
          <cell r="BS385"/>
          <cell r="BT385"/>
          <cell r="BU385"/>
          <cell r="BV385"/>
          <cell r="BW385"/>
          <cell r="BX385"/>
          <cell r="BY385"/>
          <cell r="BZ385"/>
          <cell r="CA385"/>
          <cell r="CB385"/>
          <cell r="CC385"/>
          <cell r="CD385" t="str">
            <v>Yes</v>
          </cell>
          <cell r="CE385" t="str">
            <v>Yes</v>
          </cell>
          <cell r="CF385" t="str">
            <v>Yes</v>
          </cell>
          <cell r="CG385" t="str">
            <v>Yes</v>
          </cell>
          <cell r="CH385" t="str">
            <v>Yes</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v>1</v>
          </cell>
          <cell r="DW385" t="str">
            <v/>
          </cell>
        </row>
        <row r="386">
          <cell r="U386" t="str">
            <v>PR19SVE_G09</v>
          </cell>
          <cell r="V386" t="str">
            <v>Water always there</v>
          </cell>
          <cell r="W386" t="str">
            <v>PR19 new</v>
          </cell>
          <cell r="X386" t="str">
            <v>G09</v>
          </cell>
          <cell r="Y386" t="str">
            <v>Abstraction Incentive Mechanism (AIM)</v>
          </cell>
          <cell r="Z386" t="str">
            <v>Reducing water abstraction at environmentally sensitive sites to prevent environmental deterioration.</v>
          </cell>
          <cell r="AA386">
            <v>1</v>
          </cell>
          <cell r="AB386" t="str">
            <v/>
          </cell>
          <cell r="AC386" t="str">
            <v/>
          </cell>
          <cell r="AD386" t="str">
            <v/>
          </cell>
          <cell r="AE386" t="str">
            <v/>
          </cell>
          <cell r="AF386" t="str">
            <v/>
          </cell>
          <cell r="AG386" t="str">
            <v/>
          </cell>
          <cell r="AH386" t="str">
            <v/>
          </cell>
          <cell r="AI386">
            <v>1</v>
          </cell>
          <cell r="AJ386" t="str">
            <v>Out &amp; under</v>
          </cell>
          <cell r="AK386" t="str">
            <v xml:space="preserve">Revenue </v>
          </cell>
          <cell r="AL386" t="str">
            <v>In-period</v>
          </cell>
          <cell r="AM386" t="str">
            <v>Water resources/ abstraction</v>
          </cell>
          <cell r="AN386" t="str">
            <v>nr</v>
          </cell>
          <cell r="AO386" t="str">
            <v>Megalitres (Ml)</v>
          </cell>
          <cell r="AP386">
            <v>0</v>
          </cell>
          <cell r="AQ386" t="str">
            <v>Down</v>
          </cell>
          <cell r="AR386" t="str">
            <v/>
          </cell>
          <cell r="AS386"/>
          <cell r="AT386"/>
          <cell r="AU386"/>
          <cell r="AV386"/>
          <cell r="AW386"/>
          <cell r="AX386"/>
          <cell r="AY386"/>
          <cell r="AZ386"/>
          <cell r="BA386"/>
          <cell r="BB386"/>
          <cell r="BC386"/>
          <cell r="BD386"/>
          <cell r="BE386"/>
          <cell r="BF386"/>
          <cell r="BG386"/>
          <cell r="BH386"/>
          <cell r="BI386" t="str">
            <v/>
          </cell>
          <cell r="BJ386" t="str">
            <v/>
          </cell>
          <cell r="BK386" t="str">
            <v/>
          </cell>
          <cell r="BL386" t="str">
            <v/>
          </cell>
          <cell r="BM386" t="str">
            <v/>
          </cell>
          <cell r="BN386"/>
          <cell r="BO386"/>
          <cell r="BP386"/>
          <cell r="BQ386"/>
          <cell r="BR386"/>
          <cell r="BS386"/>
          <cell r="BT386"/>
          <cell r="BU386"/>
          <cell r="BV386"/>
          <cell r="BW386"/>
          <cell r="BX386"/>
          <cell r="BY386"/>
          <cell r="BZ386"/>
          <cell r="CA386"/>
          <cell r="CB386"/>
          <cell r="CC386"/>
          <cell r="CD386" t="str">
            <v>Yes</v>
          </cell>
          <cell r="CE386" t="str">
            <v>Yes</v>
          </cell>
          <cell r="CF386" t="str">
            <v>Yes</v>
          </cell>
          <cell r="CG386" t="str">
            <v>Yes</v>
          </cell>
          <cell r="CH386" t="str">
            <v>Yes</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v>1</v>
          </cell>
          <cell r="DW386" t="str">
            <v/>
          </cell>
        </row>
        <row r="387">
          <cell r="U387" t="str">
            <v>PR19SVE_G10</v>
          </cell>
          <cell r="V387" t="str">
            <v>Water always there</v>
          </cell>
          <cell r="W387" t="str">
            <v>PR14 revision</v>
          </cell>
          <cell r="X387" t="str">
            <v>G10</v>
          </cell>
          <cell r="Y387" t="str">
            <v>Resilient supplies</v>
          </cell>
          <cell r="Z387" t="str">
            <v>The percentage of customers whose service to the tap can be restored within 24 hours of a single failure event in their normal supply route.</v>
          </cell>
          <cell r="AA387" t="str">
            <v/>
          </cell>
          <cell r="AB387">
            <v>1</v>
          </cell>
          <cell r="AC387" t="str">
            <v/>
          </cell>
          <cell r="AD387" t="str">
            <v/>
          </cell>
          <cell r="AE387" t="str">
            <v/>
          </cell>
          <cell r="AF387" t="str">
            <v/>
          </cell>
          <cell r="AG387" t="str">
            <v/>
          </cell>
          <cell r="AH387" t="str">
            <v/>
          </cell>
          <cell r="AI387">
            <v>1</v>
          </cell>
          <cell r="AJ387" t="str">
            <v>Out &amp; under</v>
          </cell>
          <cell r="AK387" t="str">
            <v>RCV</v>
          </cell>
          <cell r="AL387" t="str">
            <v>End of AMP</v>
          </cell>
          <cell r="AM387" t="str">
            <v>Resilience</v>
          </cell>
          <cell r="AN387" t="str">
            <v>%</v>
          </cell>
          <cell r="AO387" t="str">
            <v>Percentage of customers whose service is restored within 24 hours of a single failure event</v>
          </cell>
          <cell r="AP387">
            <v>1</v>
          </cell>
          <cell r="AQ387" t="str">
            <v>Up</v>
          </cell>
          <cell r="AR387" t="str">
            <v/>
          </cell>
          <cell r="AS387"/>
          <cell r="AT387"/>
          <cell r="AU387"/>
          <cell r="AV387"/>
          <cell r="AW387"/>
          <cell r="AX387"/>
          <cell r="AY387"/>
          <cell r="AZ387"/>
          <cell r="BA387"/>
          <cell r="BB387"/>
          <cell r="BC387"/>
          <cell r="BD387"/>
          <cell r="BE387"/>
          <cell r="BF387"/>
          <cell r="BG387"/>
          <cell r="BH387"/>
          <cell r="BI387" t="str">
            <v/>
          </cell>
          <cell r="BJ387" t="str">
            <v/>
          </cell>
          <cell r="BK387" t="str">
            <v/>
          </cell>
          <cell r="BL387" t="str">
            <v/>
          </cell>
          <cell r="BM387" t="str">
            <v/>
          </cell>
          <cell r="BN387"/>
          <cell r="BO387"/>
          <cell r="BP387"/>
          <cell r="BQ387"/>
          <cell r="BR387"/>
          <cell r="BS387"/>
          <cell r="BT387"/>
          <cell r="BU387"/>
          <cell r="BV387"/>
          <cell r="BW387"/>
          <cell r="BX387"/>
          <cell r="BY387"/>
          <cell r="BZ387"/>
          <cell r="CA387"/>
          <cell r="CB387"/>
          <cell r="CC387"/>
          <cell r="CD387" t="str">
            <v/>
          </cell>
          <cell r="CE387" t="str">
            <v/>
          </cell>
          <cell r="CF387" t="str">
            <v/>
          </cell>
          <cell r="CG387" t="str">
            <v/>
          </cell>
          <cell r="CH387" t="str">
            <v>Yes</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No</v>
          </cell>
          <cell r="DV387">
            <v>1</v>
          </cell>
          <cell r="DW387" t="str">
            <v/>
          </cell>
        </row>
        <row r="388">
          <cell r="U388" t="str">
            <v>PR19SVE_G11</v>
          </cell>
          <cell r="V388" t="str">
            <v>Water always there</v>
          </cell>
          <cell r="W388" t="str">
            <v>PR19 new</v>
          </cell>
          <cell r="X388" t="str">
            <v>G11</v>
          </cell>
          <cell r="Y388" t="str">
            <v>Resolution of low pressure complaints</v>
          </cell>
          <cell r="Z388" t="str">
            <v>The percentage of customers who report a low pressure or poor supply issue and have their complaint resolved without having to contact us for a second time</v>
          </cell>
          <cell r="AA388" t="str">
            <v/>
          </cell>
          <cell r="AB388">
            <v>0.75</v>
          </cell>
          <cell r="AC388" t="str">
            <v/>
          </cell>
          <cell r="AD388" t="str">
            <v/>
          </cell>
          <cell r="AE388">
            <v>0.25</v>
          </cell>
          <cell r="AF388" t="str">
            <v/>
          </cell>
          <cell r="AG388" t="str">
            <v/>
          </cell>
          <cell r="AH388" t="str">
            <v/>
          </cell>
          <cell r="AI388">
            <v>1</v>
          </cell>
          <cell r="AJ388" t="str">
            <v>Out &amp; under</v>
          </cell>
          <cell r="AK388" t="str">
            <v xml:space="preserve">Revenue </v>
          </cell>
          <cell r="AL388" t="str">
            <v>In-period</v>
          </cell>
          <cell r="AM388" t="str">
            <v>Low pressure</v>
          </cell>
          <cell r="AN388" t="str">
            <v>%</v>
          </cell>
          <cell r="AO388" t="str">
            <v>Percentage</v>
          </cell>
          <cell r="AP388">
            <v>1</v>
          </cell>
          <cell r="AQ388" t="str">
            <v>Up</v>
          </cell>
          <cell r="AR388" t="str">
            <v/>
          </cell>
          <cell r="AS388"/>
          <cell r="AT388"/>
          <cell r="AU388"/>
          <cell r="AV388"/>
          <cell r="AW388"/>
          <cell r="AX388"/>
          <cell r="AY388"/>
          <cell r="AZ388"/>
          <cell r="BA388"/>
          <cell r="BB388"/>
          <cell r="BC388"/>
          <cell r="BD388"/>
          <cell r="BE388"/>
          <cell r="BF388"/>
          <cell r="BG388"/>
          <cell r="BH388"/>
          <cell r="BI388" t="str">
            <v/>
          </cell>
          <cell r="BJ388" t="str">
            <v/>
          </cell>
          <cell r="BK388" t="str">
            <v/>
          </cell>
          <cell r="BL388" t="str">
            <v/>
          </cell>
          <cell r="BM388" t="str">
            <v/>
          </cell>
          <cell r="BN388"/>
          <cell r="BO388"/>
          <cell r="BP388"/>
          <cell r="BQ388"/>
          <cell r="BR388"/>
          <cell r="BS388"/>
          <cell r="BT388"/>
          <cell r="BU388"/>
          <cell r="BV388"/>
          <cell r="BW388"/>
          <cell r="BX388"/>
          <cell r="BY388"/>
          <cell r="BZ388"/>
          <cell r="CA388"/>
          <cell r="CB388"/>
          <cell r="CC388"/>
          <cell r="CD388" t="str">
            <v>Yes</v>
          </cell>
          <cell r="CE388" t="str">
            <v>Yes</v>
          </cell>
          <cell r="CF388" t="str">
            <v>Yes</v>
          </cell>
          <cell r="CG388" t="str">
            <v>Yes</v>
          </cell>
          <cell r="CH388" t="str">
            <v>Yes</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v>1</v>
          </cell>
          <cell r="DW388" t="str">
            <v/>
          </cell>
        </row>
        <row r="389">
          <cell r="U389" t="str">
            <v>PR19SVE_G12</v>
          </cell>
          <cell r="V389" t="str">
            <v>Water always there</v>
          </cell>
          <cell r="W389" t="str">
            <v>PR19 new</v>
          </cell>
          <cell r="X389" t="str">
            <v>G12</v>
          </cell>
          <cell r="Y389" t="str">
            <v>Increasing water supply capacity</v>
          </cell>
          <cell r="Z389" t="str">
            <v>The increase in sustainable water supply capacity needed to maintain our projected end AMP8 supply / demand balance (SDB)</v>
          </cell>
          <cell r="AA389">
            <v>1</v>
          </cell>
          <cell r="AB389" t="str">
            <v/>
          </cell>
          <cell r="AC389" t="str">
            <v/>
          </cell>
          <cell r="AD389" t="str">
            <v/>
          </cell>
          <cell r="AE389" t="str">
            <v/>
          </cell>
          <cell r="AF389" t="str">
            <v/>
          </cell>
          <cell r="AG389" t="str">
            <v/>
          </cell>
          <cell r="AH389" t="str">
            <v/>
          </cell>
          <cell r="AI389">
            <v>1</v>
          </cell>
          <cell r="AJ389" t="str">
            <v>Under</v>
          </cell>
          <cell r="AK389" t="str">
            <v>RCV</v>
          </cell>
          <cell r="AL389" t="str">
            <v>End of AMP</v>
          </cell>
          <cell r="AM389" t="str">
            <v>Security of supply</v>
          </cell>
          <cell r="AN389" t="str">
            <v>nr</v>
          </cell>
          <cell r="AO389" t="str">
            <v>Megalitres per day (Ml/d)</v>
          </cell>
          <cell r="AP389">
            <v>1</v>
          </cell>
          <cell r="AQ389" t="str">
            <v>Up</v>
          </cell>
          <cell r="AR389" t="str">
            <v/>
          </cell>
          <cell r="AS389"/>
          <cell r="AT389"/>
          <cell r="AU389"/>
          <cell r="AV389"/>
          <cell r="AW389"/>
          <cell r="AX389"/>
          <cell r="AY389"/>
          <cell r="AZ389"/>
          <cell r="BA389"/>
          <cell r="BB389"/>
          <cell r="BC389"/>
          <cell r="BD389"/>
          <cell r="BE389"/>
          <cell r="BF389"/>
          <cell r="BG389"/>
          <cell r="BH389"/>
          <cell r="BI389" t="str">
            <v/>
          </cell>
          <cell r="BJ389" t="str">
            <v/>
          </cell>
          <cell r="BK389" t="str">
            <v/>
          </cell>
          <cell r="BL389" t="str">
            <v/>
          </cell>
          <cell r="BM389" t="str">
            <v/>
          </cell>
          <cell r="BN389"/>
          <cell r="BO389"/>
          <cell r="BP389"/>
          <cell r="BQ389"/>
          <cell r="BR389"/>
          <cell r="BS389"/>
          <cell r="BT389"/>
          <cell r="BU389"/>
          <cell r="BV389"/>
          <cell r="BW389"/>
          <cell r="BX389"/>
          <cell r="BY389"/>
          <cell r="BZ389"/>
          <cell r="CA389"/>
          <cell r="CB389"/>
          <cell r="CC389"/>
          <cell r="CD389" t="str">
            <v>Yes</v>
          </cell>
          <cell r="CE389" t="str">
            <v>Yes</v>
          </cell>
          <cell r="CF389" t="str">
            <v>Yes</v>
          </cell>
          <cell r="CG389" t="str">
            <v>Yes</v>
          </cell>
          <cell r="CH389" t="str">
            <v>Yes</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v>1</v>
          </cell>
          <cell r="DW389" t="str">
            <v/>
          </cell>
        </row>
        <row r="390">
          <cell r="U390" t="str">
            <v>PR19SVE_G13</v>
          </cell>
          <cell r="V390" t="str">
            <v>Water always there</v>
          </cell>
          <cell r="W390" t="str">
            <v>PR19 new</v>
          </cell>
          <cell r="X390" t="str">
            <v>G13</v>
          </cell>
          <cell r="Y390" t="str">
            <v>Number of water meters installed</v>
          </cell>
          <cell r="Z390" t="str">
            <v>The number of customer water meters installed</v>
          </cell>
          <cell r="AA390">
            <v>1</v>
          </cell>
          <cell r="AB390" t="str">
            <v/>
          </cell>
          <cell r="AC390" t="str">
            <v/>
          </cell>
          <cell r="AD390" t="str">
            <v/>
          </cell>
          <cell r="AE390" t="str">
            <v/>
          </cell>
          <cell r="AF390" t="str">
            <v/>
          </cell>
          <cell r="AG390" t="str">
            <v/>
          </cell>
          <cell r="AH390" t="str">
            <v/>
          </cell>
          <cell r="AI390">
            <v>1</v>
          </cell>
          <cell r="AJ390" t="str">
            <v>Out &amp; under</v>
          </cell>
          <cell r="AK390" t="str">
            <v xml:space="preserve">Revenue </v>
          </cell>
          <cell r="AL390" t="str">
            <v>In-period</v>
          </cell>
          <cell r="AM390" t="str">
            <v>Metering</v>
          </cell>
          <cell r="AN390" t="str">
            <v>nr</v>
          </cell>
          <cell r="AO390" t="str">
            <v>The total number of selective and optant meters installed</v>
          </cell>
          <cell r="AP390">
            <v>0</v>
          </cell>
          <cell r="AQ390" t="str">
            <v>Up</v>
          </cell>
          <cell r="AR390" t="str">
            <v/>
          </cell>
          <cell r="AS390"/>
          <cell r="AT390"/>
          <cell r="AU390"/>
          <cell r="AV390"/>
          <cell r="AW390"/>
          <cell r="AX390"/>
          <cell r="AY390"/>
          <cell r="AZ390"/>
          <cell r="BA390"/>
          <cell r="BB390"/>
          <cell r="BC390"/>
          <cell r="BD390"/>
          <cell r="BE390"/>
          <cell r="BF390"/>
          <cell r="BG390"/>
          <cell r="BH390"/>
          <cell r="BI390" t="str">
            <v/>
          </cell>
          <cell r="BJ390" t="str">
            <v/>
          </cell>
          <cell r="BK390" t="str">
            <v/>
          </cell>
          <cell r="BL390" t="str">
            <v/>
          </cell>
          <cell r="BM390" t="str">
            <v/>
          </cell>
          <cell r="BN390"/>
          <cell r="BO390"/>
          <cell r="BP390"/>
          <cell r="BQ390"/>
          <cell r="BR390"/>
          <cell r="BS390"/>
          <cell r="BT390"/>
          <cell r="BU390"/>
          <cell r="BV390"/>
          <cell r="BW390"/>
          <cell r="BX390"/>
          <cell r="BY390"/>
          <cell r="BZ390"/>
          <cell r="CA390"/>
          <cell r="CB390"/>
          <cell r="CC390"/>
          <cell r="CD390" t="str">
            <v/>
          </cell>
          <cell r="CE390" t="str">
            <v/>
          </cell>
          <cell r="CF390" t="str">
            <v/>
          </cell>
          <cell r="CG390" t="str">
            <v/>
          </cell>
          <cell r="CH390" t="str">
            <v>Yes</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No</v>
          </cell>
          <cell r="DV390">
            <v>1</v>
          </cell>
          <cell r="DW390" t="str">
            <v/>
          </cell>
        </row>
        <row r="391">
          <cell r="U391" t="str">
            <v>PR19SVE_H01</v>
          </cell>
          <cell r="V391" t="str">
            <v>Good to drink</v>
          </cell>
          <cell r="W391" t="str">
            <v>PR19 new</v>
          </cell>
          <cell r="X391" t="str">
            <v>H01</v>
          </cell>
          <cell r="Y391" t="str">
            <v>Water quality compliance (CRI)</v>
          </cell>
          <cell r="Z391" t="str">
            <v>The DWI's compliance risk index. It is a measure designed to illustrate the risk arising from treated water compliance failures. It aligns with the current risk based approach to regulation of water supplies used by the Drinking Water Inspectorate</v>
          </cell>
          <cell r="AA391">
            <v>0.5</v>
          </cell>
          <cell r="AB391">
            <v>0.5</v>
          </cell>
          <cell r="AC391" t="str">
            <v/>
          </cell>
          <cell r="AD391" t="str">
            <v/>
          </cell>
          <cell r="AE391" t="str">
            <v/>
          </cell>
          <cell r="AF391" t="str">
            <v/>
          </cell>
          <cell r="AG391" t="str">
            <v/>
          </cell>
          <cell r="AH391" t="str">
            <v/>
          </cell>
          <cell r="AI391">
            <v>1</v>
          </cell>
          <cell r="AJ391" t="str">
            <v>Under</v>
          </cell>
          <cell r="AK391" t="str">
            <v xml:space="preserve">Revenue </v>
          </cell>
          <cell r="AL391" t="str">
            <v>In-period</v>
          </cell>
          <cell r="AM391" t="str">
            <v>Water quality compliance</v>
          </cell>
          <cell r="AN391" t="str">
            <v>number</v>
          </cell>
          <cell r="AO391" t="str">
            <v>Numerical CRI score</v>
          </cell>
          <cell r="AP391">
            <v>2</v>
          </cell>
          <cell r="AQ391" t="str">
            <v>Down</v>
          </cell>
          <cell r="AR391" t="str">
            <v>Water quality compliance (CRI)</v>
          </cell>
          <cell r="AS391"/>
          <cell r="AT391"/>
          <cell r="AU391"/>
          <cell r="AV391"/>
          <cell r="AW391"/>
          <cell r="AX391"/>
          <cell r="AY391"/>
          <cell r="AZ391"/>
          <cell r="BA391"/>
          <cell r="BB391"/>
          <cell r="BC391"/>
          <cell r="BD391"/>
          <cell r="BE391"/>
          <cell r="BF391"/>
          <cell r="BG391"/>
          <cell r="BH391"/>
          <cell r="BI391">
            <v>0</v>
          </cell>
          <cell r="BJ391">
            <v>0</v>
          </cell>
          <cell r="BK391">
            <v>0</v>
          </cell>
          <cell r="BL391">
            <v>0</v>
          </cell>
          <cell r="BM391">
            <v>0</v>
          </cell>
          <cell r="BN391"/>
          <cell r="BO391"/>
          <cell r="BP391"/>
          <cell r="BQ391"/>
          <cell r="BR391"/>
          <cell r="BS391"/>
          <cell r="BT391"/>
          <cell r="BU391"/>
          <cell r="BV391"/>
          <cell r="BW391"/>
          <cell r="BX391"/>
          <cell r="BY391"/>
          <cell r="BZ391"/>
          <cell r="CA391"/>
          <cell r="CB391"/>
          <cell r="CC391"/>
          <cell r="CD391" t="str">
            <v>Yes</v>
          </cell>
          <cell r="CE391" t="str">
            <v>Yes</v>
          </cell>
          <cell r="CF391" t="str">
            <v>Yes</v>
          </cell>
          <cell r="CG391" t="str">
            <v>Yes</v>
          </cell>
          <cell r="CH391" t="str">
            <v>Yes</v>
          </cell>
          <cell r="CI391" t="str">
            <v/>
          </cell>
          <cell r="CJ391" t="str">
            <v/>
          </cell>
          <cell r="CK391" t="str">
            <v/>
          </cell>
          <cell r="CL391" t="str">
            <v/>
          </cell>
          <cell r="CM391" t="str">
            <v/>
          </cell>
          <cell r="CN391">
            <v>9.5</v>
          </cell>
          <cell r="CO391">
            <v>9.5</v>
          </cell>
          <cell r="CP391">
            <v>9.5</v>
          </cell>
          <cell r="CQ391">
            <v>9.5</v>
          </cell>
          <cell r="CR391">
            <v>9.5</v>
          </cell>
          <cell r="CS391">
            <v>2</v>
          </cell>
          <cell r="CT391">
            <v>2</v>
          </cell>
          <cell r="CU391">
            <v>2</v>
          </cell>
          <cell r="CV391">
            <v>2</v>
          </cell>
          <cell r="CW391">
            <v>2</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v>-1.9610000000000001</v>
          </cell>
          <cell r="DN391" t="str">
            <v/>
          </cell>
          <cell r="DO391" t="str">
            <v/>
          </cell>
          <cell r="DP391" t="str">
            <v/>
          </cell>
          <cell r="DQ391">
            <v>0</v>
          </cell>
          <cell r="DR391" t="str">
            <v/>
          </cell>
          <cell r="DS391" t="str">
            <v/>
          </cell>
          <cell r="DT391" t="str">
            <v/>
          </cell>
          <cell r="DU391" t="str">
            <v/>
          </cell>
          <cell r="DV391">
            <v>1</v>
          </cell>
          <cell r="DW391" t="str">
            <v/>
          </cell>
        </row>
        <row r="392">
          <cell r="U392" t="str">
            <v>PR19SVE_H02</v>
          </cell>
          <cell r="V392" t="str">
            <v>Good to drink</v>
          </cell>
          <cell r="W392" t="str">
            <v>PR14 continuation</v>
          </cell>
          <cell r="X392" t="str">
            <v>H02</v>
          </cell>
          <cell r="Y392" t="str">
            <v>Water quality complaints</v>
          </cell>
          <cell r="Z392" t="str">
            <v>The number of consumer complaints about the appearance, taste or odour of their drinking water quality.</v>
          </cell>
          <cell r="AA392">
            <v>0.25</v>
          </cell>
          <cell r="AB392">
            <v>0.75</v>
          </cell>
          <cell r="AC392" t="str">
            <v/>
          </cell>
          <cell r="AD392" t="str">
            <v/>
          </cell>
          <cell r="AE392" t="str">
            <v/>
          </cell>
          <cell r="AF392" t="str">
            <v/>
          </cell>
          <cell r="AG392" t="str">
            <v/>
          </cell>
          <cell r="AH392" t="str">
            <v/>
          </cell>
          <cell r="AI392">
            <v>1</v>
          </cell>
          <cell r="AJ392" t="str">
            <v>Out &amp; under</v>
          </cell>
          <cell r="AK392" t="str">
            <v xml:space="preserve">Revenue </v>
          </cell>
          <cell r="AL392" t="str">
            <v>In-period</v>
          </cell>
          <cell r="AM392" t="str">
            <v>Customer contacts - water quality</v>
          </cell>
          <cell r="AN392" t="str">
            <v>Number</v>
          </cell>
          <cell r="AO392" t="str">
            <v>No. of contacts per 1,000 population</v>
          </cell>
          <cell r="AP392">
            <v>0</v>
          </cell>
          <cell r="AQ392" t="str">
            <v>Down</v>
          </cell>
          <cell r="AR392"/>
          <cell r="AS392"/>
          <cell r="AT392"/>
          <cell r="AU392"/>
          <cell r="AV392"/>
          <cell r="AW392"/>
          <cell r="AX392"/>
          <cell r="AY392"/>
          <cell r="AZ392"/>
          <cell r="BA392"/>
          <cell r="BB392"/>
          <cell r="BC392"/>
          <cell r="BD392"/>
          <cell r="BE392"/>
          <cell r="BF392"/>
          <cell r="BG392"/>
          <cell r="BH392"/>
          <cell r="BI392" t="str">
            <v/>
          </cell>
          <cell r="BJ392" t="str">
            <v/>
          </cell>
          <cell r="BK392" t="str">
            <v/>
          </cell>
          <cell r="BL392" t="str">
            <v/>
          </cell>
          <cell r="BM392" t="str">
            <v/>
          </cell>
          <cell r="BN392"/>
          <cell r="BO392"/>
          <cell r="BP392"/>
          <cell r="BQ392"/>
          <cell r="BR392"/>
          <cell r="BS392"/>
          <cell r="BT392"/>
          <cell r="BU392"/>
          <cell r="BV392"/>
          <cell r="BW392"/>
          <cell r="BX392"/>
          <cell r="BY392"/>
          <cell r="BZ392"/>
          <cell r="CA392"/>
          <cell r="CB392"/>
          <cell r="CC392"/>
          <cell r="CD392" t="str">
            <v>Yes</v>
          </cell>
          <cell r="CE392" t="str">
            <v>Yes</v>
          </cell>
          <cell r="CF392" t="str">
            <v>Yes</v>
          </cell>
          <cell r="CG392" t="str">
            <v>Yes</v>
          </cell>
          <cell r="CH392" t="str">
            <v>Yes</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v>1</v>
          </cell>
          <cell r="DW392" t="str">
            <v/>
          </cell>
        </row>
        <row r="393">
          <cell r="U393" t="str">
            <v>PR19SVE_H03</v>
          </cell>
          <cell r="V393" t="str">
            <v>Good to drink</v>
          </cell>
          <cell r="W393" t="str">
            <v>PR14 revision</v>
          </cell>
          <cell r="X393" t="str">
            <v>H03</v>
          </cell>
          <cell r="Y393" t="str">
            <v>Farming for Water</v>
          </cell>
          <cell r="Z393" t="str">
            <v>The number of catchment schemes where we have improved control of raw water quality risk from specific pollutants by engaging with farmers and changing farming practices</v>
          </cell>
          <cell r="AA393" t="str">
            <v/>
          </cell>
          <cell r="AB393">
            <v>1</v>
          </cell>
          <cell r="AC393" t="str">
            <v/>
          </cell>
          <cell r="AD393" t="str">
            <v/>
          </cell>
          <cell r="AE393" t="str">
            <v/>
          </cell>
          <cell r="AF393" t="str">
            <v/>
          </cell>
          <cell r="AG393" t="str">
            <v/>
          </cell>
          <cell r="AH393" t="str">
            <v/>
          </cell>
          <cell r="AI393">
            <v>1</v>
          </cell>
          <cell r="AJ393" t="str">
            <v>Out &amp; under</v>
          </cell>
          <cell r="AK393" t="str">
            <v xml:space="preserve">Revenue </v>
          </cell>
          <cell r="AL393" t="str">
            <v>End of AMP</v>
          </cell>
          <cell r="AM393" t="str">
            <v>Catchment management</v>
          </cell>
          <cell r="AN393" t="str">
            <v>nr</v>
          </cell>
          <cell r="AO393" t="str">
            <v>Number of catchment schemes meeting end of AMP7 target KPIs and resulting in an improved classification of EoCs</v>
          </cell>
          <cell r="AP393">
            <v>0</v>
          </cell>
          <cell r="AQ393" t="str">
            <v>Up</v>
          </cell>
          <cell r="AR393" t="str">
            <v/>
          </cell>
          <cell r="AS393"/>
          <cell r="AT393"/>
          <cell r="AU393"/>
          <cell r="AV393"/>
          <cell r="AW393"/>
          <cell r="AX393"/>
          <cell r="AY393"/>
          <cell r="AZ393"/>
          <cell r="BA393"/>
          <cell r="BB393"/>
          <cell r="BC393"/>
          <cell r="BD393"/>
          <cell r="BE393"/>
          <cell r="BF393"/>
          <cell r="BG393"/>
          <cell r="BH393"/>
          <cell r="BI393" t="str">
            <v/>
          </cell>
          <cell r="BJ393" t="str">
            <v/>
          </cell>
          <cell r="BK393" t="str">
            <v/>
          </cell>
          <cell r="BL393" t="str">
            <v/>
          </cell>
          <cell r="BM393" t="str">
            <v/>
          </cell>
          <cell r="BN393"/>
          <cell r="BO393"/>
          <cell r="BP393"/>
          <cell r="BQ393"/>
          <cell r="BR393"/>
          <cell r="BS393"/>
          <cell r="BT393"/>
          <cell r="BU393"/>
          <cell r="BV393"/>
          <cell r="BW393"/>
          <cell r="BX393"/>
          <cell r="BY393"/>
          <cell r="BZ393"/>
          <cell r="CA393"/>
          <cell r="CB393"/>
          <cell r="CC393"/>
          <cell r="CD393" t="str">
            <v/>
          </cell>
          <cell r="CE393" t="str">
            <v/>
          </cell>
          <cell r="CF393" t="str">
            <v/>
          </cell>
          <cell r="CG393" t="str">
            <v/>
          </cell>
          <cell r="CH393" t="str">
            <v>Yes</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v>1</v>
          </cell>
          <cell r="DW393" t="str">
            <v/>
          </cell>
        </row>
        <row r="394">
          <cell r="U394" t="str">
            <v>PR19SVE_H04</v>
          </cell>
          <cell r="V394" t="str">
            <v>Good to drink</v>
          </cell>
          <cell r="W394" t="str">
            <v>PR19 new</v>
          </cell>
          <cell r="X394" t="str">
            <v>H04</v>
          </cell>
          <cell r="Y394" t="str">
            <v>Protecting our schools from lead</v>
          </cell>
          <cell r="Z394" t="str">
            <v>The number of schools and nurseries in our region where we have taken action to minimise the risk of lead in their supply of drinking water</v>
          </cell>
          <cell r="AA394" t="str">
            <v/>
          </cell>
          <cell r="AB394">
            <v>1</v>
          </cell>
          <cell r="AC394" t="str">
            <v/>
          </cell>
          <cell r="AD394" t="str">
            <v/>
          </cell>
          <cell r="AE394" t="str">
            <v/>
          </cell>
          <cell r="AF394" t="str">
            <v/>
          </cell>
          <cell r="AG394" t="str">
            <v/>
          </cell>
          <cell r="AH394" t="str">
            <v/>
          </cell>
          <cell r="AI394">
            <v>1</v>
          </cell>
          <cell r="AJ394" t="str">
            <v>Out &amp; under</v>
          </cell>
          <cell r="AK394" t="str">
            <v xml:space="preserve">Revenue </v>
          </cell>
          <cell r="AL394" t="str">
            <v>End of AMP</v>
          </cell>
          <cell r="AM394" t="str">
            <v>Lead</v>
          </cell>
          <cell r="AN394" t="str">
            <v>nr</v>
          </cell>
          <cell r="AO394" t="str">
            <v>Number of schools (primary and nurseries)</v>
          </cell>
          <cell r="AP394">
            <v>0</v>
          </cell>
          <cell r="AQ394" t="str">
            <v>Up</v>
          </cell>
          <cell r="AR394" t="str">
            <v/>
          </cell>
          <cell r="AS394"/>
          <cell r="AT394"/>
          <cell r="AU394"/>
          <cell r="AV394"/>
          <cell r="AW394"/>
          <cell r="AX394"/>
          <cell r="AY394"/>
          <cell r="AZ394"/>
          <cell r="BA394"/>
          <cell r="BB394"/>
          <cell r="BC394"/>
          <cell r="BD394"/>
          <cell r="BE394"/>
          <cell r="BF394"/>
          <cell r="BG394"/>
          <cell r="BH394"/>
          <cell r="BI394" t="str">
            <v/>
          </cell>
          <cell r="BJ394" t="str">
            <v/>
          </cell>
          <cell r="BK394" t="str">
            <v/>
          </cell>
          <cell r="BL394" t="str">
            <v/>
          </cell>
          <cell r="BM394" t="str">
            <v/>
          </cell>
          <cell r="BN394"/>
          <cell r="BO394"/>
          <cell r="BP394"/>
          <cell r="BQ394"/>
          <cell r="BR394"/>
          <cell r="BS394"/>
          <cell r="BT394"/>
          <cell r="BU394"/>
          <cell r="BV394"/>
          <cell r="BW394"/>
          <cell r="BX394"/>
          <cell r="BY394"/>
          <cell r="BZ394"/>
          <cell r="CA394"/>
          <cell r="CB394"/>
          <cell r="CC394"/>
          <cell r="CD394" t="str">
            <v/>
          </cell>
          <cell r="CE394" t="str">
            <v/>
          </cell>
          <cell r="CF394" t="str">
            <v/>
          </cell>
          <cell r="CG394" t="str">
            <v/>
          </cell>
          <cell r="CH394" t="str">
            <v>Yes</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v>1</v>
          </cell>
          <cell r="DW394" t="str">
            <v/>
          </cell>
        </row>
        <row r="395">
          <cell r="U395" t="str">
            <v>PR19SWB_PC A1</v>
          </cell>
          <cell r="V395" t="str">
            <v>Clean, Safe and Reliable Supply of Drinking Water</v>
          </cell>
          <cell r="W395" t="str">
            <v>PR14 revision</v>
          </cell>
          <cell r="X395" t="str">
            <v>PC A1</v>
          </cell>
          <cell r="Y395" t="str">
            <v>Water quality compliance (CRI)</v>
          </cell>
          <cell r="Z395" t="str">
            <v>Water companies test the quality of tap water at customers’ taps and through the network. This drinking water quality measure assesses compliance against the standards set.</v>
          </cell>
          <cell r="AA395" t="str">
            <v/>
          </cell>
          <cell r="AB395">
            <v>1</v>
          </cell>
          <cell r="AC395" t="str">
            <v/>
          </cell>
          <cell r="AD395" t="str">
            <v/>
          </cell>
          <cell r="AE395" t="str">
            <v/>
          </cell>
          <cell r="AF395" t="str">
            <v/>
          </cell>
          <cell r="AG395" t="str">
            <v/>
          </cell>
          <cell r="AH395" t="str">
            <v/>
          </cell>
          <cell r="AI395">
            <v>1</v>
          </cell>
          <cell r="AJ395" t="str">
            <v>Under</v>
          </cell>
          <cell r="AK395" t="str">
            <v>Revenue</v>
          </cell>
          <cell r="AL395" t="str">
            <v>In-period</v>
          </cell>
          <cell r="AM395" t="str">
            <v>Water quality compliance</v>
          </cell>
          <cell r="AN395" t="str">
            <v>number</v>
          </cell>
          <cell r="AO395" t="str">
            <v>Numerical CRI score</v>
          </cell>
          <cell r="AP395">
            <v>2</v>
          </cell>
          <cell r="AQ395" t="str">
            <v>Down</v>
          </cell>
          <cell r="AR395" t="str">
            <v>Water quality compliance (CRI)</v>
          </cell>
          <cell r="AS395"/>
          <cell r="AT395"/>
          <cell r="AU395"/>
          <cell r="AV395"/>
          <cell r="AW395"/>
          <cell r="AX395"/>
          <cell r="AY395"/>
          <cell r="AZ395"/>
          <cell r="BA395"/>
          <cell r="BB395"/>
          <cell r="BC395"/>
          <cell r="BD395"/>
          <cell r="BE395"/>
          <cell r="BF395"/>
          <cell r="BG395"/>
          <cell r="BH395"/>
          <cell r="BI395">
            <v>0</v>
          </cell>
          <cell r="BJ395">
            <v>0</v>
          </cell>
          <cell r="BK395">
            <v>0</v>
          </cell>
          <cell r="BL395">
            <v>0</v>
          </cell>
          <cell r="BM395">
            <v>0</v>
          </cell>
          <cell r="BN395"/>
          <cell r="BO395"/>
          <cell r="BP395"/>
          <cell r="BQ395"/>
          <cell r="BR395"/>
          <cell r="BS395"/>
          <cell r="BT395"/>
          <cell r="BU395"/>
          <cell r="BV395"/>
          <cell r="BW395"/>
          <cell r="BX395"/>
          <cell r="BY395"/>
          <cell r="BZ395"/>
          <cell r="CA395"/>
          <cell r="CB395"/>
          <cell r="CC395"/>
          <cell r="CD395" t="str">
            <v>Yes</v>
          </cell>
          <cell r="CE395" t="str">
            <v>Yes</v>
          </cell>
          <cell r="CF395" t="str">
            <v>Yes</v>
          </cell>
          <cell r="CG395" t="str">
            <v>Yes</v>
          </cell>
          <cell r="CH395" t="str">
            <v>Yes</v>
          </cell>
          <cell r="CI395" t="str">
            <v/>
          </cell>
          <cell r="CJ395" t="str">
            <v/>
          </cell>
          <cell r="CK395" t="str">
            <v/>
          </cell>
          <cell r="CL395" t="str">
            <v/>
          </cell>
          <cell r="CM395" t="str">
            <v/>
          </cell>
          <cell r="CN395">
            <v>9.5</v>
          </cell>
          <cell r="CO395">
            <v>9.5</v>
          </cell>
          <cell r="CP395">
            <v>9.5</v>
          </cell>
          <cell r="CQ395">
            <v>9.5</v>
          </cell>
          <cell r="CR395">
            <v>9.5</v>
          </cell>
          <cell r="CS395">
            <v>2</v>
          </cell>
          <cell r="CT395">
            <v>2</v>
          </cell>
          <cell r="CU395">
            <v>2</v>
          </cell>
          <cell r="CV395">
            <v>2</v>
          </cell>
          <cell r="CW395">
            <v>2</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v>-0.37</v>
          </cell>
          <cell r="DN395" t="str">
            <v/>
          </cell>
          <cell r="DO395" t="str">
            <v/>
          </cell>
          <cell r="DP395" t="str">
            <v/>
          </cell>
          <cell r="DQ395">
            <v>0</v>
          </cell>
          <cell r="DR395" t="str">
            <v/>
          </cell>
          <cell r="DS395" t="str">
            <v/>
          </cell>
          <cell r="DT395" t="str">
            <v/>
          </cell>
          <cell r="DU395" t="str">
            <v/>
          </cell>
          <cell r="DV395">
            <v>1</v>
          </cell>
          <cell r="DW395" t="str">
            <v/>
          </cell>
        </row>
        <row r="396">
          <cell r="U396" t="str">
            <v>PR19SWB_PC A2</v>
          </cell>
          <cell r="V396" t="str">
            <v>Clean, Safe and Reliable Supply of Drinking Water</v>
          </cell>
          <cell r="W396" t="str">
            <v>PR14 revision</v>
          </cell>
          <cell r="X396" t="str">
            <v>PC A2</v>
          </cell>
          <cell r="Y396" t="str">
            <v>Water supply interruptions</v>
          </cell>
          <cell r="Z396" t="str">
            <v>Occasionally supplies of tap water can be disrupted. This measures the average duration of supply interruption per property (for interruptions greater than three hours).</v>
          </cell>
          <cell r="AA396" t="str">
            <v/>
          </cell>
          <cell r="AB396">
            <v>1</v>
          </cell>
          <cell r="AC396" t="str">
            <v/>
          </cell>
          <cell r="AD396" t="str">
            <v/>
          </cell>
          <cell r="AE396" t="str">
            <v/>
          </cell>
          <cell r="AF396" t="str">
            <v/>
          </cell>
          <cell r="AG396" t="str">
            <v/>
          </cell>
          <cell r="AH396" t="str">
            <v/>
          </cell>
          <cell r="AI396">
            <v>1</v>
          </cell>
          <cell r="AJ396" t="str">
            <v>Out &amp; under</v>
          </cell>
          <cell r="AK396" t="str">
            <v>Revenue</v>
          </cell>
          <cell r="AL396" t="str">
            <v>In-period</v>
          </cell>
          <cell r="AM396" t="str">
            <v>Supply interruptions</v>
          </cell>
          <cell r="AN396" t="str">
            <v>hh:mm:ss</v>
          </cell>
          <cell r="AO396" t="str">
            <v>Hours:minutes:seconds per property per year</v>
          </cell>
          <cell r="AP396">
            <v>0</v>
          </cell>
          <cell r="AQ396" t="str">
            <v>Down</v>
          </cell>
          <cell r="AR396" t="str">
            <v>Water supply interruptions</v>
          </cell>
          <cell r="AS396"/>
          <cell r="AT396"/>
          <cell r="AU396"/>
          <cell r="AV396"/>
          <cell r="AW396"/>
          <cell r="AX396"/>
          <cell r="AY396"/>
          <cell r="AZ396"/>
          <cell r="BA396"/>
          <cell r="BB396"/>
          <cell r="BC396"/>
          <cell r="BD396"/>
          <cell r="BE396"/>
          <cell r="BF396"/>
          <cell r="BG396"/>
          <cell r="BH396"/>
          <cell r="BI396">
            <v>4.5138888888888893E-3</v>
          </cell>
          <cell r="BJ396">
            <v>4.2592592592592595E-3</v>
          </cell>
          <cell r="BK396">
            <v>3.9930555555555561E-3</v>
          </cell>
          <cell r="BL396">
            <v>3.7384259259259263E-3</v>
          </cell>
          <cell r="BM396">
            <v>3.472222222222222E-3</v>
          </cell>
          <cell r="BN396"/>
          <cell r="BO396"/>
          <cell r="BP396"/>
          <cell r="BQ396"/>
          <cell r="BR396"/>
          <cell r="BS396"/>
          <cell r="BT396"/>
          <cell r="BU396"/>
          <cell r="BV396"/>
          <cell r="BW396"/>
          <cell r="BX396"/>
          <cell r="BY396"/>
          <cell r="BZ396"/>
          <cell r="CA396"/>
          <cell r="CB396"/>
          <cell r="CC396"/>
          <cell r="CD396" t="str">
            <v>Yes</v>
          </cell>
          <cell r="CE396" t="str">
            <v>Yes</v>
          </cell>
          <cell r="CF396" t="str">
            <v>Yes</v>
          </cell>
          <cell r="CG396" t="str">
            <v>Yes</v>
          </cell>
          <cell r="CH396" t="str">
            <v>Yes</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v>-0.46100000000000002</v>
          </cell>
          <cell r="DN396" t="str">
            <v/>
          </cell>
          <cell r="DO396" t="str">
            <v/>
          </cell>
          <cell r="DP396" t="str">
            <v/>
          </cell>
          <cell r="DQ396">
            <v>9.1999999999999998E-2</v>
          </cell>
          <cell r="DR396" t="str">
            <v/>
          </cell>
          <cell r="DS396" t="str">
            <v/>
          </cell>
          <cell r="DT396" t="str">
            <v/>
          </cell>
          <cell r="DU396" t="str">
            <v/>
          </cell>
          <cell r="DV396">
            <v>1</v>
          </cell>
          <cell r="DW396" t="str">
            <v/>
          </cell>
        </row>
        <row r="397">
          <cell r="U397" t="str">
            <v>PR19SWB_PC A3</v>
          </cell>
          <cell r="V397" t="str">
            <v>Clean, Safe and Reliable Supply of Drinking Water</v>
          </cell>
          <cell r="W397" t="str">
            <v>PR14 revision</v>
          </cell>
          <cell r="X397" t="str">
            <v>PC A3</v>
          </cell>
          <cell r="Y397" t="str">
            <v>Mains repairs</v>
          </cell>
          <cell r="Z397" t="str">
            <v>Water mains can start to leak or burst. This can be due to problems with pipes or joints, cold weather, or changes in ground conditions. This measure is the total number of bursts and leaks across the network.</v>
          </cell>
          <cell r="AA397" t="str">
            <v/>
          </cell>
          <cell r="AB397">
            <v>1</v>
          </cell>
          <cell r="AC397" t="str">
            <v/>
          </cell>
          <cell r="AD397" t="str">
            <v/>
          </cell>
          <cell r="AE397" t="str">
            <v/>
          </cell>
          <cell r="AF397" t="str">
            <v/>
          </cell>
          <cell r="AG397" t="str">
            <v/>
          </cell>
          <cell r="AH397" t="str">
            <v/>
          </cell>
          <cell r="AI397">
            <v>1</v>
          </cell>
          <cell r="AJ397" t="str">
            <v>Out &amp; under</v>
          </cell>
          <cell r="AK397" t="str">
            <v>Revenue</v>
          </cell>
          <cell r="AL397" t="str">
            <v>In-period</v>
          </cell>
          <cell r="AM397" t="str">
            <v>Water mains bursts</v>
          </cell>
          <cell r="AN397" t="str">
            <v>number</v>
          </cell>
          <cell r="AO397" t="str">
            <v>Number of repairs per 1000 km of mains</v>
          </cell>
          <cell r="AP397">
            <v>1</v>
          </cell>
          <cell r="AQ397" t="str">
            <v>Down</v>
          </cell>
          <cell r="AR397" t="str">
            <v>Mains repairs</v>
          </cell>
          <cell r="AS397"/>
          <cell r="AT397"/>
          <cell r="AU397"/>
          <cell r="AV397"/>
          <cell r="AW397"/>
          <cell r="AX397"/>
          <cell r="AY397"/>
          <cell r="AZ397"/>
          <cell r="BA397"/>
          <cell r="BB397"/>
          <cell r="BC397"/>
          <cell r="BD397"/>
          <cell r="BE397"/>
          <cell r="BF397"/>
          <cell r="BG397"/>
          <cell r="BH397"/>
          <cell r="BI397">
            <v>152.30000000000001</v>
          </cell>
          <cell r="BJ397">
            <v>147</v>
          </cell>
          <cell r="BK397">
            <v>141.80000000000001</v>
          </cell>
          <cell r="BL397">
            <v>136.6</v>
          </cell>
          <cell r="BM397">
            <v>131.6</v>
          </cell>
          <cell r="BN397"/>
          <cell r="BO397"/>
          <cell r="BP397"/>
          <cell r="BQ397"/>
          <cell r="BR397"/>
          <cell r="BS397"/>
          <cell r="BT397"/>
          <cell r="BU397"/>
          <cell r="BV397"/>
          <cell r="BW397"/>
          <cell r="BX397"/>
          <cell r="BY397"/>
          <cell r="BZ397"/>
          <cell r="CA397"/>
          <cell r="CB397"/>
          <cell r="CC397"/>
          <cell r="CD397" t="str">
            <v>Yes</v>
          </cell>
          <cell r="CE397" t="str">
            <v>Yes</v>
          </cell>
          <cell r="CF397" t="str">
            <v>Yes</v>
          </cell>
          <cell r="CG397" t="str">
            <v>Yes</v>
          </cell>
          <cell r="CH397" t="str">
            <v>Yes</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v>-9.5000000000000001E-2</v>
          </cell>
          <cell r="DN397" t="str">
            <v/>
          </cell>
          <cell r="DO397" t="str">
            <v/>
          </cell>
          <cell r="DP397" t="str">
            <v/>
          </cell>
          <cell r="DQ397">
            <v>6.0000000000000001E-3</v>
          </cell>
          <cell r="DR397" t="str">
            <v/>
          </cell>
          <cell r="DS397" t="str">
            <v/>
          </cell>
          <cell r="DT397" t="str">
            <v/>
          </cell>
          <cell r="DU397" t="str">
            <v/>
          </cell>
          <cell r="DV397">
            <v>1</v>
          </cell>
          <cell r="DW397" t="str">
            <v/>
          </cell>
        </row>
        <row r="398">
          <cell r="U398" t="str">
            <v>PR19SWB_PC A4</v>
          </cell>
          <cell r="V398" t="str">
            <v>Clean, Safe and Reliable Supply of Drinking Water</v>
          </cell>
          <cell r="W398" t="str">
            <v>PR19 new</v>
          </cell>
          <cell r="X398" t="str">
            <v>PC A4</v>
          </cell>
          <cell r="Y398" t="str">
            <v>Unplanned outage</v>
          </cell>
          <cell r="Z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AA398" t="str">
            <v/>
          </cell>
          <cell r="AB398">
            <v>1</v>
          </cell>
          <cell r="AC398" t="str">
            <v/>
          </cell>
          <cell r="AD398" t="str">
            <v/>
          </cell>
          <cell r="AE398" t="str">
            <v/>
          </cell>
          <cell r="AF398" t="str">
            <v/>
          </cell>
          <cell r="AG398" t="str">
            <v/>
          </cell>
          <cell r="AH398" t="str">
            <v/>
          </cell>
          <cell r="AI398">
            <v>1</v>
          </cell>
          <cell r="AJ398" t="str">
            <v>Under</v>
          </cell>
          <cell r="AK398" t="str">
            <v>Revenue</v>
          </cell>
          <cell r="AL398" t="str">
            <v>In-period</v>
          </cell>
          <cell r="AM398" t="str">
            <v>Water outage</v>
          </cell>
          <cell r="AN398" t="str">
            <v>%</v>
          </cell>
          <cell r="AO398" t="str">
            <v>Percentage of peak week production capacity</v>
          </cell>
          <cell r="AP398">
            <v>2</v>
          </cell>
          <cell r="AQ398" t="str">
            <v>Down</v>
          </cell>
          <cell r="AR398" t="str">
            <v>Unplanned outage</v>
          </cell>
          <cell r="AS398"/>
          <cell r="AT398"/>
          <cell r="AU398"/>
          <cell r="AV398"/>
          <cell r="AW398"/>
          <cell r="AX398"/>
          <cell r="AY398"/>
          <cell r="AZ398"/>
          <cell r="BA398"/>
          <cell r="BB398"/>
          <cell r="BC398"/>
          <cell r="BD398"/>
          <cell r="BE398"/>
          <cell r="BF398"/>
          <cell r="BG398"/>
          <cell r="BH398"/>
          <cell r="BI398">
            <v>2.34</v>
          </cell>
          <cell r="BJ398">
            <v>2.34</v>
          </cell>
          <cell r="BK398">
            <v>2.34</v>
          </cell>
          <cell r="BL398">
            <v>2.34</v>
          </cell>
          <cell r="BM398">
            <v>2.34</v>
          </cell>
          <cell r="BN398"/>
          <cell r="BO398"/>
          <cell r="BP398"/>
          <cell r="BQ398"/>
          <cell r="BR398"/>
          <cell r="BS398"/>
          <cell r="BT398"/>
          <cell r="BU398"/>
          <cell r="BV398"/>
          <cell r="BW398"/>
          <cell r="BX398"/>
          <cell r="BY398"/>
          <cell r="BZ398"/>
          <cell r="CA398"/>
          <cell r="CB398"/>
          <cell r="CC398"/>
          <cell r="CD398" t="str">
            <v>Yes</v>
          </cell>
          <cell r="CE398" t="str">
            <v>Yes</v>
          </cell>
          <cell r="CF398" t="str">
            <v>Yes</v>
          </cell>
          <cell r="CG398" t="str">
            <v>Yes</v>
          </cell>
          <cell r="CH398" t="str">
            <v>Yes</v>
          </cell>
          <cell r="CI398" t="str">
            <v/>
          </cell>
          <cell r="CJ398" t="str">
            <v/>
          </cell>
          <cell r="CK398" t="str">
            <v/>
          </cell>
          <cell r="CL398" t="str">
            <v/>
          </cell>
          <cell r="CM398" t="str">
            <v/>
          </cell>
          <cell r="CN398">
            <v>2.98</v>
          </cell>
          <cell r="CO398">
            <v>2.98</v>
          </cell>
          <cell r="CP398">
            <v>2.98</v>
          </cell>
          <cell r="CQ398">
            <v>2.98</v>
          </cell>
          <cell r="CR398">
            <v>2.98</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v>-1.58</v>
          </cell>
          <cell r="DN398" t="str">
            <v/>
          </cell>
          <cell r="DO398" t="str">
            <v/>
          </cell>
          <cell r="DP398" t="str">
            <v/>
          </cell>
          <cell r="DQ398" t="str">
            <v/>
          </cell>
          <cell r="DR398" t="str">
            <v/>
          </cell>
          <cell r="DS398" t="str">
            <v/>
          </cell>
          <cell r="DT398" t="str">
            <v/>
          </cell>
          <cell r="DU398" t="str">
            <v/>
          </cell>
          <cell r="DV398">
            <v>1</v>
          </cell>
          <cell r="DW398" t="str">
            <v/>
          </cell>
        </row>
        <row r="399">
          <cell r="U399" t="str">
            <v>PR19SWB_PC A5</v>
          </cell>
          <cell r="V399" t="str">
            <v>Clean, Safe and Reliable Supply of Drinking Water</v>
          </cell>
          <cell r="W399" t="str">
            <v>PR14 revision</v>
          </cell>
          <cell r="X399" t="str">
            <v>PC A5</v>
          </cell>
          <cell r="Y399" t="str">
            <v>Taste, smell and colour contacts</v>
          </cell>
          <cell r="Z399" t="str">
            <v>Water can occasionally have an unpleasant look, taste or appearance. This is the number of times the company is contacted by customers about the taste and smell of water, or because their water was not clear (i.e. it was cloudy or coloured).</v>
          </cell>
          <cell r="AA399" t="str">
            <v/>
          </cell>
          <cell r="AB399">
            <v>1</v>
          </cell>
          <cell r="AC399" t="str">
            <v/>
          </cell>
          <cell r="AD399" t="str">
            <v/>
          </cell>
          <cell r="AE399" t="str">
            <v/>
          </cell>
          <cell r="AF399" t="str">
            <v/>
          </cell>
          <cell r="AG399" t="str">
            <v/>
          </cell>
          <cell r="AH399" t="str">
            <v/>
          </cell>
          <cell r="AI399">
            <v>1</v>
          </cell>
          <cell r="AJ399" t="str">
            <v>Out &amp; under</v>
          </cell>
          <cell r="AK399" t="str">
            <v>Revenue</v>
          </cell>
          <cell r="AL399" t="str">
            <v>In-period</v>
          </cell>
          <cell r="AM399" t="str">
            <v>Customer contacts - water quality</v>
          </cell>
          <cell r="AN399" t="str">
            <v>Number</v>
          </cell>
          <cell r="AO399" t="str">
            <v>No. of contacts per 1,000 population</v>
          </cell>
          <cell r="AP399">
            <v>2</v>
          </cell>
          <cell r="AQ399" t="str">
            <v>Down</v>
          </cell>
          <cell r="AR399"/>
          <cell r="AS399"/>
          <cell r="AT399"/>
          <cell r="AU399"/>
          <cell r="AV399"/>
          <cell r="AW399"/>
          <cell r="AX399"/>
          <cell r="AY399"/>
          <cell r="AZ399"/>
          <cell r="BA399"/>
          <cell r="BB399"/>
          <cell r="BC399"/>
          <cell r="BD399"/>
          <cell r="BE399"/>
          <cell r="BF399"/>
          <cell r="BG399"/>
          <cell r="BH399"/>
          <cell r="BI399" t="str">
            <v/>
          </cell>
          <cell r="BJ399" t="str">
            <v/>
          </cell>
          <cell r="BK399" t="str">
            <v/>
          </cell>
          <cell r="BL399" t="str">
            <v/>
          </cell>
          <cell r="BM399" t="str">
            <v/>
          </cell>
          <cell r="BN399"/>
          <cell r="BO399"/>
          <cell r="BP399"/>
          <cell r="BQ399"/>
          <cell r="BR399"/>
          <cell r="BS399"/>
          <cell r="BT399"/>
          <cell r="BU399"/>
          <cell r="BV399"/>
          <cell r="BW399"/>
          <cell r="BX399"/>
          <cell r="BY399"/>
          <cell r="BZ399"/>
          <cell r="CA399"/>
          <cell r="CB399"/>
          <cell r="CC399"/>
          <cell r="CD399" t="str">
            <v>Yes</v>
          </cell>
          <cell r="CE399" t="str">
            <v>Yes</v>
          </cell>
          <cell r="CF399" t="str">
            <v>Yes</v>
          </cell>
          <cell r="CG399" t="str">
            <v>Yes</v>
          </cell>
          <cell r="CH399" t="str">
            <v>Yes</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v>1</v>
          </cell>
          <cell r="DW399" t="str">
            <v/>
          </cell>
        </row>
        <row r="400">
          <cell r="U400" t="str">
            <v>PR19SWB_PC C1</v>
          </cell>
          <cell r="V400" t="str">
            <v>Available and Sufficient Resources</v>
          </cell>
          <cell r="W400" t="str">
            <v>PR14 revision</v>
          </cell>
          <cell r="X400" t="str">
            <v>PC C1</v>
          </cell>
          <cell r="Y400" t="str">
            <v>Water restrictions placed on customers</v>
          </cell>
          <cell r="Z400" t="str">
            <v>In times of drought it may be necessary to introduce restrictions on water use. This measures whether there have been any temporary use bans or more severe restrictions during the year for any or all customers.</v>
          </cell>
          <cell r="AA400">
            <v>0.1</v>
          </cell>
          <cell r="AB400">
            <v>0.9</v>
          </cell>
          <cell r="AC400" t="str">
            <v/>
          </cell>
          <cell r="AD400" t="str">
            <v/>
          </cell>
          <cell r="AE400" t="str">
            <v/>
          </cell>
          <cell r="AF400" t="str">
            <v/>
          </cell>
          <cell r="AG400" t="str">
            <v/>
          </cell>
          <cell r="AH400" t="str">
            <v/>
          </cell>
          <cell r="AI400">
            <v>1</v>
          </cell>
          <cell r="AJ400" t="str">
            <v>Under</v>
          </cell>
          <cell r="AK400" t="str">
            <v>RCV</v>
          </cell>
          <cell r="AL400" t="str">
            <v>End of period</v>
          </cell>
          <cell r="AM400" t="str">
            <v>Supply restrictions</v>
          </cell>
          <cell r="AN400" t="str">
            <v>Nr</v>
          </cell>
          <cell r="AO400" t="str">
            <v>Number</v>
          </cell>
          <cell r="AP400">
            <v>0</v>
          </cell>
          <cell r="AQ400" t="str">
            <v>Down</v>
          </cell>
          <cell r="AR400" t="str">
            <v/>
          </cell>
          <cell r="AS400"/>
          <cell r="AT400"/>
          <cell r="AU400"/>
          <cell r="AV400"/>
          <cell r="AW400"/>
          <cell r="AX400"/>
          <cell r="AY400"/>
          <cell r="AZ400"/>
          <cell r="BA400"/>
          <cell r="BB400"/>
          <cell r="BC400"/>
          <cell r="BD400"/>
          <cell r="BE400"/>
          <cell r="BF400"/>
          <cell r="BG400"/>
          <cell r="BH400"/>
          <cell r="BI400" t="str">
            <v/>
          </cell>
          <cell r="BJ400" t="str">
            <v/>
          </cell>
          <cell r="BK400" t="str">
            <v/>
          </cell>
          <cell r="BL400" t="str">
            <v/>
          </cell>
          <cell r="BM400" t="str">
            <v/>
          </cell>
          <cell r="BN400"/>
          <cell r="BO400"/>
          <cell r="BP400"/>
          <cell r="BQ400"/>
          <cell r="BR400"/>
          <cell r="BS400"/>
          <cell r="BT400"/>
          <cell r="BU400"/>
          <cell r="BV400"/>
          <cell r="BW400"/>
          <cell r="BX400"/>
          <cell r="BY400"/>
          <cell r="BZ400"/>
          <cell r="CA400"/>
          <cell r="CB400"/>
          <cell r="CC400"/>
          <cell r="CD400" t="str">
            <v>Yes</v>
          </cell>
          <cell r="CE400" t="str">
            <v>Yes</v>
          </cell>
          <cell r="CF400" t="str">
            <v>Yes</v>
          </cell>
          <cell r="CG400" t="str">
            <v>Yes</v>
          </cell>
          <cell r="CH400" t="str">
            <v>Yes</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v>1</v>
          </cell>
          <cell r="DW400" t="str">
            <v/>
          </cell>
        </row>
        <row r="401">
          <cell r="U401" t="str">
            <v>PR19SWB_PC C2</v>
          </cell>
          <cell r="V401" t="str">
            <v>Available and Sufficient Resources</v>
          </cell>
          <cell r="W401" t="str">
            <v>PR14 revision</v>
          </cell>
          <cell r="X401" t="str">
            <v>PC C2</v>
          </cell>
          <cell r="Y401" t="str">
            <v>Leakage</v>
          </cell>
          <cell r="Z401" t="str">
            <v>Water loss through leaking and burst pipes is known as leakage. This measure is the volume of leakage per day and includes both leakage from our water mains network as well as customer supply pipes.</v>
          </cell>
          <cell r="AA401" t="str">
            <v/>
          </cell>
          <cell r="AB401">
            <v>1</v>
          </cell>
          <cell r="AC401" t="str">
            <v/>
          </cell>
          <cell r="AD401" t="str">
            <v/>
          </cell>
          <cell r="AE401" t="str">
            <v/>
          </cell>
          <cell r="AF401" t="str">
            <v/>
          </cell>
          <cell r="AG401" t="str">
            <v/>
          </cell>
          <cell r="AH401" t="str">
            <v/>
          </cell>
          <cell r="AI401">
            <v>1</v>
          </cell>
          <cell r="AJ401" t="str">
            <v>Out &amp; under</v>
          </cell>
          <cell r="AK401" t="str">
            <v>Revenue</v>
          </cell>
          <cell r="AL401" t="str">
            <v>In-period</v>
          </cell>
          <cell r="AM401" t="str">
            <v>Leakage</v>
          </cell>
          <cell r="AN401" t="str">
            <v>%</v>
          </cell>
          <cell r="AO401" t="str">
            <v>Percentage reduction from baseline (2019-20) using 3 year average</v>
          </cell>
          <cell r="AP401">
            <v>1</v>
          </cell>
          <cell r="AQ401" t="str">
            <v>Up</v>
          </cell>
          <cell r="AR401" t="str">
            <v>Leakage</v>
          </cell>
          <cell r="AS401"/>
          <cell r="AT401"/>
          <cell r="AU401"/>
          <cell r="AV401"/>
          <cell r="AW401"/>
          <cell r="AX401"/>
          <cell r="AY401"/>
          <cell r="AZ401"/>
          <cell r="BA401"/>
          <cell r="BB401"/>
          <cell r="BC401"/>
          <cell r="BD401"/>
          <cell r="BE401"/>
          <cell r="BF401"/>
          <cell r="BG401"/>
          <cell r="BH401"/>
          <cell r="BI401">
            <v>3</v>
          </cell>
          <cell r="BJ401">
            <v>6</v>
          </cell>
          <cell r="BK401">
            <v>9</v>
          </cell>
          <cell r="BL401">
            <v>12</v>
          </cell>
          <cell r="BM401">
            <v>15</v>
          </cell>
          <cell r="BN401"/>
          <cell r="BO401"/>
          <cell r="BP401"/>
          <cell r="BQ401"/>
          <cell r="BR401"/>
          <cell r="BS401"/>
          <cell r="BT401"/>
          <cell r="BU401"/>
          <cell r="BV401"/>
          <cell r="BW401"/>
          <cell r="BX401"/>
          <cell r="BY401"/>
          <cell r="BZ401"/>
          <cell r="CA401"/>
          <cell r="CB401"/>
          <cell r="CC401"/>
          <cell r="CD401" t="str">
            <v>Yes</v>
          </cell>
          <cell r="CE401" t="str">
            <v>Yes</v>
          </cell>
          <cell r="CF401" t="str">
            <v>Yes</v>
          </cell>
          <cell r="CG401" t="str">
            <v>Yes</v>
          </cell>
          <cell r="CH401" t="str">
            <v>Yes</v>
          </cell>
          <cell r="CI401">
            <v>-59.4</v>
          </cell>
          <cell r="CJ401">
            <v>-59.4</v>
          </cell>
          <cell r="CK401">
            <v>-59.4</v>
          </cell>
          <cell r="CL401">
            <v>-59.4</v>
          </cell>
          <cell r="CM401">
            <v>-59.4</v>
          </cell>
          <cell r="CN401">
            <v>-30.6</v>
          </cell>
          <cell r="CO401">
            <v>-30.6</v>
          </cell>
          <cell r="CP401">
            <v>-30.6</v>
          </cell>
          <cell r="CQ401">
            <v>-30.6</v>
          </cell>
          <cell r="CR401">
            <v>-30.6</v>
          </cell>
          <cell r="CS401" t="str">
            <v/>
          </cell>
          <cell r="CT401" t="str">
            <v/>
          </cell>
          <cell r="CU401" t="str">
            <v/>
          </cell>
          <cell r="CV401" t="str">
            <v/>
          </cell>
          <cell r="CW401" t="str">
            <v/>
          </cell>
          <cell r="CX401" t="str">
            <v/>
          </cell>
          <cell r="CY401" t="str">
            <v/>
          </cell>
          <cell r="CZ401" t="str">
            <v/>
          </cell>
          <cell r="DA401" t="str">
            <v/>
          </cell>
          <cell r="DB401" t="str">
            <v/>
          </cell>
          <cell r="DC401">
            <v>32.6</v>
          </cell>
          <cell r="DD401">
            <v>33.299999999999997</v>
          </cell>
          <cell r="DE401">
            <v>36.1</v>
          </cell>
          <cell r="DF401">
            <v>39.200000000000003</v>
          </cell>
          <cell r="DG401">
            <v>42.3</v>
          </cell>
          <cell r="DH401">
            <v>0</v>
          </cell>
          <cell r="DI401">
            <v>0</v>
          </cell>
          <cell r="DJ401">
            <v>0</v>
          </cell>
          <cell r="DK401">
            <v>0</v>
          </cell>
          <cell r="DL401">
            <v>0</v>
          </cell>
          <cell r="DM401">
            <v>-0.61499999999999999</v>
          </cell>
          <cell r="DN401" t="str">
            <v/>
          </cell>
          <cell r="DO401" t="str">
            <v/>
          </cell>
          <cell r="DP401">
            <v>-1.2310000000000001</v>
          </cell>
          <cell r="DQ401">
            <v>0.37</v>
          </cell>
          <cell r="DR401" t="str">
            <v/>
          </cell>
          <cell r="DS401" t="str">
            <v/>
          </cell>
          <cell r="DT401">
            <v>0.74</v>
          </cell>
          <cell r="DU401" t="str">
            <v>No</v>
          </cell>
          <cell r="DV401">
            <v>1</v>
          </cell>
          <cell r="DW401" t="str">
            <v/>
          </cell>
        </row>
        <row r="402">
          <cell r="U402" t="str">
            <v>PR19SWB_PC C3</v>
          </cell>
          <cell r="V402" t="str">
            <v>Available and Sufficient Resources</v>
          </cell>
          <cell r="W402" t="str">
            <v>PR19 new</v>
          </cell>
          <cell r="X402" t="str">
            <v>PC C3</v>
          </cell>
          <cell r="Y402" t="str">
            <v>Per capita consumption</v>
          </cell>
          <cell r="Z402" t="str">
            <v>An increasing population means extra demand for water, while changing weather patterns may result in more droughts – meaning it is important for everyone to take care how they use water. This is a measure of the average daily water usage of customers.</v>
          </cell>
          <cell r="AA402" t="str">
            <v/>
          </cell>
          <cell r="AB402">
            <v>1</v>
          </cell>
          <cell r="AC402" t="str">
            <v/>
          </cell>
          <cell r="AD402" t="str">
            <v/>
          </cell>
          <cell r="AE402" t="str">
            <v/>
          </cell>
          <cell r="AF402" t="str">
            <v/>
          </cell>
          <cell r="AG402" t="str">
            <v/>
          </cell>
          <cell r="AH402" t="str">
            <v/>
          </cell>
          <cell r="AI402">
            <v>1</v>
          </cell>
          <cell r="AJ402" t="str">
            <v>Out &amp; under</v>
          </cell>
          <cell r="AK402" t="str">
            <v>RCV</v>
          </cell>
          <cell r="AL402" t="str">
            <v>End of period</v>
          </cell>
          <cell r="AM402" t="str">
            <v>Water consumption</v>
          </cell>
          <cell r="AN402" t="str">
            <v xml:space="preserve">% </v>
          </cell>
          <cell r="AO402" t="str">
            <v>Percentage reduction from baseline (2019-20) using 3 year average</v>
          </cell>
          <cell r="AP402">
            <v>1</v>
          </cell>
          <cell r="AQ402" t="str">
            <v>Up</v>
          </cell>
          <cell r="AR402" t="str">
            <v>Per capita consumption</v>
          </cell>
          <cell r="AS402"/>
          <cell r="AT402"/>
          <cell r="AU402"/>
          <cell r="AV402"/>
          <cell r="AW402"/>
          <cell r="AX402"/>
          <cell r="AY402"/>
          <cell r="AZ402"/>
          <cell r="BA402"/>
          <cell r="BB402"/>
          <cell r="BC402"/>
          <cell r="BD402"/>
          <cell r="BE402"/>
          <cell r="BF402"/>
          <cell r="BG402"/>
          <cell r="BH402"/>
          <cell r="BI402">
            <v>1.1000000000000001</v>
          </cell>
          <cell r="BJ402">
            <v>2.2999999999999998</v>
          </cell>
          <cell r="BK402">
            <v>3.6</v>
          </cell>
          <cell r="BL402">
            <v>5</v>
          </cell>
          <cell r="BM402">
            <v>6.2</v>
          </cell>
          <cell r="BN402"/>
          <cell r="BO402"/>
          <cell r="BP402"/>
          <cell r="BQ402"/>
          <cell r="BR402"/>
          <cell r="BS402"/>
          <cell r="BT402"/>
          <cell r="BU402"/>
          <cell r="BV402"/>
          <cell r="BW402"/>
          <cell r="BX402"/>
          <cell r="BY402"/>
          <cell r="BZ402"/>
          <cell r="CA402"/>
          <cell r="CB402"/>
          <cell r="CC402"/>
          <cell r="CD402" t="str">
            <v>Yes</v>
          </cell>
          <cell r="CE402" t="str">
            <v>Yes</v>
          </cell>
          <cell r="CF402" t="str">
            <v>Yes</v>
          </cell>
          <cell r="CG402" t="str">
            <v>Yes</v>
          </cell>
          <cell r="CH402" t="str">
            <v>Yes</v>
          </cell>
          <cell r="CI402" t="str">
            <v/>
          </cell>
          <cell r="CJ402" t="str">
            <v/>
          </cell>
          <cell r="CK402" t="str">
            <v/>
          </cell>
          <cell r="CL402" t="str">
            <v/>
          </cell>
          <cell r="CM402" t="str">
            <v/>
          </cell>
          <cell r="CN402">
            <v>-5</v>
          </cell>
          <cell r="CO402">
            <v>-3.5</v>
          </cell>
          <cell r="CP402">
            <v>-2.8</v>
          </cell>
          <cell r="CQ402">
            <v>-1.3</v>
          </cell>
          <cell r="CR402">
            <v>0.1</v>
          </cell>
          <cell r="CS402" t="str">
            <v/>
          </cell>
          <cell r="CT402" t="str">
            <v/>
          </cell>
          <cell r="CU402" t="str">
            <v/>
          </cell>
          <cell r="CV402" t="str">
            <v/>
          </cell>
          <cell r="CW402" t="str">
            <v/>
          </cell>
          <cell r="CX402" t="str">
            <v/>
          </cell>
          <cell r="CY402" t="str">
            <v/>
          </cell>
          <cell r="CZ402" t="str">
            <v/>
          </cell>
          <cell r="DA402" t="str">
            <v/>
          </cell>
          <cell r="DB402" t="str">
            <v/>
          </cell>
          <cell r="DC402">
            <v>7.4</v>
          </cell>
          <cell r="DD402">
            <v>8.6</v>
          </cell>
          <cell r="DE402">
            <v>9.9</v>
          </cell>
          <cell r="DF402">
            <v>11.3</v>
          </cell>
          <cell r="DG402">
            <v>12.5</v>
          </cell>
          <cell r="DH402" t="str">
            <v/>
          </cell>
          <cell r="DI402" t="str">
            <v/>
          </cell>
          <cell r="DJ402" t="str">
            <v/>
          </cell>
          <cell r="DK402" t="str">
            <v/>
          </cell>
          <cell r="DL402" t="str">
            <v/>
          </cell>
          <cell r="DM402">
            <v>-0.27900000000000003</v>
          </cell>
          <cell r="DN402" t="str">
            <v/>
          </cell>
          <cell r="DO402" t="str">
            <v/>
          </cell>
          <cell r="DP402" t="str">
            <v/>
          </cell>
          <cell r="DQ402">
            <v>0.25600000000000001</v>
          </cell>
          <cell r="DR402" t="str">
            <v/>
          </cell>
          <cell r="DS402" t="str">
            <v/>
          </cell>
          <cell r="DT402" t="str">
            <v/>
          </cell>
          <cell r="DU402" t="str">
            <v/>
          </cell>
          <cell r="DV402">
            <v>1</v>
          </cell>
          <cell r="DW402" t="str">
            <v/>
          </cell>
        </row>
        <row r="403">
          <cell r="U403" t="str">
            <v>PR19SWB_PC B1</v>
          </cell>
          <cell r="V403" t="str">
            <v>Reliable Wastewater Service</v>
          </cell>
          <cell r="W403" t="str">
            <v>PR14 revision</v>
          </cell>
          <cell r="X403" t="str">
            <v>PC B1</v>
          </cell>
          <cell r="Y403" t="str">
            <v>Internal sewer flooding</v>
          </cell>
          <cell r="Z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AA403" t="str">
            <v/>
          </cell>
          <cell r="AB403" t="str">
            <v/>
          </cell>
          <cell r="AC403">
            <v>1</v>
          </cell>
          <cell r="AD403" t="str">
            <v/>
          </cell>
          <cell r="AE403" t="str">
            <v/>
          </cell>
          <cell r="AF403" t="str">
            <v/>
          </cell>
          <cell r="AG403" t="str">
            <v/>
          </cell>
          <cell r="AH403" t="str">
            <v/>
          </cell>
          <cell r="AI403">
            <v>1</v>
          </cell>
          <cell r="AJ403" t="str">
            <v>Out &amp; under</v>
          </cell>
          <cell r="AK403" t="str">
            <v>Revenue</v>
          </cell>
          <cell r="AL403" t="str">
            <v>In-period</v>
          </cell>
          <cell r="AM403" t="str">
            <v>Sewer flooding</v>
          </cell>
          <cell r="AN403" t="str">
            <v>number</v>
          </cell>
          <cell r="AO403" t="str">
            <v>Number of incidents per 10,000 sewer connections</v>
          </cell>
          <cell r="AP403">
            <v>2</v>
          </cell>
          <cell r="AQ403" t="str">
            <v>Down</v>
          </cell>
          <cell r="AR403" t="str">
            <v>Internal sewer flooding</v>
          </cell>
          <cell r="AS403"/>
          <cell r="AT403"/>
          <cell r="AU403"/>
          <cell r="AV403"/>
          <cell r="AW403"/>
          <cell r="AX403"/>
          <cell r="AY403"/>
          <cell r="AZ403"/>
          <cell r="BA403"/>
          <cell r="BB403"/>
          <cell r="BC403"/>
          <cell r="BD403"/>
          <cell r="BE403"/>
          <cell r="BF403"/>
          <cell r="BG403"/>
          <cell r="BH403"/>
          <cell r="BI403">
            <v>1.68</v>
          </cell>
          <cell r="BJ403">
            <v>1.63</v>
          </cell>
          <cell r="BK403">
            <v>1.58</v>
          </cell>
          <cell r="BL403">
            <v>1.44</v>
          </cell>
          <cell r="BM403">
            <v>1.34</v>
          </cell>
          <cell r="BN403"/>
          <cell r="BO403"/>
          <cell r="BP403"/>
          <cell r="BQ403"/>
          <cell r="BR403"/>
          <cell r="BS403"/>
          <cell r="BT403"/>
          <cell r="BU403"/>
          <cell r="BV403"/>
          <cell r="BW403"/>
          <cell r="BX403"/>
          <cell r="BY403"/>
          <cell r="BZ403"/>
          <cell r="CA403"/>
          <cell r="CB403"/>
          <cell r="CC403"/>
          <cell r="CD403" t="str">
            <v>Yes</v>
          </cell>
          <cell r="CE403" t="str">
            <v>Yes</v>
          </cell>
          <cell r="CF403" t="str">
            <v>Yes</v>
          </cell>
          <cell r="CG403" t="str">
            <v>Yes</v>
          </cell>
          <cell r="CH403" t="str">
            <v>Yes</v>
          </cell>
          <cell r="CI403">
            <v>8.4700000000000006</v>
          </cell>
          <cell r="CJ403">
            <v>8.4700000000000006</v>
          </cell>
          <cell r="CK403">
            <v>8.4700000000000006</v>
          </cell>
          <cell r="CL403">
            <v>8.4700000000000006</v>
          </cell>
          <cell r="CM403">
            <v>8.4700000000000006</v>
          </cell>
          <cell r="CN403">
            <v>2.56</v>
          </cell>
          <cell r="CO403">
            <v>2.56</v>
          </cell>
          <cell r="CP403">
            <v>2.56</v>
          </cell>
          <cell r="CQ403">
            <v>2.56</v>
          </cell>
          <cell r="CR403">
            <v>2.56</v>
          </cell>
          <cell r="CS403" t="str">
            <v/>
          </cell>
          <cell r="CT403" t="str">
            <v/>
          </cell>
          <cell r="CU403" t="str">
            <v/>
          </cell>
          <cell r="CV403" t="str">
            <v/>
          </cell>
          <cell r="CW403" t="str">
            <v/>
          </cell>
          <cell r="CX403" t="str">
            <v/>
          </cell>
          <cell r="CY403" t="str">
            <v/>
          </cell>
          <cell r="CZ403" t="str">
            <v/>
          </cell>
          <cell r="DA403" t="str">
            <v/>
          </cell>
          <cell r="DB403" t="str">
            <v/>
          </cell>
          <cell r="DC403">
            <v>0.93</v>
          </cell>
          <cell r="DD403">
            <v>0.9</v>
          </cell>
          <cell r="DE403">
            <v>0.87</v>
          </cell>
          <cell r="DF403">
            <v>0.8</v>
          </cell>
          <cell r="DG403">
            <v>0.74</v>
          </cell>
          <cell r="DH403">
            <v>0</v>
          </cell>
          <cell r="DI403">
            <v>0</v>
          </cell>
          <cell r="DJ403">
            <v>0</v>
          </cell>
          <cell r="DK403">
            <v>0</v>
          </cell>
          <cell r="DL403">
            <v>0</v>
          </cell>
          <cell r="DM403">
            <v>-9.5120000000000005</v>
          </cell>
          <cell r="DN403" t="str">
            <v/>
          </cell>
          <cell r="DO403" t="str">
            <v/>
          </cell>
          <cell r="DP403">
            <v>-19.024000000000001</v>
          </cell>
          <cell r="DQ403">
            <v>3.52</v>
          </cell>
          <cell r="DR403" t="str">
            <v/>
          </cell>
          <cell r="DS403" t="str">
            <v/>
          </cell>
          <cell r="DT403">
            <v>7.04</v>
          </cell>
          <cell r="DU403" t="str">
            <v/>
          </cell>
          <cell r="DV403">
            <v>1</v>
          </cell>
          <cell r="DW403" t="str">
            <v/>
          </cell>
        </row>
        <row r="404">
          <cell r="U404" t="str">
            <v>PR19SWB_PC B2</v>
          </cell>
          <cell r="V404" t="str">
            <v>Reliable Wastewater Service</v>
          </cell>
          <cell r="W404" t="str">
            <v>PR14 revision</v>
          </cell>
          <cell r="X404" t="str">
            <v>PC B2</v>
          </cell>
          <cell r="Y404" t="str">
            <v>External sewer flooding incidents</v>
          </cell>
          <cell r="Z404" t="str">
            <v>When sewers or pumps block, sewage can escape and this can affect homes and businesses. External sewer flooding means sewage has entered the grounds or gardens of a building normally used for residential, public, community and business purposes.</v>
          </cell>
          <cell r="AA404" t="str">
            <v/>
          </cell>
          <cell r="AB404" t="str">
            <v/>
          </cell>
          <cell r="AC404">
            <v>1</v>
          </cell>
          <cell r="AD404" t="str">
            <v/>
          </cell>
          <cell r="AE404" t="str">
            <v/>
          </cell>
          <cell r="AF404" t="str">
            <v/>
          </cell>
          <cell r="AG404" t="str">
            <v/>
          </cell>
          <cell r="AH404" t="str">
            <v/>
          </cell>
          <cell r="AI404">
            <v>1</v>
          </cell>
          <cell r="AJ404" t="str">
            <v>Out &amp; under</v>
          </cell>
          <cell r="AK404" t="str">
            <v>Revenue</v>
          </cell>
          <cell r="AL404" t="str">
            <v>In-period</v>
          </cell>
          <cell r="AM404" t="str">
            <v>Sewer flooding</v>
          </cell>
          <cell r="AN404" t="str">
            <v>number</v>
          </cell>
          <cell r="AO404" t="str">
            <v>Number of incidents per 10,000 sewer connections</v>
          </cell>
          <cell r="AP404">
            <v>0</v>
          </cell>
          <cell r="AQ404" t="str">
            <v>Down</v>
          </cell>
          <cell r="AR404"/>
          <cell r="AS404"/>
          <cell r="AT404"/>
          <cell r="AU404"/>
          <cell r="AV404"/>
          <cell r="AW404"/>
          <cell r="AX404"/>
          <cell r="AY404"/>
          <cell r="AZ404"/>
          <cell r="BA404"/>
          <cell r="BB404"/>
          <cell r="BC404"/>
          <cell r="BD404"/>
          <cell r="BE404"/>
          <cell r="BF404"/>
          <cell r="BG404"/>
          <cell r="BH404"/>
          <cell r="BI404" t="str">
            <v/>
          </cell>
          <cell r="BJ404" t="str">
            <v/>
          </cell>
          <cell r="BK404" t="str">
            <v/>
          </cell>
          <cell r="BL404" t="str">
            <v/>
          </cell>
          <cell r="BM404" t="str">
            <v/>
          </cell>
          <cell r="BN404"/>
          <cell r="BO404"/>
          <cell r="BP404"/>
          <cell r="BQ404"/>
          <cell r="BR404"/>
          <cell r="BS404"/>
          <cell r="BT404"/>
          <cell r="BU404"/>
          <cell r="BV404"/>
          <cell r="BW404"/>
          <cell r="BX404"/>
          <cell r="BY404"/>
          <cell r="BZ404"/>
          <cell r="CA404"/>
          <cell r="CB404"/>
          <cell r="CC404"/>
          <cell r="CD404" t="str">
            <v>Yes</v>
          </cell>
          <cell r="CE404" t="str">
            <v>Yes</v>
          </cell>
          <cell r="CF404" t="str">
            <v>Yes</v>
          </cell>
          <cell r="CG404" t="str">
            <v>Yes</v>
          </cell>
          <cell r="CH404" t="str">
            <v>Yes</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v>1</v>
          </cell>
          <cell r="DW404" t="str">
            <v/>
          </cell>
        </row>
        <row r="405">
          <cell r="U405" t="str">
            <v>PR19SWB_PC B3</v>
          </cell>
          <cell r="V405" t="str">
            <v>Reliable Wastewater Service</v>
          </cell>
          <cell r="W405" t="str">
            <v>PR14 revision</v>
          </cell>
          <cell r="X405" t="str">
            <v>PC B3</v>
          </cell>
          <cell r="Y405" t="str">
            <v>Sewer collapses</v>
          </cell>
          <cell r="Z405" t="str">
            <v>Sewers can collapse, for example when they are old or damaged by tree roots. This causes the ground above the sewer to fall into the sewer, blocking the flow of sewage.</v>
          </cell>
          <cell r="AA405" t="str">
            <v/>
          </cell>
          <cell r="AB405" t="str">
            <v/>
          </cell>
          <cell r="AC405">
            <v>1</v>
          </cell>
          <cell r="AD405" t="str">
            <v/>
          </cell>
          <cell r="AE405" t="str">
            <v/>
          </cell>
          <cell r="AF405" t="str">
            <v/>
          </cell>
          <cell r="AG405" t="str">
            <v/>
          </cell>
          <cell r="AH405" t="str">
            <v/>
          </cell>
          <cell r="AI405">
            <v>1</v>
          </cell>
          <cell r="AJ405" t="str">
            <v>Out &amp; under</v>
          </cell>
          <cell r="AK405" t="str">
            <v>Revenue</v>
          </cell>
          <cell r="AL405" t="str">
            <v>In-period</v>
          </cell>
          <cell r="AM405" t="str">
            <v>Repair and maintenance</v>
          </cell>
          <cell r="AN405" t="str">
            <v>number</v>
          </cell>
          <cell r="AO405" t="str">
            <v>Number of collapses per 1000km of sewer network</v>
          </cell>
          <cell r="AP405">
            <v>2</v>
          </cell>
          <cell r="AQ405" t="str">
            <v>Down</v>
          </cell>
          <cell r="AR405" t="str">
            <v>Sewer collapses</v>
          </cell>
          <cell r="AS405"/>
          <cell r="AT405"/>
          <cell r="AU405"/>
          <cell r="AV405"/>
          <cell r="AW405"/>
          <cell r="AX405"/>
          <cell r="AY405"/>
          <cell r="AZ405"/>
          <cell r="BA405"/>
          <cell r="BB405"/>
          <cell r="BC405"/>
          <cell r="BD405"/>
          <cell r="BE405"/>
          <cell r="BF405"/>
          <cell r="BG405"/>
          <cell r="BH405"/>
          <cell r="BI405">
            <v>17.059999999999999</v>
          </cell>
          <cell r="BJ405">
            <v>16.27</v>
          </cell>
          <cell r="BK405">
            <v>15.54</v>
          </cell>
          <cell r="BL405">
            <v>14.76</v>
          </cell>
          <cell r="BM405">
            <v>13.99</v>
          </cell>
          <cell r="BN405"/>
          <cell r="BO405"/>
          <cell r="BP405"/>
          <cell r="BQ405"/>
          <cell r="BR405"/>
          <cell r="BS405"/>
          <cell r="BT405"/>
          <cell r="BU405"/>
          <cell r="BV405"/>
          <cell r="BW405"/>
          <cell r="BX405"/>
          <cell r="BY405"/>
          <cell r="BZ405"/>
          <cell r="CA405"/>
          <cell r="CB405"/>
          <cell r="CC405"/>
          <cell r="CD405" t="str">
            <v>Yes</v>
          </cell>
          <cell r="CE405" t="str">
            <v>Yes</v>
          </cell>
          <cell r="CF405" t="str">
            <v>Yes</v>
          </cell>
          <cell r="CG405" t="str">
            <v>Yes</v>
          </cell>
          <cell r="CH405" t="str">
            <v>Yes</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v>-0.19500000000000001</v>
          </cell>
          <cell r="DN405" t="str">
            <v/>
          </cell>
          <cell r="DO405" t="str">
            <v/>
          </cell>
          <cell r="DP405" t="str">
            <v/>
          </cell>
          <cell r="DQ405">
            <v>0.04</v>
          </cell>
          <cell r="DR405" t="str">
            <v/>
          </cell>
          <cell r="DS405" t="str">
            <v/>
          </cell>
          <cell r="DT405" t="str">
            <v/>
          </cell>
          <cell r="DU405" t="str">
            <v/>
          </cell>
          <cell r="DV405">
            <v>1</v>
          </cell>
          <cell r="DW405" t="str">
            <v/>
          </cell>
        </row>
        <row r="406">
          <cell r="U406" t="str">
            <v>PR19SWB_PC B4</v>
          </cell>
          <cell r="V406" t="str">
            <v>Reliable Wastewater Service</v>
          </cell>
          <cell r="W406" t="str">
            <v>PR14 revision</v>
          </cell>
          <cell r="X406" t="str">
            <v>PC B4</v>
          </cell>
          <cell r="Y406" t="str">
            <v>Sewer blockages</v>
          </cell>
          <cell r="Z406" t="str">
            <v>Sewers can block when items such as wet wipes, nappies, cotton buds, fats and oils are flushed into drains. They cause sewers to clog and block, restricting the flow of sewage.</v>
          </cell>
          <cell r="AA406" t="str">
            <v/>
          </cell>
          <cell r="AB406" t="str">
            <v/>
          </cell>
          <cell r="AC406">
            <v>1</v>
          </cell>
          <cell r="AD406" t="str">
            <v/>
          </cell>
          <cell r="AE406" t="str">
            <v/>
          </cell>
          <cell r="AF406" t="str">
            <v/>
          </cell>
          <cell r="AG406" t="str">
            <v/>
          </cell>
          <cell r="AH406" t="str">
            <v/>
          </cell>
          <cell r="AI406">
            <v>1</v>
          </cell>
          <cell r="AJ406" t="str">
            <v>Out &amp; under</v>
          </cell>
          <cell r="AK406" t="str">
            <v>Revenue</v>
          </cell>
          <cell r="AL406" t="str">
            <v>In-period</v>
          </cell>
          <cell r="AM406" t="str">
            <v>Repair and maintenance</v>
          </cell>
          <cell r="AN406" t="str">
            <v>number</v>
          </cell>
          <cell r="AO406" t="str">
            <v>Incidents per 1,000 km of sewers</v>
          </cell>
          <cell r="AP406">
            <v>0</v>
          </cell>
          <cell r="AQ406" t="str">
            <v>Down</v>
          </cell>
          <cell r="AR406"/>
          <cell r="AS406"/>
          <cell r="AT406"/>
          <cell r="AU406"/>
          <cell r="AV406"/>
          <cell r="AW406"/>
          <cell r="AX406"/>
          <cell r="AY406"/>
          <cell r="AZ406"/>
          <cell r="BA406"/>
          <cell r="BB406"/>
          <cell r="BC406"/>
          <cell r="BD406"/>
          <cell r="BE406"/>
          <cell r="BF406"/>
          <cell r="BG406"/>
          <cell r="BH406"/>
          <cell r="BI406" t="str">
            <v/>
          </cell>
          <cell r="BJ406" t="str">
            <v/>
          </cell>
          <cell r="BK406" t="str">
            <v/>
          </cell>
          <cell r="BL406" t="str">
            <v/>
          </cell>
          <cell r="BM406" t="str">
            <v/>
          </cell>
          <cell r="BN406"/>
          <cell r="BO406"/>
          <cell r="BP406"/>
          <cell r="BQ406"/>
          <cell r="BR406"/>
          <cell r="BS406"/>
          <cell r="BT406"/>
          <cell r="BU406"/>
          <cell r="BV406"/>
          <cell r="BW406"/>
          <cell r="BX406"/>
          <cell r="BY406"/>
          <cell r="BZ406"/>
          <cell r="CA406"/>
          <cell r="CB406"/>
          <cell r="CC406"/>
          <cell r="CD406" t="str">
            <v>Yes</v>
          </cell>
          <cell r="CE406" t="str">
            <v>Yes</v>
          </cell>
          <cell r="CF406" t="str">
            <v>Yes</v>
          </cell>
          <cell r="CG406" t="str">
            <v>Yes</v>
          </cell>
          <cell r="CH406" t="str">
            <v>Yes</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v>1</v>
          </cell>
          <cell r="DW406" t="str">
            <v/>
          </cell>
        </row>
        <row r="407">
          <cell r="U407" t="str">
            <v>PR19SWB_PC B5</v>
          </cell>
          <cell r="V407" t="str">
            <v>Reliable Wastewater Service</v>
          </cell>
          <cell r="W407" t="str">
            <v>PR14 continuation</v>
          </cell>
          <cell r="X407" t="str">
            <v>PC B5</v>
          </cell>
          <cell r="Y407" t="str">
            <v>Odour contacts from wastewater treatment works</v>
          </cell>
          <cell r="Z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AA407" t="str">
            <v/>
          </cell>
          <cell r="AB407" t="str">
            <v/>
          </cell>
          <cell r="AC407">
            <v>1</v>
          </cell>
          <cell r="AD407" t="str">
            <v/>
          </cell>
          <cell r="AE407" t="str">
            <v/>
          </cell>
          <cell r="AF407" t="str">
            <v/>
          </cell>
          <cell r="AG407" t="str">
            <v/>
          </cell>
          <cell r="AH407" t="str">
            <v/>
          </cell>
          <cell r="AI407">
            <v>1</v>
          </cell>
          <cell r="AJ407" t="str">
            <v>Out &amp; under</v>
          </cell>
          <cell r="AK407" t="str">
            <v>Revenue</v>
          </cell>
          <cell r="AL407" t="str">
            <v>In-period</v>
          </cell>
          <cell r="AM407" t="str">
            <v>WwTW odour</v>
          </cell>
          <cell r="AN407" t="str">
            <v>Nr</v>
          </cell>
          <cell r="AO407" t="str">
            <v>Number</v>
          </cell>
          <cell r="AP407">
            <v>0</v>
          </cell>
          <cell r="AQ407" t="str">
            <v>Down</v>
          </cell>
          <cell r="AR407" t="str">
            <v/>
          </cell>
          <cell r="AS407"/>
          <cell r="AT407"/>
          <cell r="AU407"/>
          <cell r="AV407"/>
          <cell r="AW407"/>
          <cell r="AX407"/>
          <cell r="AY407"/>
          <cell r="AZ407"/>
          <cell r="BA407"/>
          <cell r="BB407"/>
          <cell r="BC407"/>
          <cell r="BD407"/>
          <cell r="BE407"/>
          <cell r="BF407"/>
          <cell r="BG407"/>
          <cell r="BH407"/>
          <cell r="BI407" t="str">
            <v/>
          </cell>
          <cell r="BJ407" t="str">
            <v/>
          </cell>
          <cell r="BK407" t="str">
            <v/>
          </cell>
          <cell r="BL407" t="str">
            <v/>
          </cell>
          <cell r="BM407" t="str">
            <v/>
          </cell>
          <cell r="BN407"/>
          <cell r="BO407"/>
          <cell r="BP407"/>
          <cell r="BQ407"/>
          <cell r="BR407"/>
          <cell r="BS407"/>
          <cell r="BT407"/>
          <cell r="BU407"/>
          <cell r="BV407"/>
          <cell r="BW407"/>
          <cell r="BX407"/>
          <cell r="BY407"/>
          <cell r="BZ407"/>
          <cell r="CA407"/>
          <cell r="CB407"/>
          <cell r="CC407"/>
          <cell r="CD407" t="str">
            <v>Yes</v>
          </cell>
          <cell r="CE407" t="str">
            <v>Yes</v>
          </cell>
          <cell r="CF407" t="str">
            <v>Yes</v>
          </cell>
          <cell r="CG407" t="str">
            <v>Yes</v>
          </cell>
          <cell r="CH407" t="str">
            <v>Yes</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v>1</v>
          </cell>
          <cell r="DW407" t="str">
            <v/>
          </cell>
        </row>
        <row r="408">
          <cell r="U408" t="str">
            <v>PR19SWB_PC B6</v>
          </cell>
          <cell r="V408" t="str">
            <v>Reliable Wastewater Service</v>
          </cell>
          <cell r="W408" t="str">
            <v>PR14 continuation</v>
          </cell>
          <cell r="X408" t="str">
            <v>PC B6</v>
          </cell>
          <cell r="Y408" t="str">
            <v>Treatment works compliance</v>
          </cell>
          <cell r="Z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AA408" t="str">
            <v/>
          </cell>
          <cell r="AB408" t="str">
            <v/>
          </cell>
          <cell r="AC408">
            <v>1</v>
          </cell>
          <cell r="AD408" t="str">
            <v/>
          </cell>
          <cell r="AE408" t="str">
            <v/>
          </cell>
          <cell r="AF408" t="str">
            <v/>
          </cell>
          <cell r="AG408" t="str">
            <v/>
          </cell>
          <cell r="AH408" t="str">
            <v/>
          </cell>
          <cell r="AI408">
            <v>1</v>
          </cell>
          <cell r="AJ408" t="str">
            <v>Under</v>
          </cell>
          <cell r="AK408" t="str">
            <v>Revenue</v>
          </cell>
          <cell r="AL408" t="str">
            <v>In-period</v>
          </cell>
          <cell r="AM408" t="str">
            <v>WwTW numeric consents</v>
          </cell>
          <cell r="AN408" t="str">
            <v>%</v>
          </cell>
          <cell r="AO408" t="str">
            <v>Percentage compliance</v>
          </cell>
          <cell r="AP408">
            <v>2</v>
          </cell>
          <cell r="AQ408" t="str">
            <v>Up</v>
          </cell>
          <cell r="AR408" t="str">
            <v>Treatment works compliance</v>
          </cell>
          <cell r="AS408"/>
          <cell r="AT408"/>
          <cell r="AU408"/>
          <cell r="AV408"/>
          <cell r="AW408"/>
          <cell r="AX408"/>
          <cell r="AY408"/>
          <cell r="AZ408"/>
          <cell r="BA408"/>
          <cell r="BB408"/>
          <cell r="BC408"/>
          <cell r="BD408"/>
          <cell r="BE408"/>
          <cell r="BF408"/>
          <cell r="BG408"/>
          <cell r="BH408"/>
          <cell r="BI408">
            <v>100</v>
          </cell>
          <cell r="BJ408">
            <v>100</v>
          </cell>
          <cell r="BK408">
            <v>100</v>
          </cell>
          <cell r="BL408">
            <v>100</v>
          </cell>
          <cell r="BM408">
            <v>100</v>
          </cell>
          <cell r="BN408"/>
          <cell r="BO408"/>
          <cell r="BP408"/>
          <cell r="BQ408"/>
          <cell r="BR408"/>
          <cell r="BS408"/>
          <cell r="BT408"/>
          <cell r="BU408"/>
          <cell r="BV408"/>
          <cell r="BW408"/>
          <cell r="BX408"/>
          <cell r="BY408"/>
          <cell r="BZ408"/>
          <cell r="CA408"/>
          <cell r="CB408"/>
          <cell r="CC408"/>
          <cell r="CD408" t="str">
            <v>Yes</v>
          </cell>
          <cell r="CE408" t="str">
            <v>Yes</v>
          </cell>
          <cell r="CF408" t="str">
            <v>Yes</v>
          </cell>
          <cell r="CG408" t="str">
            <v>Yes</v>
          </cell>
          <cell r="CH408" t="str">
            <v>Yes</v>
          </cell>
          <cell r="CI408" t="str">
            <v/>
          </cell>
          <cell r="CJ408" t="str">
            <v/>
          </cell>
          <cell r="CK408" t="str">
            <v/>
          </cell>
          <cell r="CL408" t="str">
            <v/>
          </cell>
          <cell r="CM408" t="str">
            <v/>
          </cell>
          <cell r="CN408" t="str">
            <v/>
          </cell>
          <cell r="CO408" t="str">
            <v/>
          </cell>
          <cell r="CP408" t="str">
            <v/>
          </cell>
          <cell r="CQ408" t="str">
            <v/>
          </cell>
          <cell r="CR408" t="str">
            <v/>
          </cell>
          <cell r="CS408">
            <v>99</v>
          </cell>
          <cell r="CT408">
            <v>99</v>
          </cell>
          <cell r="CU408">
            <v>99</v>
          </cell>
          <cell r="CV408">
            <v>99</v>
          </cell>
          <cell r="CW408">
            <v>99</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v>-0.36499999999999999</v>
          </cell>
          <cell r="DN408" t="str">
            <v/>
          </cell>
          <cell r="DO408" t="str">
            <v/>
          </cell>
          <cell r="DP408" t="str">
            <v/>
          </cell>
          <cell r="DQ408" t="str">
            <v/>
          </cell>
          <cell r="DR408" t="str">
            <v/>
          </cell>
          <cell r="DS408" t="str">
            <v/>
          </cell>
          <cell r="DT408" t="str">
            <v/>
          </cell>
          <cell r="DU408" t="str">
            <v/>
          </cell>
          <cell r="DV408">
            <v>1</v>
          </cell>
          <cell r="DW408" t="str">
            <v/>
          </cell>
        </row>
        <row r="409">
          <cell r="U409" t="str">
            <v>PR19SWB_PC B7</v>
          </cell>
          <cell r="V409" t="str">
            <v>Reliable Wastewater Service</v>
          </cell>
          <cell r="W409" t="str">
            <v>PR14 continuation</v>
          </cell>
          <cell r="X409" t="str">
            <v>PC B7</v>
          </cell>
          <cell r="Y409" t="str">
            <v>Descriptive compliance</v>
          </cell>
          <cell r="Z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AA409" t="str">
            <v/>
          </cell>
          <cell r="AB409" t="str">
            <v/>
          </cell>
          <cell r="AC409">
            <v>1</v>
          </cell>
          <cell r="AD409" t="str">
            <v/>
          </cell>
          <cell r="AE409" t="str">
            <v/>
          </cell>
          <cell r="AF409" t="str">
            <v/>
          </cell>
          <cell r="AG409" t="str">
            <v/>
          </cell>
          <cell r="AH409" t="str">
            <v/>
          </cell>
          <cell r="AI409">
            <v>1</v>
          </cell>
          <cell r="AJ409" t="str">
            <v>Under</v>
          </cell>
          <cell r="AK409" t="str">
            <v>Revenue</v>
          </cell>
          <cell r="AL409" t="str">
            <v>In-period</v>
          </cell>
          <cell r="AM409" t="str">
            <v>WwTW descriptive consents</v>
          </cell>
          <cell r="AN409" t="str">
            <v>%</v>
          </cell>
          <cell r="AO409" t="str">
            <v>Percentage</v>
          </cell>
          <cell r="AP409">
            <v>1</v>
          </cell>
          <cell r="AQ409" t="str">
            <v>Up</v>
          </cell>
          <cell r="AR409" t="str">
            <v/>
          </cell>
          <cell r="AS409"/>
          <cell r="AT409"/>
          <cell r="AU409"/>
          <cell r="AV409"/>
          <cell r="AW409"/>
          <cell r="AX409"/>
          <cell r="AY409"/>
          <cell r="AZ409"/>
          <cell r="BA409"/>
          <cell r="BB409"/>
          <cell r="BC409"/>
          <cell r="BD409"/>
          <cell r="BE409"/>
          <cell r="BF409"/>
          <cell r="BG409"/>
          <cell r="BH409"/>
          <cell r="BI409" t="str">
            <v/>
          </cell>
          <cell r="BJ409" t="str">
            <v/>
          </cell>
          <cell r="BK409" t="str">
            <v/>
          </cell>
          <cell r="BL409" t="str">
            <v/>
          </cell>
          <cell r="BM409" t="str">
            <v/>
          </cell>
          <cell r="BN409"/>
          <cell r="BO409"/>
          <cell r="BP409"/>
          <cell r="BQ409"/>
          <cell r="BR409"/>
          <cell r="BS409"/>
          <cell r="BT409"/>
          <cell r="BU409"/>
          <cell r="BV409"/>
          <cell r="BW409"/>
          <cell r="BX409"/>
          <cell r="BY409"/>
          <cell r="BZ409"/>
          <cell r="CA409"/>
          <cell r="CB409"/>
          <cell r="CC409"/>
          <cell r="CD409" t="str">
            <v>Yes</v>
          </cell>
          <cell r="CE409" t="str">
            <v>Yes</v>
          </cell>
          <cell r="CF409" t="str">
            <v>Yes</v>
          </cell>
          <cell r="CG409" t="str">
            <v>Yes</v>
          </cell>
          <cell r="CH409" t="str">
            <v>Yes</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v>1</v>
          </cell>
          <cell r="DW409" t="str">
            <v/>
          </cell>
        </row>
        <row r="410">
          <cell r="U410" t="str">
            <v>PR19SWB_PC B8</v>
          </cell>
          <cell r="V410" t="str">
            <v>Reliable Wastewater Service</v>
          </cell>
          <cell r="W410" t="str">
            <v>PR19 new</v>
          </cell>
          <cell r="X410" t="str">
            <v>PC B8</v>
          </cell>
          <cell r="Y410" t="str">
            <v>Total wastewater treatment works (WWTW) compliance</v>
          </cell>
          <cell r="Z410" t="str">
            <v>Water and sewerage companies treat wastewater and return it to the environment. Legal permit standards are set for treated sewage discharges and this measure is for overall compliance with those standards.</v>
          </cell>
          <cell r="AA410" t="str">
            <v/>
          </cell>
          <cell r="AB410" t="str">
            <v/>
          </cell>
          <cell r="AC410">
            <v>1</v>
          </cell>
          <cell r="AD410" t="str">
            <v/>
          </cell>
          <cell r="AE410" t="str">
            <v/>
          </cell>
          <cell r="AF410" t="str">
            <v/>
          </cell>
          <cell r="AG410" t="str">
            <v/>
          </cell>
          <cell r="AH410" t="str">
            <v/>
          </cell>
          <cell r="AI410">
            <v>1</v>
          </cell>
          <cell r="AJ410" t="str">
            <v>NFI</v>
          </cell>
          <cell r="AK410" t="str">
            <v/>
          </cell>
          <cell r="AL410" t="str">
            <v/>
          </cell>
          <cell r="AM410" t="str">
            <v>Environmental</v>
          </cell>
          <cell r="AN410" t="str">
            <v>%</v>
          </cell>
          <cell r="AO410" t="str">
            <v>Percentage</v>
          </cell>
          <cell r="AP410">
            <v>1</v>
          </cell>
          <cell r="AQ410" t="str">
            <v>Up</v>
          </cell>
          <cell r="AR410" t="str">
            <v/>
          </cell>
          <cell r="AS410"/>
          <cell r="AT410"/>
          <cell r="AU410"/>
          <cell r="AV410"/>
          <cell r="AW410"/>
          <cell r="AX410"/>
          <cell r="AY410"/>
          <cell r="AZ410"/>
          <cell r="BA410"/>
          <cell r="BB410"/>
          <cell r="BC410"/>
          <cell r="BD410"/>
          <cell r="BE410"/>
          <cell r="BF410"/>
          <cell r="BG410"/>
          <cell r="BH410"/>
          <cell r="BI410" t="str">
            <v/>
          </cell>
          <cell r="BJ410" t="str">
            <v/>
          </cell>
          <cell r="BK410" t="str">
            <v/>
          </cell>
          <cell r="BL410" t="str">
            <v/>
          </cell>
          <cell r="BM410" t="str">
            <v/>
          </cell>
          <cell r="BN410"/>
          <cell r="BO410"/>
          <cell r="BP410"/>
          <cell r="BQ410"/>
          <cell r="BR410"/>
          <cell r="BS410"/>
          <cell r="BT410"/>
          <cell r="BU410"/>
          <cell r="BV410"/>
          <cell r="BW410"/>
          <cell r="BX410"/>
          <cell r="BY410"/>
          <cell r="BZ410"/>
          <cell r="CA410"/>
          <cell r="CB410"/>
          <cell r="CC410"/>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v>1</v>
          </cell>
          <cell r="DW410" t="str">
            <v/>
          </cell>
        </row>
        <row r="411">
          <cell r="U411" t="str">
            <v>PR19SWB_PC B9</v>
          </cell>
          <cell r="V411" t="str">
            <v>Reliable Wastewater Service</v>
          </cell>
          <cell r="W411" t="str">
            <v>PR14 continuation</v>
          </cell>
          <cell r="X411" t="str">
            <v>PC B9</v>
          </cell>
          <cell r="Y411" t="str">
            <v>Compliance with sludge standard</v>
          </cell>
          <cell r="Z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AA411" t="str">
            <v/>
          </cell>
          <cell r="AB411" t="str">
            <v/>
          </cell>
          <cell r="AC411" t="str">
            <v/>
          </cell>
          <cell r="AD411">
            <v>1</v>
          </cell>
          <cell r="AE411" t="str">
            <v/>
          </cell>
          <cell r="AF411" t="str">
            <v/>
          </cell>
          <cell r="AG411" t="str">
            <v/>
          </cell>
          <cell r="AH411" t="str">
            <v/>
          </cell>
          <cell r="AI411">
            <v>1</v>
          </cell>
          <cell r="AJ411" t="str">
            <v>Under</v>
          </cell>
          <cell r="AK411" t="str">
            <v>Revenue</v>
          </cell>
          <cell r="AL411" t="str">
            <v>In-period</v>
          </cell>
          <cell r="AM411" t="str">
            <v>Bioresources (sludge)</v>
          </cell>
          <cell r="AN411" t="str">
            <v>%</v>
          </cell>
          <cell r="AO411" t="str">
            <v>Percentage</v>
          </cell>
          <cell r="AP411">
            <v>2</v>
          </cell>
          <cell r="AQ411" t="str">
            <v>Up</v>
          </cell>
          <cell r="AR411" t="str">
            <v/>
          </cell>
          <cell r="AS411"/>
          <cell r="AT411"/>
          <cell r="AU411"/>
          <cell r="AV411"/>
          <cell r="AW411"/>
          <cell r="AX411"/>
          <cell r="AY411"/>
          <cell r="AZ411"/>
          <cell r="BA411"/>
          <cell r="BB411"/>
          <cell r="BC411"/>
          <cell r="BD411"/>
          <cell r="BE411"/>
          <cell r="BF411"/>
          <cell r="BG411"/>
          <cell r="BH411"/>
          <cell r="BI411" t="str">
            <v/>
          </cell>
          <cell r="BJ411" t="str">
            <v/>
          </cell>
          <cell r="BK411" t="str">
            <v/>
          </cell>
          <cell r="BL411" t="str">
            <v/>
          </cell>
          <cell r="BM411" t="str">
            <v/>
          </cell>
          <cell r="BN411"/>
          <cell r="BO411"/>
          <cell r="BP411"/>
          <cell r="BQ411"/>
          <cell r="BR411"/>
          <cell r="BS411"/>
          <cell r="BT411"/>
          <cell r="BU411"/>
          <cell r="BV411"/>
          <cell r="BW411"/>
          <cell r="BX411"/>
          <cell r="BY411"/>
          <cell r="BZ411"/>
          <cell r="CA411"/>
          <cell r="CB411"/>
          <cell r="CC411"/>
          <cell r="CD411" t="str">
            <v>Yes</v>
          </cell>
          <cell r="CE411" t="str">
            <v>Yes</v>
          </cell>
          <cell r="CF411" t="str">
            <v>Yes</v>
          </cell>
          <cell r="CG411" t="str">
            <v>Yes</v>
          </cell>
          <cell r="CH411" t="str">
            <v>Yes</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v>1</v>
          </cell>
          <cell r="DW411" t="str">
            <v/>
          </cell>
        </row>
        <row r="412">
          <cell r="U412" t="str">
            <v>PR19SWB_PC D1</v>
          </cell>
          <cell r="V412" t="str">
            <v>Resilience</v>
          </cell>
          <cell r="W412" t="str">
            <v>PR19 new</v>
          </cell>
          <cell r="X412" t="str">
            <v>PC D1</v>
          </cell>
          <cell r="Y412" t="str">
            <v>Risk of severe restrictions in a drought</v>
          </cell>
          <cell r="Z412" t="str">
            <v>In an extreme drought, there is a risk that the company would not have enough water to supply all customers. This measure is the percentage of the population that would experience water restrictions in a drought.</v>
          </cell>
          <cell r="AA412">
            <v>1</v>
          </cell>
          <cell r="AB412" t="str">
            <v/>
          </cell>
          <cell r="AC412" t="str">
            <v/>
          </cell>
          <cell r="AD412" t="str">
            <v/>
          </cell>
          <cell r="AE412" t="str">
            <v/>
          </cell>
          <cell r="AF412" t="str">
            <v/>
          </cell>
          <cell r="AG412" t="str">
            <v/>
          </cell>
          <cell r="AH412" t="str">
            <v/>
          </cell>
          <cell r="AI412">
            <v>1</v>
          </cell>
          <cell r="AJ412" t="str">
            <v>NFI</v>
          </cell>
          <cell r="AK412" t="str">
            <v/>
          </cell>
          <cell r="AL412" t="str">
            <v/>
          </cell>
          <cell r="AM412" t="str">
            <v>Resilience</v>
          </cell>
          <cell r="AN412" t="str">
            <v>%</v>
          </cell>
          <cell r="AO412" t="str">
            <v>Percentage of population at risk</v>
          </cell>
          <cell r="AP412">
            <v>1</v>
          </cell>
          <cell r="AQ412" t="str">
            <v>Down</v>
          </cell>
          <cell r="AR412" t="str">
            <v>Risk of severe restrictions in a drought</v>
          </cell>
          <cell r="AS412"/>
          <cell r="AT412"/>
          <cell r="AU412"/>
          <cell r="AV412"/>
          <cell r="AW412"/>
          <cell r="AX412"/>
          <cell r="AY412"/>
          <cell r="AZ412"/>
          <cell r="BA412"/>
          <cell r="BB412"/>
          <cell r="BC412"/>
          <cell r="BD412"/>
          <cell r="BE412"/>
          <cell r="BF412"/>
          <cell r="BG412"/>
          <cell r="BH412"/>
          <cell r="BI412">
            <v>0</v>
          </cell>
          <cell r="BJ412">
            <v>0</v>
          </cell>
          <cell r="BK412">
            <v>0</v>
          </cell>
          <cell r="BL412">
            <v>0</v>
          </cell>
          <cell r="BM412">
            <v>0</v>
          </cell>
          <cell r="BN412"/>
          <cell r="BO412"/>
          <cell r="BP412"/>
          <cell r="BQ412"/>
          <cell r="BR412"/>
          <cell r="BS412"/>
          <cell r="BT412"/>
          <cell r="BU412"/>
          <cell r="BV412"/>
          <cell r="BW412"/>
          <cell r="BX412"/>
          <cell r="BY412"/>
          <cell r="BZ412"/>
          <cell r="CA412"/>
          <cell r="CB412"/>
          <cell r="CC412"/>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v>1</v>
          </cell>
          <cell r="DW412" t="str">
            <v/>
          </cell>
        </row>
        <row r="413">
          <cell r="U413" t="str">
            <v>PR19SWB_PC D2</v>
          </cell>
          <cell r="V413" t="str">
            <v>Resilience</v>
          </cell>
          <cell r="W413" t="str">
            <v>PR19 new</v>
          </cell>
          <cell r="X413" t="str">
            <v>PC D2</v>
          </cell>
          <cell r="Y413" t="str">
            <v>Risk of sewer flooding in a storm</v>
          </cell>
          <cell r="Z413" t="str">
            <v xml:space="preserve">Customers may be at risk of sewer flooding in an extreme storm. This measure is the percentage of the population at risk of experiencing sewer flooding in such an event. </v>
          </cell>
          <cell r="AA413" t="str">
            <v/>
          </cell>
          <cell r="AB413" t="str">
            <v/>
          </cell>
          <cell r="AC413">
            <v>1</v>
          </cell>
          <cell r="AD413" t="str">
            <v/>
          </cell>
          <cell r="AE413" t="str">
            <v/>
          </cell>
          <cell r="AF413" t="str">
            <v/>
          </cell>
          <cell r="AG413" t="str">
            <v/>
          </cell>
          <cell r="AH413" t="str">
            <v/>
          </cell>
          <cell r="AI413">
            <v>1</v>
          </cell>
          <cell r="AJ413" t="str">
            <v>NFI</v>
          </cell>
          <cell r="AK413" t="str">
            <v/>
          </cell>
          <cell r="AL413" t="str">
            <v/>
          </cell>
          <cell r="AM413" t="str">
            <v>Resilience</v>
          </cell>
          <cell r="AN413" t="str">
            <v>%</v>
          </cell>
          <cell r="AO413" t="str">
            <v>Percentage of population at risk</v>
          </cell>
          <cell r="AP413">
            <v>2</v>
          </cell>
          <cell r="AQ413" t="str">
            <v>Down</v>
          </cell>
          <cell r="AR413" t="str">
            <v>Risk of sewer flooding in a storm</v>
          </cell>
          <cell r="AS413"/>
          <cell r="AT413"/>
          <cell r="AU413"/>
          <cell r="AV413"/>
          <cell r="AW413"/>
          <cell r="AX413"/>
          <cell r="AY413"/>
          <cell r="AZ413"/>
          <cell r="BA413"/>
          <cell r="BB413"/>
          <cell r="BC413"/>
          <cell r="BD413"/>
          <cell r="BE413"/>
          <cell r="BF413"/>
          <cell r="BG413"/>
          <cell r="BH413"/>
          <cell r="BI413">
            <v>30.54</v>
          </cell>
          <cell r="BJ413">
            <v>29.39</v>
          </cell>
          <cell r="BK413">
            <v>28.23</v>
          </cell>
          <cell r="BL413">
            <v>27.08</v>
          </cell>
          <cell r="BM413">
            <v>25.92</v>
          </cell>
          <cell r="BN413"/>
          <cell r="BO413"/>
          <cell r="BP413"/>
          <cell r="BQ413"/>
          <cell r="BR413"/>
          <cell r="BS413"/>
          <cell r="BT413"/>
          <cell r="BU413"/>
          <cell r="BV413"/>
          <cell r="BW413"/>
          <cell r="BX413"/>
          <cell r="BY413"/>
          <cell r="BZ413"/>
          <cell r="CA413"/>
          <cell r="CB413"/>
          <cell r="CC413"/>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v>1</v>
          </cell>
          <cell r="DW413" t="str">
            <v/>
          </cell>
        </row>
        <row r="414">
          <cell r="U414" t="str">
            <v>PR19SWB_PC D3</v>
          </cell>
          <cell r="V414" t="str">
            <v>Resilience</v>
          </cell>
          <cell r="W414" t="str">
            <v>PR19 new</v>
          </cell>
          <cell r="X414" t="str">
            <v>PC D3</v>
          </cell>
          <cell r="Y414" t="str">
            <v>Resilience in the round - wastewater</v>
          </cell>
          <cell r="Z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AA414" t="str">
            <v/>
          </cell>
          <cell r="AB414" t="str">
            <v/>
          </cell>
          <cell r="AC414">
            <v>1</v>
          </cell>
          <cell r="AD414" t="str">
            <v/>
          </cell>
          <cell r="AE414" t="str">
            <v/>
          </cell>
          <cell r="AF414" t="str">
            <v/>
          </cell>
          <cell r="AG414" t="str">
            <v/>
          </cell>
          <cell r="AH414" t="str">
            <v/>
          </cell>
          <cell r="AI414">
            <v>1</v>
          </cell>
          <cell r="AJ414" t="str">
            <v>Out &amp; under</v>
          </cell>
          <cell r="AK414" t="str">
            <v>Revenue</v>
          </cell>
          <cell r="AL414" t="str">
            <v>In-period</v>
          </cell>
          <cell r="AM414" t="str">
            <v>Resilience</v>
          </cell>
          <cell r="AN414" t="str">
            <v>Nr</v>
          </cell>
          <cell r="AO414" t="str">
            <v>Number</v>
          </cell>
          <cell r="AP414">
            <v>0</v>
          </cell>
          <cell r="AQ414" t="str">
            <v>Up</v>
          </cell>
          <cell r="AR414" t="str">
            <v/>
          </cell>
          <cell r="AS414"/>
          <cell r="AT414"/>
          <cell r="AU414"/>
          <cell r="AV414"/>
          <cell r="AW414"/>
          <cell r="AX414"/>
          <cell r="AY414"/>
          <cell r="AZ414"/>
          <cell r="BA414"/>
          <cell r="BB414"/>
          <cell r="BC414"/>
          <cell r="BD414"/>
          <cell r="BE414"/>
          <cell r="BF414"/>
          <cell r="BG414"/>
          <cell r="BH414"/>
          <cell r="BI414" t="str">
            <v/>
          </cell>
          <cell r="BJ414" t="str">
            <v/>
          </cell>
          <cell r="BK414" t="str">
            <v/>
          </cell>
          <cell r="BL414" t="str">
            <v/>
          </cell>
          <cell r="BM414" t="str">
            <v/>
          </cell>
          <cell r="BN414"/>
          <cell r="BO414"/>
          <cell r="BP414"/>
          <cell r="BQ414"/>
          <cell r="BR414"/>
          <cell r="BS414"/>
          <cell r="BT414"/>
          <cell r="BU414"/>
          <cell r="BV414"/>
          <cell r="BW414"/>
          <cell r="BX414"/>
          <cell r="BY414"/>
          <cell r="BZ414"/>
          <cell r="CA414"/>
          <cell r="CB414"/>
          <cell r="CC414"/>
          <cell r="CD414" t="str">
            <v>Yes</v>
          </cell>
          <cell r="CE414" t="str">
            <v>Yes</v>
          </cell>
          <cell r="CF414" t="str">
            <v>Yes</v>
          </cell>
          <cell r="CG414" t="str">
            <v>Yes</v>
          </cell>
          <cell r="CH414" t="str">
            <v>Yes</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row>
        <row r="415">
          <cell r="U415" t="str">
            <v>PR19SWB_PC D4</v>
          </cell>
          <cell r="V415" t="str">
            <v>Resilience</v>
          </cell>
          <cell r="W415" t="str">
            <v>PR19 new</v>
          </cell>
          <cell r="X415" t="str">
            <v>PC D4</v>
          </cell>
          <cell r="Y415" t="str">
            <v xml:space="preserve">Resilience in the round - water </v>
          </cell>
          <cell r="Z415" t="str">
            <v xml:space="preserve">Occasionally supplies of tap water can be disrupted. This measures the number of customers (properties) who experience continuous unplanned loss of mains water supply to their property for durations greater than 12 hours. </v>
          </cell>
          <cell r="AA415" t="str">
            <v/>
          </cell>
          <cell r="AB415">
            <v>1</v>
          </cell>
          <cell r="AC415" t="str">
            <v/>
          </cell>
          <cell r="AD415" t="str">
            <v/>
          </cell>
          <cell r="AE415" t="str">
            <v/>
          </cell>
          <cell r="AF415" t="str">
            <v/>
          </cell>
          <cell r="AG415" t="str">
            <v/>
          </cell>
          <cell r="AH415" t="str">
            <v/>
          </cell>
          <cell r="AI415">
            <v>1</v>
          </cell>
          <cell r="AJ415" t="str">
            <v>Out &amp; under</v>
          </cell>
          <cell r="AK415" t="str">
            <v>Revenue</v>
          </cell>
          <cell r="AL415" t="str">
            <v>In-period</v>
          </cell>
          <cell r="AM415" t="str">
            <v>Resilience</v>
          </cell>
          <cell r="AN415" t="str">
            <v>Nr</v>
          </cell>
          <cell r="AO415" t="str">
            <v>Number</v>
          </cell>
          <cell r="AP415">
            <v>0</v>
          </cell>
          <cell r="AQ415" t="str">
            <v>Down</v>
          </cell>
          <cell r="AR415" t="str">
            <v/>
          </cell>
          <cell r="AS415"/>
          <cell r="AT415"/>
          <cell r="AU415"/>
          <cell r="AV415"/>
          <cell r="AW415"/>
          <cell r="AX415"/>
          <cell r="AY415"/>
          <cell r="AZ415"/>
          <cell r="BA415"/>
          <cell r="BB415"/>
          <cell r="BC415"/>
          <cell r="BD415"/>
          <cell r="BE415"/>
          <cell r="BF415"/>
          <cell r="BG415"/>
          <cell r="BH415"/>
          <cell r="BI415" t="str">
            <v/>
          </cell>
          <cell r="BJ415" t="str">
            <v/>
          </cell>
          <cell r="BK415" t="str">
            <v/>
          </cell>
          <cell r="BL415" t="str">
            <v/>
          </cell>
          <cell r="BM415" t="str">
            <v/>
          </cell>
          <cell r="BN415"/>
          <cell r="BO415"/>
          <cell r="BP415"/>
          <cell r="BQ415"/>
          <cell r="BR415"/>
          <cell r="BS415"/>
          <cell r="BT415"/>
          <cell r="BU415"/>
          <cell r="BV415"/>
          <cell r="BW415"/>
          <cell r="BX415"/>
          <cell r="BY415"/>
          <cell r="BZ415"/>
          <cell r="CA415"/>
          <cell r="CB415"/>
          <cell r="CC415"/>
          <cell r="CD415" t="str">
            <v>Yes</v>
          </cell>
          <cell r="CE415" t="str">
            <v>Yes</v>
          </cell>
          <cell r="CF415" t="str">
            <v>Yes</v>
          </cell>
          <cell r="CG415" t="str">
            <v>Yes</v>
          </cell>
          <cell r="CH415" t="str">
            <v>Yes</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row>
        <row r="416">
          <cell r="U416" t="str">
            <v>PR19SWB_PC E1</v>
          </cell>
          <cell r="V416" t="str">
            <v>Responsive to Customers</v>
          </cell>
          <cell r="W416" t="str">
            <v>PR19 new</v>
          </cell>
          <cell r="X416" t="str">
            <v>PC E1</v>
          </cell>
          <cell r="Y416" t="str">
            <v>C-MeX: Customer measure of experience</v>
          </cell>
          <cell r="Z416" t="str">
            <v>This is the mechanism to incentivise companies to provide an excellent customer experience for residential customers.</v>
          </cell>
          <cell r="AA416" t="str">
            <v/>
          </cell>
          <cell r="AB416" t="str">
            <v/>
          </cell>
          <cell r="AC416" t="str">
            <v/>
          </cell>
          <cell r="AD416" t="str">
            <v/>
          </cell>
          <cell r="AE416">
            <v>1</v>
          </cell>
          <cell r="AF416" t="str">
            <v/>
          </cell>
          <cell r="AG416" t="str">
            <v/>
          </cell>
          <cell r="AH416" t="str">
            <v/>
          </cell>
          <cell r="AI416">
            <v>1</v>
          </cell>
          <cell r="AJ416" t="str">
            <v>Out &amp; under</v>
          </cell>
          <cell r="AK416" t="str">
            <v>Revenue</v>
          </cell>
          <cell r="AL416" t="str">
            <v>In-period</v>
          </cell>
          <cell r="AM416" t="str">
            <v>Customer measure of experience (C-MeX)</v>
          </cell>
          <cell r="AN416" t="str">
            <v>score</v>
          </cell>
          <cell r="AO416" t="str">
            <v>C-Mex Score</v>
          </cell>
          <cell r="AP416">
            <v>2</v>
          </cell>
          <cell r="AQ416" t="str">
            <v>Up</v>
          </cell>
          <cell r="AR416" t="str">
            <v>C-MeX: Customer measure of experience</v>
          </cell>
          <cell r="AS416"/>
          <cell r="AT416"/>
          <cell r="AU416"/>
          <cell r="AV416"/>
          <cell r="AW416"/>
          <cell r="AX416"/>
          <cell r="AY416"/>
          <cell r="AZ416"/>
          <cell r="BA416"/>
          <cell r="BB416"/>
          <cell r="BC416"/>
          <cell r="BD416"/>
          <cell r="BE416"/>
          <cell r="BF416"/>
          <cell r="BG416"/>
          <cell r="BH416"/>
          <cell r="BI416" t="str">
            <v/>
          </cell>
          <cell r="BJ416" t="str">
            <v/>
          </cell>
          <cell r="BK416" t="str">
            <v/>
          </cell>
          <cell r="BL416" t="str">
            <v/>
          </cell>
          <cell r="BM416" t="str">
            <v/>
          </cell>
          <cell r="BN416"/>
          <cell r="BO416"/>
          <cell r="BP416"/>
          <cell r="BQ416"/>
          <cell r="BR416"/>
          <cell r="BS416"/>
          <cell r="BT416"/>
          <cell r="BU416"/>
          <cell r="BV416"/>
          <cell r="BW416"/>
          <cell r="BX416"/>
          <cell r="BY416"/>
          <cell r="BZ416"/>
          <cell r="CA416"/>
          <cell r="CB416"/>
          <cell r="CC416"/>
          <cell r="CD416" t="str">
            <v>Yes</v>
          </cell>
          <cell r="CE416" t="str">
            <v>Yes</v>
          </cell>
          <cell r="CF416" t="str">
            <v>Yes</v>
          </cell>
          <cell r="CG416" t="str">
            <v>Yes</v>
          </cell>
          <cell r="CH416" t="str">
            <v>Yes</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v>1</v>
          </cell>
          <cell r="DW416" t="str">
            <v/>
          </cell>
        </row>
        <row r="417">
          <cell r="U417" t="str">
            <v>PR19SWB_PC E2</v>
          </cell>
          <cell r="V417" t="str">
            <v>Responsive to Customers</v>
          </cell>
          <cell r="W417" t="str">
            <v>PR14 continuation</v>
          </cell>
          <cell r="X417" t="str">
            <v>PC E2</v>
          </cell>
          <cell r="Y417" t="str">
            <v>Operational contacts resolved first time - water</v>
          </cell>
          <cell r="Z417" t="str">
            <v>The percentage of wholesale water operational customer contacts that are resolved first time. (Includes all written and telephone contacts).</v>
          </cell>
          <cell r="AA417" t="str">
            <v/>
          </cell>
          <cell r="AB417">
            <v>1</v>
          </cell>
          <cell r="AC417" t="str">
            <v/>
          </cell>
          <cell r="AD417" t="str">
            <v/>
          </cell>
          <cell r="AE417" t="str">
            <v/>
          </cell>
          <cell r="AF417" t="str">
            <v/>
          </cell>
          <cell r="AG417" t="str">
            <v/>
          </cell>
          <cell r="AH417" t="str">
            <v/>
          </cell>
          <cell r="AI417">
            <v>1</v>
          </cell>
          <cell r="AJ417" t="str">
            <v>Out &amp; under</v>
          </cell>
          <cell r="AK417" t="str">
            <v>Revenue</v>
          </cell>
          <cell r="AL417" t="str">
            <v>In-period</v>
          </cell>
          <cell r="AM417" t="str">
            <v>Customer contacts - other</v>
          </cell>
          <cell r="AN417" t="str">
            <v>%</v>
          </cell>
          <cell r="AO417" t="str">
            <v>Percentage</v>
          </cell>
          <cell r="AP417">
            <v>1</v>
          </cell>
          <cell r="AQ417" t="str">
            <v>Up</v>
          </cell>
          <cell r="AR417" t="str">
            <v/>
          </cell>
          <cell r="AS417"/>
          <cell r="AT417"/>
          <cell r="AU417"/>
          <cell r="AV417"/>
          <cell r="AW417"/>
          <cell r="AX417"/>
          <cell r="AY417"/>
          <cell r="AZ417"/>
          <cell r="BA417"/>
          <cell r="BB417"/>
          <cell r="BC417"/>
          <cell r="BD417"/>
          <cell r="BE417"/>
          <cell r="BF417"/>
          <cell r="BG417"/>
          <cell r="BH417"/>
          <cell r="BI417" t="str">
            <v/>
          </cell>
          <cell r="BJ417" t="str">
            <v/>
          </cell>
          <cell r="BK417" t="str">
            <v/>
          </cell>
          <cell r="BL417" t="str">
            <v/>
          </cell>
          <cell r="BM417" t="str">
            <v/>
          </cell>
          <cell r="BN417"/>
          <cell r="BO417"/>
          <cell r="BP417"/>
          <cell r="BQ417"/>
          <cell r="BR417"/>
          <cell r="BS417"/>
          <cell r="BT417"/>
          <cell r="BU417"/>
          <cell r="BV417"/>
          <cell r="BW417"/>
          <cell r="BX417"/>
          <cell r="BY417"/>
          <cell r="BZ417"/>
          <cell r="CA417"/>
          <cell r="CB417"/>
          <cell r="CC417"/>
          <cell r="CD417" t="str">
            <v>Yes</v>
          </cell>
          <cell r="CE417" t="str">
            <v>Yes</v>
          </cell>
          <cell r="CF417" t="str">
            <v>Yes</v>
          </cell>
          <cell r="CG417" t="str">
            <v>Yes</v>
          </cell>
          <cell r="CH417" t="str">
            <v>Yes</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No</v>
          </cell>
          <cell r="DV417">
            <v>1</v>
          </cell>
          <cell r="DW417" t="str">
            <v/>
          </cell>
        </row>
        <row r="418">
          <cell r="U418" t="str">
            <v>PR19SWB_PC E3</v>
          </cell>
          <cell r="V418" t="str">
            <v>Responsive to Customers</v>
          </cell>
          <cell r="W418" t="str">
            <v>PR14 continuation</v>
          </cell>
          <cell r="X418" t="str">
            <v>PC E3</v>
          </cell>
          <cell r="Y418" t="str">
            <v>Operational contacts resolved first time - wastewater</v>
          </cell>
          <cell r="Z418" t="str">
            <v>The percentage of wholesale wastewater operational customer contacts that are resolved first time. (Includes all written and telephone contacts).</v>
          </cell>
          <cell r="AA418" t="str">
            <v/>
          </cell>
          <cell r="AB418" t="str">
            <v/>
          </cell>
          <cell r="AC418">
            <v>1</v>
          </cell>
          <cell r="AD418" t="str">
            <v/>
          </cell>
          <cell r="AE418" t="str">
            <v/>
          </cell>
          <cell r="AF418" t="str">
            <v/>
          </cell>
          <cell r="AG418" t="str">
            <v/>
          </cell>
          <cell r="AH418" t="str">
            <v/>
          </cell>
          <cell r="AI418">
            <v>1</v>
          </cell>
          <cell r="AJ418" t="str">
            <v>Out &amp; under</v>
          </cell>
          <cell r="AK418" t="str">
            <v>Revenue</v>
          </cell>
          <cell r="AL418" t="str">
            <v>In-period</v>
          </cell>
          <cell r="AM418" t="str">
            <v>Customer contacts - other</v>
          </cell>
          <cell r="AN418" t="str">
            <v>%</v>
          </cell>
          <cell r="AO418" t="str">
            <v>Percentage</v>
          </cell>
          <cell r="AP418">
            <v>1</v>
          </cell>
          <cell r="AQ418" t="str">
            <v>Up</v>
          </cell>
          <cell r="AR418" t="str">
            <v/>
          </cell>
          <cell r="AS418"/>
          <cell r="AT418"/>
          <cell r="AU418"/>
          <cell r="AV418"/>
          <cell r="AW418"/>
          <cell r="AX418"/>
          <cell r="AY418"/>
          <cell r="AZ418"/>
          <cell r="BA418"/>
          <cell r="BB418"/>
          <cell r="BC418"/>
          <cell r="BD418"/>
          <cell r="BE418"/>
          <cell r="BF418"/>
          <cell r="BG418"/>
          <cell r="BH418"/>
          <cell r="BI418" t="str">
            <v/>
          </cell>
          <cell r="BJ418" t="str">
            <v/>
          </cell>
          <cell r="BK418" t="str">
            <v/>
          </cell>
          <cell r="BL418" t="str">
            <v/>
          </cell>
          <cell r="BM418" t="str">
            <v/>
          </cell>
          <cell r="BN418"/>
          <cell r="BO418"/>
          <cell r="BP418"/>
          <cell r="BQ418"/>
          <cell r="BR418"/>
          <cell r="BS418"/>
          <cell r="BT418"/>
          <cell r="BU418"/>
          <cell r="BV418"/>
          <cell r="BW418"/>
          <cell r="BX418"/>
          <cell r="BY418"/>
          <cell r="BZ418"/>
          <cell r="CA418"/>
          <cell r="CB418"/>
          <cell r="CC418"/>
          <cell r="CD418" t="str">
            <v>Yes</v>
          </cell>
          <cell r="CE418" t="str">
            <v>Yes</v>
          </cell>
          <cell r="CF418" t="str">
            <v>Yes</v>
          </cell>
          <cell r="CG418" t="str">
            <v>Yes</v>
          </cell>
          <cell r="CH418" t="str">
            <v>Yes</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v>1</v>
          </cell>
          <cell r="DW418" t="str">
            <v/>
          </cell>
        </row>
        <row r="419">
          <cell r="U419" t="str">
            <v>PR19SWB_PC E4</v>
          </cell>
          <cell r="V419" t="str">
            <v>Responsive to Customers</v>
          </cell>
          <cell r="W419" t="str">
            <v>PR19 new</v>
          </cell>
          <cell r="X419" t="str">
            <v>PC E4</v>
          </cell>
          <cell r="Y419" t="str">
            <v>D-MeX: Developer services measure of experience</v>
          </cell>
          <cell r="Z419" t="str">
            <v>This is the mechanism to incentivise water companies to provide an excellent customer experience for developer services (new connections) customers.</v>
          </cell>
          <cell r="AA419" t="str">
            <v/>
          </cell>
          <cell r="AB419">
            <v>0.49</v>
          </cell>
          <cell r="AC419">
            <v>0.51</v>
          </cell>
          <cell r="AD419" t="str">
            <v/>
          </cell>
          <cell r="AE419" t="str">
            <v/>
          </cell>
          <cell r="AF419" t="str">
            <v/>
          </cell>
          <cell r="AG419" t="str">
            <v/>
          </cell>
          <cell r="AH419" t="str">
            <v/>
          </cell>
          <cell r="AI419">
            <v>1</v>
          </cell>
          <cell r="AJ419" t="str">
            <v>Out &amp; under</v>
          </cell>
          <cell r="AK419" t="str">
            <v>Revenue</v>
          </cell>
          <cell r="AL419" t="str">
            <v>In-period</v>
          </cell>
          <cell r="AM419" t="str">
            <v>Developer services measure of experience (D-MeX)</v>
          </cell>
          <cell r="AN419" t="str">
            <v>score</v>
          </cell>
          <cell r="AO419" t="str">
            <v>D-Mex Score</v>
          </cell>
          <cell r="AP419">
            <v>2</v>
          </cell>
          <cell r="AQ419" t="str">
            <v>Up</v>
          </cell>
          <cell r="AR419" t="str">
            <v>D-MeX: Developer services measure of experience</v>
          </cell>
          <cell r="AS419"/>
          <cell r="AT419"/>
          <cell r="AU419"/>
          <cell r="AV419"/>
          <cell r="AW419"/>
          <cell r="AX419"/>
          <cell r="AY419"/>
          <cell r="AZ419"/>
          <cell r="BA419"/>
          <cell r="BB419"/>
          <cell r="BC419"/>
          <cell r="BD419"/>
          <cell r="BE419"/>
          <cell r="BF419"/>
          <cell r="BG419"/>
          <cell r="BH419"/>
          <cell r="BI419" t="str">
            <v/>
          </cell>
          <cell r="BJ419" t="str">
            <v/>
          </cell>
          <cell r="BK419" t="str">
            <v/>
          </cell>
          <cell r="BL419" t="str">
            <v/>
          </cell>
          <cell r="BM419" t="str">
            <v/>
          </cell>
          <cell r="BN419"/>
          <cell r="BO419"/>
          <cell r="BP419"/>
          <cell r="BQ419"/>
          <cell r="BR419"/>
          <cell r="BS419"/>
          <cell r="BT419"/>
          <cell r="BU419"/>
          <cell r="BV419"/>
          <cell r="BW419"/>
          <cell r="BX419"/>
          <cell r="BY419"/>
          <cell r="BZ419"/>
          <cell r="CA419"/>
          <cell r="CB419"/>
          <cell r="CC419"/>
          <cell r="CD419" t="str">
            <v>Yes</v>
          </cell>
          <cell r="CE419" t="str">
            <v>Yes</v>
          </cell>
          <cell r="CF419" t="str">
            <v>Yes</v>
          </cell>
          <cell r="CG419" t="str">
            <v>Yes</v>
          </cell>
          <cell r="CH419" t="str">
            <v>Yes</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v>1</v>
          </cell>
          <cell r="DW419" t="str">
            <v/>
          </cell>
        </row>
        <row r="420">
          <cell r="U420" t="str">
            <v>PR19SWB_PC E5</v>
          </cell>
          <cell r="V420" t="str">
            <v>Responsive to Customers</v>
          </cell>
          <cell r="W420" t="str">
            <v>PR14 continuation</v>
          </cell>
          <cell r="X420" t="str">
            <v>PC E5</v>
          </cell>
          <cell r="Y420" t="str">
            <v>Customer satisfaction with value for money</v>
          </cell>
          <cell r="Z420" t="str">
            <v>The average percentage of household customers satisfied, extremely or very satisfied with the value for money of South West Water’s services in the financial year.</v>
          </cell>
          <cell r="AA420" t="str">
            <v/>
          </cell>
          <cell r="AB420" t="str">
            <v/>
          </cell>
          <cell r="AC420" t="str">
            <v/>
          </cell>
          <cell r="AD420" t="str">
            <v/>
          </cell>
          <cell r="AE420">
            <v>1</v>
          </cell>
          <cell r="AF420" t="str">
            <v/>
          </cell>
          <cell r="AG420" t="str">
            <v/>
          </cell>
          <cell r="AH420" t="str">
            <v/>
          </cell>
          <cell r="AI420">
            <v>1</v>
          </cell>
          <cell r="AJ420" t="str">
            <v>NFI</v>
          </cell>
          <cell r="AK420" t="str">
            <v/>
          </cell>
          <cell r="AL420" t="str">
            <v/>
          </cell>
          <cell r="AM420" t="str">
            <v>Billing, debt, vfm, affordability, vulnerability</v>
          </cell>
          <cell r="AN420" t="str">
            <v>%</v>
          </cell>
          <cell r="AO420" t="str">
            <v>Percentage</v>
          </cell>
          <cell r="AP420">
            <v>0</v>
          </cell>
          <cell r="AQ420" t="str">
            <v>Up</v>
          </cell>
          <cell r="AR420" t="str">
            <v/>
          </cell>
          <cell r="AS420"/>
          <cell r="AT420"/>
          <cell r="AU420"/>
          <cell r="AV420"/>
          <cell r="AW420"/>
          <cell r="AX420"/>
          <cell r="AY420"/>
          <cell r="AZ420"/>
          <cell r="BA420"/>
          <cell r="BB420"/>
          <cell r="BC420"/>
          <cell r="BD420"/>
          <cell r="BE420"/>
          <cell r="BF420"/>
          <cell r="BG420"/>
          <cell r="BH420"/>
          <cell r="BI420" t="str">
            <v/>
          </cell>
          <cell r="BJ420" t="str">
            <v/>
          </cell>
          <cell r="BK420" t="str">
            <v/>
          </cell>
          <cell r="BL420" t="str">
            <v/>
          </cell>
          <cell r="BM420" t="str">
            <v/>
          </cell>
          <cell r="BN420"/>
          <cell r="BO420"/>
          <cell r="BP420"/>
          <cell r="BQ420"/>
          <cell r="BR420"/>
          <cell r="BS420"/>
          <cell r="BT420"/>
          <cell r="BU420"/>
          <cell r="BV420"/>
          <cell r="BW420"/>
          <cell r="BX420"/>
          <cell r="BY420"/>
          <cell r="BZ420"/>
          <cell r="CA420"/>
          <cell r="CB420"/>
          <cell r="CC420"/>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No</v>
          </cell>
          <cell r="DV420">
            <v>1</v>
          </cell>
          <cell r="DW420" t="str">
            <v/>
          </cell>
        </row>
        <row r="421">
          <cell r="U421" t="str">
            <v>PR19SWB_PC E6</v>
          </cell>
          <cell r="V421" t="str">
            <v>Responsive to Customers</v>
          </cell>
          <cell r="W421" t="str">
            <v>PR19 new</v>
          </cell>
          <cell r="X421" t="str">
            <v>PC E6</v>
          </cell>
          <cell r="Y421" t="str">
            <v>Priority services for customers in vulnerable circumstances</v>
          </cell>
          <cell r="Z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AA421" t="str">
            <v/>
          </cell>
          <cell r="AB421" t="str">
            <v/>
          </cell>
          <cell r="AC421" t="str">
            <v/>
          </cell>
          <cell r="AD421" t="str">
            <v/>
          </cell>
          <cell r="AE421">
            <v>1</v>
          </cell>
          <cell r="AF421" t="str">
            <v/>
          </cell>
          <cell r="AG421" t="str">
            <v/>
          </cell>
          <cell r="AH421" t="str">
            <v/>
          </cell>
          <cell r="AI421">
            <v>1</v>
          </cell>
          <cell r="AJ421" t="str">
            <v>NFI</v>
          </cell>
          <cell r="AK421" t="str">
            <v/>
          </cell>
          <cell r="AL421" t="str">
            <v/>
          </cell>
          <cell r="AM421" t="str">
            <v>Billing, debt, vfm, affordability, vulnerability</v>
          </cell>
          <cell r="AN421" t="str">
            <v>%</v>
          </cell>
          <cell r="AO421" t="str">
            <v>Percentage of applicable households</v>
          </cell>
          <cell r="AP421">
            <v>1</v>
          </cell>
          <cell r="AQ421" t="str">
            <v>Up</v>
          </cell>
          <cell r="AR421" t="str">
            <v>Priority services for customers in vulnerable circumstances</v>
          </cell>
          <cell r="AS421"/>
          <cell r="AT421"/>
          <cell r="AU421"/>
          <cell r="AV421"/>
          <cell r="AW421"/>
          <cell r="AX421"/>
          <cell r="AY421"/>
          <cell r="AZ421"/>
          <cell r="BA421"/>
          <cell r="BB421"/>
          <cell r="BC421"/>
          <cell r="BD421"/>
          <cell r="BE421"/>
          <cell r="BF421"/>
          <cell r="BG421"/>
          <cell r="BH421"/>
          <cell r="BI421" t="str">
            <v>2.5 / 17.5 / 45</v>
          </cell>
          <cell r="BJ421" t="str">
            <v>3.0 / 35 / 90</v>
          </cell>
          <cell r="BK421" t="str">
            <v>3.5 / 35 / 90</v>
          </cell>
          <cell r="BL421" t="str">
            <v>5.0 / 35 / 90</v>
          </cell>
          <cell r="BM421" t="str">
            <v>7.0 / 35 / 90</v>
          </cell>
          <cell r="BN421"/>
          <cell r="BO421"/>
          <cell r="BP421"/>
          <cell r="BQ421"/>
          <cell r="BR421"/>
          <cell r="BS421"/>
          <cell r="BT421"/>
          <cell r="BU421"/>
          <cell r="BV421"/>
          <cell r="BW421"/>
          <cell r="BX421"/>
          <cell r="BY421"/>
          <cell r="BZ421"/>
          <cell r="CA421"/>
          <cell r="CB421"/>
          <cell r="CC421"/>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v>1</v>
          </cell>
          <cell r="DW421" t="str">
            <v/>
          </cell>
        </row>
        <row r="422">
          <cell r="U422" t="str">
            <v>PR19SWB_PC E7</v>
          </cell>
          <cell r="V422" t="str">
            <v>Responsive to Customers</v>
          </cell>
          <cell r="W422" t="str">
            <v>PR19 new</v>
          </cell>
          <cell r="X422" t="str">
            <v>PC E7</v>
          </cell>
          <cell r="Y422" t="str">
            <v xml:space="preserve">British Standard for inclusive service provision </v>
          </cell>
          <cell r="Z422" t="str">
            <v>This measures the company's ability to attain and retain the British Standard for inclusive service provision.</v>
          </cell>
          <cell r="AA422" t="str">
            <v/>
          </cell>
          <cell r="AB422" t="str">
            <v/>
          </cell>
          <cell r="AC422" t="str">
            <v/>
          </cell>
          <cell r="AD422" t="str">
            <v/>
          </cell>
          <cell r="AE422">
            <v>1</v>
          </cell>
          <cell r="AF422" t="str">
            <v/>
          </cell>
          <cell r="AG422" t="str">
            <v/>
          </cell>
          <cell r="AH422" t="str">
            <v/>
          </cell>
          <cell r="AI422">
            <v>1</v>
          </cell>
          <cell r="AJ422" t="str">
            <v>NFI</v>
          </cell>
          <cell r="AK422" t="str">
            <v/>
          </cell>
          <cell r="AL422" t="str">
            <v/>
          </cell>
          <cell r="AM422" t="str">
            <v>Billing, debt, vfm, affordability, vulnerability</v>
          </cell>
          <cell r="AN422" t="str">
            <v>score</v>
          </cell>
          <cell r="AO422" t="str">
            <v>Score</v>
          </cell>
          <cell r="AP422">
            <v>0</v>
          </cell>
          <cell r="AQ422" t="str">
            <v>score</v>
          </cell>
          <cell r="AR422" t="str">
            <v/>
          </cell>
          <cell r="AS422"/>
          <cell r="AT422"/>
          <cell r="AU422"/>
          <cell r="AV422"/>
          <cell r="AW422"/>
          <cell r="AX422"/>
          <cell r="AY422"/>
          <cell r="AZ422"/>
          <cell r="BA422"/>
          <cell r="BB422"/>
          <cell r="BC422"/>
          <cell r="BD422"/>
          <cell r="BE422"/>
          <cell r="BF422"/>
          <cell r="BG422"/>
          <cell r="BH422"/>
          <cell r="BI422" t="str">
            <v/>
          </cell>
          <cell r="BJ422" t="str">
            <v/>
          </cell>
          <cell r="BK422" t="str">
            <v/>
          </cell>
          <cell r="BL422" t="str">
            <v/>
          </cell>
          <cell r="BM422" t="str">
            <v/>
          </cell>
          <cell r="BN422"/>
          <cell r="BO422"/>
          <cell r="BP422"/>
          <cell r="BQ422"/>
          <cell r="BR422"/>
          <cell r="BS422"/>
          <cell r="BT422"/>
          <cell r="BU422"/>
          <cell r="BV422"/>
          <cell r="BW422"/>
          <cell r="BX422"/>
          <cell r="BY422"/>
          <cell r="BZ422"/>
          <cell r="CA422"/>
          <cell r="CB422"/>
          <cell r="CC422"/>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row>
        <row r="423">
          <cell r="U423" t="str">
            <v>PR19SWB_PC E8</v>
          </cell>
          <cell r="V423" t="str">
            <v>Responsive to Customers</v>
          </cell>
          <cell r="W423" t="str">
            <v>PR19 new</v>
          </cell>
          <cell r="X423" t="str">
            <v>PC E8</v>
          </cell>
          <cell r="Y423" t="str">
            <v>Overall satisfaction of services received on the PSR</v>
          </cell>
          <cell r="Z423" t="str">
            <v>The average percentage of customers satisfied, extremely or very satisfied with the services they receive through the Priority Services Register (PSR).</v>
          </cell>
          <cell r="AA423" t="str">
            <v/>
          </cell>
          <cell r="AB423" t="str">
            <v/>
          </cell>
          <cell r="AC423" t="str">
            <v/>
          </cell>
          <cell r="AD423" t="str">
            <v/>
          </cell>
          <cell r="AE423">
            <v>1</v>
          </cell>
          <cell r="AF423" t="str">
            <v/>
          </cell>
          <cell r="AG423" t="str">
            <v/>
          </cell>
          <cell r="AH423" t="str">
            <v/>
          </cell>
          <cell r="AI423">
            <v>1</v>
          </cell>
          <cell r="AJ423" t="str">
            <v>NFI</v>
          </cell>
          <cell r="AK423" t="str">
            <v/>
          </cell>
          <cell r="AL423" t="str">
            <v/>
          </cell>
          <cell r="AM423" t="str">
            <v>Billing, debt, vfm, affordability, vulnerability</v>
          </cell>
          <cell r="AN423" t="str">
            <v>%</v>
          </cell>
          <cell r="AO423" t="str">
            <v>Percentage</v>
          </cell>
          <cell r="AP423">
            <v>0</v>
          </cell>
          <cell r="AQ423" t="str">
            <v>Up</v>
          </cell>
          <cell r="AR423" t="str">
            <v/>
          </cell>
          <cell r="AS423"/>
          <cell r="AT423"/>
          <cell r="AU423"/>
          <cell r="AV423"/>
          <cell r="AW423"/>
          <cell r="AX423"/>
          <cell r="AY423"/>
          <cell r="AZ423"/>
          <cell r="BA423"/>
          <cell r="BB423"/>
          <cell r="BC423"/>
          <cell r="BD423"/>
          <cell r="BE423"/>
          <cell r="BF423"/>
          <cell r="BG423"/>
          <cell r="BH423"/>
          <cell r="BI423" t="str">
            <v/>
          </cell>
          <cell r="BJ423" t="str">
            <v/>
          </cell>
          <cell r="BK423" t="str">
            <v/>
          </cell>
          <cell r="BL423" t="str">
            <v/>
          </cell>
          <cell r="BM423" t="str">
            <v/>
          </cell>
          <cell r="BN423"/>
          <cell r="BO423"/>
          <cell r="BP423"/>
          <cell r="BQ423"/>
          <cell r="BR423"/>
          <cell r="BS423"/>
          <cell r="BT423"/>
          <cell r="BU423"/>
          <cell r="BV423"/>
          <cell r="BW423"/>
          <cell r="BX423"/>
          <cell r="BY423"/>
          <cell r="BZ423"/>
          <cell r="CA423"/>
          <cell r="CB423"/>
          <cell r="CC423"/>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row>
        <row r="424">
          <cell r="U424" t="str">
            <v>PR19SWB_PC F1</v>
          </cell>
          <cell r="V424" t="str">
            <v>Protecting the Environment</v>
          </cell>
          <cell r="W424" t="str">
            <v>PR14 revision</v>
          </cell>
          <cell r="X424" t="str">
            <v>PC F1</v>
          </cell>
          <cell r="Y424" t="str">
            <v>Pollution incidents</v>
          </cell>
          <cell r="Z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AA424" t="str">
            <v/>
          </cell>
          <cell r="AB424" t="str">
            <v/>
          </cell>
          <cell r="AC424">
            <v>1</v>
          </cell>
          <cell r="AD424" t="str">
            <v/>
          </cell>
          <cell r="AE424" t="str">
            <v/>
          </cell>
          <cell r="AF424" t="str">
            <v/>
          </cell>
          <cell r="AG424" t="str">
            <v/>
          </cell>
          <cell r="AH424" t="str">
            <v/>
          </cell>
          <cell r="AI424">
            <v>1</v>
          </cell>
          <cell r="AJ424" t="str">
            <v>Under</v>
          </cell>
          <cell r="AK424" t="str">
            <v>Revenue</v>
          </cell>
          <cell r="AL424" t="str">
            <v>In-period</v>
          </cell>
          <cell r="AM424" t="str">
            <v>Pollution incidents</v>
          </cell>
          <cell r="AN424" t="str">
            <v>number</v>
          </cell>
          <cell r="AO424" t="str">
            <v>Number of pollution incidents per 10,000 km of the wastewater
 network</v>
          </cell>
          <cell r="AP424">
            <v>2</v>
          </cell>
          <cell r="AQ424" t="str">
            <v>Down</v>
          </cell>
          <cell r="AR424" t="str">
            <v>Pollution incidents</v>
          </cell>
          <cell r="AS424"/>
          <cell r="AT424"/>
          <cell r="AU424"/>
          <cell r="AV424"/>
          <cell r="AW424"/>
          <cell r="AX424"/>
          <cell r="AY424"/>
          <cell r="AZ424"/>
          <cell r="BA424"/>
          <cell r="BB424"/>
          <cell r="BC424"/>
          <cell r="BD424"/>
          <cell r="BE424"/>
          <cell r="BF424"/>
          <cell r="BG424"/>
          <cell r="BH424"/>
          <cell r="BI424">
            <v>24.51</v>
          </cell>
          <cell r="BJ424">
            <v>23.74</v>
          </cell>
          <cell r="BK424">
            <v>23</v>
          </cell>
          <cell r="BL424">
            <v>22.4</v>
          </cell>
          <cell r="BM424">
            <v>19.5</v>
          </cell>
          <cell r="BN424"/>
          <cell r="BO424"/>
          <cell r="BP424"/>
          <cell r="BQ424"/>
          <cell r="BR424"/>
          <cell r="BS424"/>
          <cell r="BT424"/>
          <cell r="BU424"/>
          <cell r="BV424"/>
          <cell r="BW424"/>
          <cell r="BX424"/>
          <cell r="BY424"/>
          <cell r="BZ424"/>
          <cell r="CA424"/>
          <cell r="CB424"/>
          <cell r="CC424"/>
          <cell r="CD424" t="str">
            <v>Yes</v>
          </cell>
          <cell r="CE424" t="str">
            <v>Yes</v>
          </cell>
          <cell r="CF424" t="str">
            <v>Yes</v>
          </cell>
          <cell r="CG424" t="str">
            <v>Yes</v>
          </cell>
          <cell r="CH424" t="str">
            <v>Yes</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v>-0.115</v>
          </cell>
          <cell r="DN424" t="str">
            <v/>
          </cell>
          <cell r="DO424" t="str">
            <v/>
          </cell>
          <cell r="DP424" t="str">
            <v/>
          </cell>
          <cell r="DQ424" t="str">
            <v/>
          </cell>
          <cell r="DR424" t="str">
            <v/>
          </cell>
          <cell r="DS424" t="str">
            <v/>
          </cell>
          <cell r="DT424" t="str">
            <v/>
          </cell>
          <cell r="DU424" t="str">
            <v/>
          </cell>
          <cell r="DV424">
            <v>1</v>
          </cell>
          <cell r="DW424" t="str">
            <v/>
          </cell>
        </row>
        <row r="425">
          <cell r="U425" t="str">
            <v>PR19SWB_PC F2</v>
          </cell>
          <cell r="V425" t="str">
            <v>Protecting the Environment</v>
          </cell>
          <cell r="W425" t="str">
            <v>PR14 revision</v>
          </cell>
          <cell r="X425" t="str">
            <v>PC F2</v>
          </cell>
          <cell r="Y425" t="str">
            <v>Number of pollution incidents cat 1-3 (water only)</v>
          </cell>
          <cell r="Z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AA425" t="str">
            <v/>
          </cell>
          <cell r="AB425">
            <v>1</v>
          </cell>
          <cell r="AC425" t="str">
            <v/>
          </cell>
          <cell r="AD425" t="str">
            <v/>
          </cell>
          <cell r="AE425" t="str">
            <v/>
          </cell>
          <cell r="AF425" t="str">
            <v/>
          </cell>
          <cell r="AG425" t="str">
            <v/>
          </cell>
          <cell r="AH425" t="str">
            <v/>
          </cell>
          <cell r="AI425">
            <v>1</v>
          </cell>
          <cell r="AJ425" t="str">
            <v>Under</v>
          </cell>
          <cell r="AK425" t="str">
            <v>Revenue</v>
          </cell>
          <cell r="AL425" t="str">
            <v>In-period</v>
          </cell>
          <cell r="AM425" t="str">
            <v>Pollution incidents</v>
          </cell>
          <cell r="AN425" t="str">
            <v>Nr</v>
          </cell>
          <cell r="AO425" t="str">
            <v>Number</v>
          </cell>
          <cell r="AP425">
            <v>0</v>
          </cell>
          <cell r="AQ425" t="str">
            <v>Down</v>
          </cell>
          <cell r="AR425" t="str">
            <v/>
          </cell>
          <cell r="AS425"/>
          <cell r="AT425"/>
          <cell r="AU425"/>
          <cell r="AV425"/>
          <cell r="AW425"/>
          <cell r="AX425"/>
          <cell r="AY425"/>
          <cell r="AZ425"/>
          <cell r="BA425"/>
          <cell r="BB425"/>
          <cell r="BC425"/>
          <cell r="BD425"/>
          <cell r="BE425"/>
          <cell r="BF425"/>
          <cell r="BG425"/>
          <cell r="BH425"/>
          <cell r="BI425" t="str">
            <v/>
          </cell>
          <cell r="BJ425" t="str">
            <v/>
          </cell>
          <cell r="BK425" t="str">
            <v/>
          </cell>
          <cell r="BL425" t="str">
            <v/>
          </cell>
          <cell r="BM425" t="str">
            <v/>
          </cell>
          <cell r="BN425"/>
          <cell r="BO425"/>
          <cell r="BP425"/>
          <cell r="BQ425"/>
          <cell r="BR425"/>
          <cell r="BS425"/>
          <cell r="BT425"/>
          <cell r="BU425"/>
          <cell r="BV425"/>
          <cell r="BW425"/>
          <cell r="BX425"/>
          <cell r="BY425"/>
          <cell r="BZ425"/>
          <cell r="CA425"/>
          <cell r="CB425"/>
          <cell r="CC425"/>
          <cell r="CD425" t="str">
            <v>Yes</v>
          </cell>
          <cell r="CE425" t="str">
            <v>Yes</v>
          </cell>
          <cell r="CF425" t="str">
            <v>Yes</v>
          </cell>
          <cell r="CG425" t="str">
            <v>Yes</v>
          </cell>
          <cell r="CH425" t="str">
            <v>Yes</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v>1</v>
          </cell>
          <cell r="DW425" t="str">
            <v/>
          </cell>
        </row>
        <row r="426">
          <cell r="U426" t="str">
            <v>PR19SWB_PC F3</v>
          </cell>
          <cell r="V426" t="str">
            <v>Protecting the Environment</v>
          </cell>
          <cell r="W426" t="str">
            <v>PR19 new</v>
          </cell>
          <cell r="X426" t="str">
            <v>PC F3</v>
          </cell>
          <cell r="Y426" t="str">
            <v>Biodiversity - Compliance</v>
          </cell>
          <cell r="Z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AA426" t="str">
            <v/>
          </cell>
          <cell r="AB426" t="str">
            <v/>
          </cell>
          <cell r="AC426">
            <v>1</v>
          </cell>
          <cell r="AD426" t="str">
            <v/>
          </cell>
          <cell r="AE426" t="str">
            <v/>
          </cell>
          <cell r="AF426" t="str">
            <v/>
          </cell>
          <cell r="AG426" t="str">
            <v/>
          </cell>
          <cell r="AH426" t="str">
            <v/>
          </cell>
          <cell r="AI426">
            <v>1</v>
          </cell>
          <cell r="AJ426" t="str">
            <v>NFI</v>
          </cell>
          <cell r="AK426" t="str">
            <v/>
          </cell>
          <cell r="AL426" t="str">
            <v/>
          </cell>
          <cell r="AM426" t="str">
            <v>Biodiversity/SSSIs</v>
          </cell>
          <cell r="AN426" t="str">
            <v>Nr</v>
          </cell>
          <cell r="AO426" t="str">
            <v>Number</v>
          </cell>
          <cell r="AP426">
            <v>0</v>
          </cell>
          <cell r="AQ426" t="str">
            <v>Down</v>
          </cell>
          <cell r="AR426" t="str">
            <v/>
          </cell>
          <cell r="AS426"/>
          <cell r="AT426"/>
          <cell r="AU426"/>
          <cell r="AV426"/>
          <cell r="AW426"/>
          <cell r="AX426"/>
          <cell r="AY426"/>
          <cell r="AZ426"/>
          <cell r="BA426"/>
          <cell r="BB426"/>
          <cell r="BC426"/>
          <cell r="BD426"/>
          <cell r="BE426"/>
          <cell r="BF426"/>
          <cell r="BG426"/>
          <cell r="BH426"/>
          <cell r="BI426" t="str">
            <v/>
          </cell>
          <cell r="BJ426" t="str">
            <v/>
          </cell>
          <cell r="BK426" t="str">
            <v/>
          </cell>
          <cell r="BL426" t="str">
            <v/>
          </cell>
          <cell r="BM426" t="str">
            <v/>
          </cell>
          <cell r="BN426"/>
          <cell r="BO426"/>
          <cell r="BP426"/>
          <cell r="BQ426"/>
          <cell r="BR426"/>
          <cell r="BS426"/>
          <cell r="BT426"/>
          <cell r="BU426"/>
          <cell r="BV426"/>
          <cell r="BW426"/>
          <cell r="BX426"/>
          <cell r="BY426"/>
          <cell r="BZ426"/>
          <cell r="CA426"/>
          <cell r="CB426"/>
          <cell r="CC426"/>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v>1</v>
          </cell>
          <cell r="DW426" t="str">
            <v/>
          </cell>
        </row>
        <row r="427">
          <cell r="U427" t="str">
            <v>PR19SWB_PC F4</v>
          </cell>
          <cell r="V427" t="str">
            <v>Protecting the Environment</v>
          </cell>
          <cell r="W427" t="str">
            <v>PR19 new</v>
          </cell>
          <cell r="X427" t="str">
            <v>PC F4</v>
          </cell>
          <cell r="Y427" t="str">
            <v>Biodiversity - Prevent Deterioration</v>
          </cell>
          <cell r="Z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AA427">
            <v>0.65</v>
          </cell>
          <cell r="AB427">
            <v>0.35</v>
          </cell>
          <cell r="AC427" t="str">
            <v/>
          </cell>
          <cell r="AD427" t="str">
            <v/>
          </cell>
          <cell r="AE427" t="str">
            <v/>
          </cell>
          <cell r="AF427" t="str">
            <v/>
          </cell>
          <cell r="AG427" t="str">
            <v/>
          </cell>
          <cell r="AH427" t="str">
            <v/>
          </cell>
          <cell r="AI427">
            <v>1</v>
          </cell>
          <cell r="AJ427" t="str">
            <v>NFI</v>
          </cell>
          <cell r="AK427" t="str">
            <v/>
          </cell>
          <cell r="AL427" t="str">
            <v/>
          </cell>
          <cell r="AM427" t="str">
            <v>Biodiversity/SSSIs</v>
          </cell>
          <cell r="AN427" t="str">
            <v>Nr</v>
          </cell>
          <cell r="AO427" t="str">
            <v>Number</v>
          </cell>
          <cell r="AP427">
            <v>0</v>
          </cell>
          <cell r="AQ427" t="str">
            <v>Up</v>
          </cell>
          <cell r="AR427" t="str">
            <v/>
          </cell>
          <cell r="AS427"/>
          <cell r="AT427"/>
          <cell r="AU427"/>
          <cell r="AV427"/>
          <cell r="AW427"/>
          <cell r="AX427"/>
          <cell r="AY427"/>
          <cell r="AZ427"/>
          <cell r="BA427"/>
          <cell r="BB427"/>
          <cell r="BC427"/>
          <cell r="BD427"/>
          <cell r="BE427"/>
          <cell r="BF427"/>
          <cell r="BG427"/>
          <cell r="BH427"/>
          <cell r="BI427" t="str">
            <v/>
          </cell>
          <cell r="BJ427" t="str">
            <v/>
          </cell>
          <cell r="BK427" t="str">
            <v/>
          </cell>
          <cell r="BL427" t="str">
            <v/>
          </cell>
          <cell r="BM427" t="str">
            <v/>
          </cell>
          <cell r="BN427"/>
          <cell r="BO427"/>
          <cell r="BP427"/>
          <cell r="BQ427"/>
          <cell r="BR427"/>
          <cell r="BS427"/>
          <cell r="BT427"/>
          <cell r="BU427"/>
          <cell r="BV427"/>
          <cell r="BW427"/>
          <cell r="BX427"/>
          <cell r="BY427"/>
          <cell r="BZ427"/>
          <cell r="CA427"/>
          <cell r="CB427"/>
          <cell r="CC427"/>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v>1</v>
          </cell>
          <cell r="DW427" t="str">
            <v/>
          </cell>
        </row>
        <row r="428">
          <cell r="U428" t="str">
            <v>PR19SWB_PC F5</v>
          </cell>
          <cell r="V428" t="str">
            <v>Protecting the Environment</v>
          </cell>
          <cell r="W428" t="str">
            <v>PR19 new</v>
          </cell>
          <cell r="X428" t="str">
            <v>PC F5</v>
          </cell>
          <cell r="Y428" t="str">
            <v>Biodiversity - Enhancement</v>
          </cell>
          <cell r="Z428" t="str">
            <v>We work with land owners and farmers to ensure pesticides and slurry does not go into rivers and lakes. This maintains and improves river quality. It also ensures water can be taken from the rivers and used for clean, safe drinking water.</v>
          </cell>
          <cell r="AA428">
            <v>0.45</v>
          </cell>
          <cell r="AB428">
            <v>0.55000000000000004</v>
          </cell>
          <cell r="AC428" t="str">
            <v/>
          </cell>
          <cell r="AD428" t="str">
            <v/>
          </cell>
          <cell r="AE428" t="str">
            <v/>
          </cell>
          <cell r="AF428" t="str">
            <v/>
          </cell>
          <cell r="AG428" t="str">
            <v/>
          </cell>
          <cell r="AH428" t="str">
            <v/>
          </cell>
          <cell r="AI428">
            <v>1</v>
          </cell>
          <cell r="AJ428" t="str">
            <v>Out &amp; under</v>
          </cell>
          <cell r="AK428" t="str">
            <v>RCV</v>
          </cell>
          <cell r="AL428" t="str">
            <v>End of period</v>
          </cell>
          <cell r="AM428" t="str">
            <v>Catchment management</v>
          </cell>
          <cell r="AN428" t="str">
            <v>Ha</v>
          </cell>
          <cell r="AO428" t="str">
            <v>Hectares</v>
          </cell>
          <cell r="AP428">
            <v>0</v>
          </cell>
          <cell r="AQ428" t="str">
            <v>Up</v>
          </cell>
          <cell r="AR428" t="str">
            <v/>
          </cell>
          <cell r="AS428"/>
          <cell r="AT428"/>
          <cell r="AU428"/>
          <cell r="AV428"/>
          <cell r="AW428"/>
          <cell r="AX428"/>
          <cell r="AY428"/>
          <cell r="AZ428"/>
          <cell r="BA428"/>
          <cell r="BB428"/>
          <cell r="BC428"/>
          <cell r="BD428"/>
          <cell r="BE428"/>
          <cell r="BF428"/>
          <cell r="BG428"/>
          <cell r="BH428"/>
          <cell r="BI428" t="str">
            <v/>
          </cell>
          <cell r="BJ428" t="str">
            <v/>
          </cell>
          <cell r="BK428" t="str">
            <v/>
          </cell>
          <cell r="BL428" t="str">
            <v/>
          </cell>
          <cell r="BM428" t="str">
            <v/>
          </cell>
          <cell r="BN428"/>
          <cell r="BO428"/>
          <cell r="BP428"/>
          <cell r="BQ428"/>
          <cell r="BR428"/>
          <cell r="BS428"/>
          <cell r="BT428"/>
          <cell r="BU428"/>
          <cell r="BV428"/>
          <cell r="BW428"/>
          <cell r="BX428"/>
          <cell r="BY428"/>
          <cell r="BZ428"/>
          <cell r="CA428"/>
          <cell r="CB428"/>
          <cell r="CC428"/>
          <cell r="CD428" t="str">
            <v>Yes</v>
          </cell>
          <cell r="CE428" t="str">
            <v>Yes</v>
          </cell>
          <cell r="CF428" t="str">
            <v>Yes</v>
          </cell>
          <cell r="CG428" t="str">
            <v>Yes</v>
          </cell>
          <cell r="CH428" t="str">
            <v>Yes</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v>1</v>
          </cell>
          <cell r="DW428" t="str">
            <v/>
          </cell>
        </row>
        <row r="429">
          <cell r="U429" t="str">
            <v>PR19SWB_PC F6</v>
          </cell>
          <cell r="V429" t="str">
            <v>Protecting the Environment</v>
          </cell>
          <cell r="W429" t="str">
            <v>PR19 new</v>
          </cell>
          <cell r="X429" t="str">
            <v>PC F6</v>
          </cell>
          <cell r="Y429" t="str">
            <v>EPA</v>
          </cell>
          <cell r="Z429" t="str">
            <v>This measures how the company is performing against several standards reported in the Environment Agency's EPA measure</v>
          </cell>
          <cell r="AA429">
            <v>0.15</v>
          </cell>
          <cell r="AB429" t="str">
            <v/>
          </cell>
          <cell r="AC429">
            <v>0.85</v>
          </cell>
          <cell r="AD429" t="str">
            <v/>
          </cell>
          <cell r="AE429" t="str">
            <v/>
          </cell>
          <cell r="AF429" t="str">
            <v/>
          </cell>
          <cell r="AG429" t="str">
            <v/>
          </cell>
          <cell r="AH429" t="str">
            <v/>
          </cell>
          <cell r="AI429">
            <v>1</v>
          </cell>
          <cell r="AJ429" t="str">
            <v>Under</v>
          </cell>
          <cell r="AK429" t="str">
            <v>Revenue</v>
          </cell>
          <cell r="AL429" t="str">
            <v>In-period</v>
          </cell>
          <cell r="AM429" t="str">
            <v>Environmental</v>
          </cell>
          <cell r="AN429" t="str">
            <v>Nr</v>
          </cell>
          <cell r="AO429" t="str">
            <v>Number</v>
          </cell>
          <cell r="AP429">
            <v>0</v>
          </cell>
          <cell r="AQ429" t="str">
            <v>Up</v>
          </cell>
          <cell r="AR429" t="str">
            <v/>
          </cell>
          <cell r="AS429"/>
          <cell r="AT429"/>
          <cell r="AU429"/>
          <cell r="AV429"/>
          <cell r="AW429"/>
          <cell r="AX429"/>
          <cell r="AY429"/>
          <cell r="AZ429"/>
          <cell r="BA429"/>
          <cell r="BB429"/>
          <cell r="BC429"/>
          <cell r="BD429"/>
          <cell r="BE429"/>
          <cell r="BF429"/>
          <cell r="BG429"/>
          <cell r="BH429"/>
          <cell r="BI429" t="str">
            <v/>
          </cell>
          <cell r="BJ429" t="str">
            <v/>
          </cell>
          <cell r="BK429" t="str">
            <v/>
          </cell>
          <cell r="BL429" t="str">
            <v/>
          </cell>
          <cell r="BM429" t="str">
            <v/>
          </cell>
          <cell r="BN429"/>
          <cell r="BO429"/>
          <cell r="BP429"/>
          <cell r="BQ429"/>
          <cell r="BR429"/>
          <cell r="BS429"/>
          <cell r="BT429"/>
          <cell r="BU429"/>
          <cell r="BV429"/>
          <cell r="BW429"/>
          <cell r="BX429"/>
          <cell r="BY429"/>
          <cell r="BZ429"/>
          <cell r="CA429"/>
          <cell r="CB429"/>
          <cell r="CC429"/>
          <cell r="CD429" t="str">
            <v>Yes</v>
          </cell>
          <cell r="CE429" t="str">
            <v>Yes</v>
          </cell>
          <cell r="CF429" t="str">
            <v>Yes</v>
          </cell>
          <cell r="CG429" t="str">
            <v>Yes</v>
          </cell>
          <cell r="CH429" t="str">
            <v>Yes</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v>1</v>
          </cell>
          <cell r="DW429" t="str">
            <v/>
          </cell>
        </row>
        <row r="430">
          <cell r="U430" t="str">
            <v>PR19SWB_PC H1</v>
          </cell>
          <cell r="V430" t="str">
            <v>Benefitting the Community</v>
          </cell>
          <cell r="W430" t="str">
            <v>PR14 continuation</v>
          </cell>
          <cell r="X430" t="str">
            <v>PC H1</v>
          </cell>
          <cell r="Y430" t="str">
            <v>Bathing water quality</v>
          </cell>
          <cell r="Z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AA430" t="str">
            <v/>
          </cell>
          <cell r="AB430" t="str">
            <v/>
          </cell>
          <cell r="AC430">
            <v>1</v>
          </cell>
          <cell r="AD430" t="str">
            <v/>
          </cell>
          <cell r="AE430" t="str">
            <v/>
          </cell>
          <cell r="AF430" t="str">
            <v/>
          </cell>
          <cell r="AG430" t="str">
            <v/>
          </cell>
          <cell r="AH430" t="str">
            <v/>
          </cell>
          <cell r="AI430">
            <v>1</v>
          </cell>
          <cell r="AJ430" t="str">
            <v>Out &amp; under</v>
          </cell>
          <cell r="AK430" t="str">
            <v>RCV</v>
          </cell>
          <cell r="AL430" t="str">
            <v>End of period</v>
          </cell>
          <cell r="AM430" t="str">
            <v>Environmental</v>
          </cell>
          <cell r="AN430" t="str">
            <v>Nr</v>
          </cell>
          <cell r="AO430" t="str">
            <v>Number</v>
          </cell>
          <cell r="AP430">
            <v>0</v>
          </cell>
          <cell r="AQ430" t="str">
            <v>Up</v>
          </cell>
          <cell r="AR430" t="str">
            <v/>
          </cell>
          <cell r="AS430"/>
          <cell r="AT430"/>
          <cell r="AU430"/>
          <cell r="AV430"/>
          <cell r="AW430"/>
          <cell r="AX430"/>
          <cell r="AY430"/>
          <cell r="AZ430"/>
          <cell r="BA430"/>
          <cell r="BB430"/>
          <cell r="BC430"/>
          <cell r="BD430"/>
          <cell r="BE430"/>
          <cell r="BF430"/>
          <cell r="BG430"/>
          <cell r="BH430"/>
          <cell r="BI430" t="str">
            <v/>
          </cell>
          <cell r="BJ430" t="str">
            <v/>
          </cell>
          <cell r="BK430" t="str">
            <v/>
          </cell>
          <cell r="BL430" t="str">
            <v/>
          </cell>
          <cell r="BM430" t="str">
            <v/>
          </cell>
          <cell r="BN430"/>
          <cell r="BO430"/>
          <cell r="BP430"/>
          <cell r="BQ430"/>
          <cell r="BR430"/>
          <cell r="BS430"/>
          <cell r="BT430"/>
          <cell r="BU430"/>
          <cell r="BV430"/>
          <cell r="BW430"/>
          <cell r="BX430"/>
          <cell r="BY430"/>
          <cell r="BZ430"/>
          <cell r="CA430"/>
          <cell r="CB430"/>
          <cell r="CC430"/>
          <cell r="CD430" t="str">
            <v>Yes</v>
          </cell>
          <cell r="CE430" t="str">
            <v>Yes</v>
          </cell>
          <cell r="CF430" t="str">
            <v>Yes</v>
          </cell>
          <cell r="CG430" t="str">
            <v>Yes</v>
          </cell>
          <cell r="CH430" t="str">
            <v>Yes</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row>
        <row r="431">
          <cell r="U431" t="str">
            <v>PR19SWB_PC H2</v>
          </cell>
          <cell r="V431" t="str">
            <v>Benefitting the Community</v>
          </cell>
          <cell r="W431" t="str">
            <v>PR19 new</v>
          </cell>
          <cell r="X431" t="str">
            <v>PC H2</v>
          </cell>
          <cell r="Y431" t="str">
            <v>Abstraction incentive mechanism</v>
          </cell>
          <cell r="Z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AA431">
            <v>1</v>
          </cell>
          <cell r="AB431" t="str">
            <v/>
          </cell>
          <cell r="AC431" t="str">
            <v/>
          </cell>
          <cell r="AD431" t="str">
            <v/>
          </cell>
          <cell r="AE431" t="str">
            <v/>
          </cell>
          <cell r="AF431" t="str">
            <v/>
          </cell>
          <cell r="AG431" t="str">
            <v/>
          </cell>
          <cell r="AH431" t="str">
            <v/>
          </cell>
          <cell r="AI431">
            <v>1</v>
          </cell>
          <cell r="AJ431" t="str">
            <v>Out &amp; under</v>
          </cell>
          <cell r="AK431" t="str">
            <v>Revenue</v>
          </cell>
          <cell r="AL431" t="str">
            <v>In-period</v>
          </cell>
          <cell r="AM431" t="str">
            <v>Water resources/ abstraction</v>
          </cell>
          <cell r="AN431" t="str">
            <v>Nr</v>
          </cell>
          <cell r="AO431" t="str">
            <v>Megalitres</v>
          </cell>
          <cell r="AP431">
            <v>0</v>
          </cell>
          <cell r="AQ431" t="str">
            <v>Up</v>
          </cell>
          <cell r="AR431" t="str">
            <v/>
          </cell>
          <cell r="AS431"/>
          <cell r="AT431"/>
          <cell r="AU431"/>
          <cell r="AV431"/>
          <cell r="AW431"/>
          <cell r="AX431"/>
          <cell r="AY431"/>
          <cell r="AZ431"/>
          <cell r="BA431"/>
          <cell r="BB431"/>
          <cell r="BC431"/>
          <cell r="BD431"/>
          <cell r="BE431"/>
          <cell r="BF431"/>
          <cell r="BG431"/>
          <cell r="BH431"/>
          <cell r="BI431" t="str">
            <v/>
          </cell>
          <cell r="BJ431" t="str">
            <v/>
          </cell>
          <cell r="BK431" t="str">
            <v/>
          </cell>
          <cell r="BL431" t="str">
            <v/>
          </cell>
          <cell r="BM431" t="str">
            <v/>
          </cell>
          <cell r="BN431"/>
          <cell r="BO431"/>
          <cell r="BP431"/>
          <cell r="BQ431"/>
          <cell r="BR431"/>
          <cell r="BS431"/>
          <cell r="BT431"/>
          <cell r="BU431"/>
          <cell r="BV431"/>
          <cell r="BW431"/>
          <cell r="BX431"/>
          <cell r="BY431"/>
          <cell r="BZ431"/>
          <cell r="CA431"/>
          <cell r="CB431"/>
          <cell r="CC431"/>
          <cell r="CD431" t="str">
            <v>Yes</v>
          </cell>
          <cell r="CE431" t="str">
            <v>Yes</v>
          </cell>
          <cell r="CF431" t="str">
            <v>Yes</v>
          </cell>
          <cell r="CG431" t="str">
            <v>Yes</v>
          </cell>
          <cell r="CH431" t="str">
            <v>Yes</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v>1</v>
          </cell>
          <cell r="DW431" t="str">
            <v/>
          </cell>
        </row>
        <row r="432">
          <cell r="U432" t="str">
            <v>PR19SWB_PC G1</v>
          </cell>
          <cell r="V432" t="str">
            <v>Fair charging and Affordability for All</v>
          </cell>
          <cell r="W432" t="str">
            <v>PR19 new</v>
          </cell>
          <cell r="X432" t="str">
            <v>PC G1</v>
          </cell>
          <cell r="Y432" t="str">
            <v>Replacement of dumb meters with AMR</v>
          </cell>
          <cell r="Z432" t="str">
            <v>Providing customers with accurate meter reads and understanding where water is used in our system is important for delivering a high quality and resilient service. This measures the number of Automatic Meter Read (AMR) meters installed for households.</v>
          </cell>
          <cell r="AA432" t="str">
            <v/>
          </cell>
          <cell r="AB432" t="str">
            <v/>
          </cell>
          <cell r="AC432" t="str">
            <v/>
          </cell>
          <cell r="AD432" t="str">
            <v/>
          </cell>
          <cell r="AE432">
            <v>1</v>
          </cell>
          <cell r="AF432" t="str">
            <v/>
          </cell>
          <cell r="AG432" t="str">
            <v/>
          </cell>
          <cell r="AH432" t="str">
            <v/>
          </cell>
          <cell r="AI432">
            <v>1</v>
          </cell>
          <cell r="AJ432" t="str">
            <v>NFI</v>
          </cell>
          <cell r="AK432" t="str">
            <v/>
          </cell>
          <cell r="AL432" t="str">
            <v/>
          </cell>
          <cell r="AM432" t="str">
            <v>Metering</v>
          </cell>
          <cell r="AN432" t="str">
            <v>Nr</v>
          </cell>
          <cell r="AO432" t="str">
            <v>Number</v>
          </cell>
          <cell r="AP432">
            <v>0</v>
          </cell>
          <cell r="AQ432" t="str">
            <v>Up</v>
          </cell>
          <cell r="AR432" t="str">
            <v/>
          </cell>
          <cell r="AS432"/>
          <cell r="AT432"/>
          <cell r="AU432"/>
          <cell r="AV432"/>
          <cell r="AW432"/>
          <cell r="AX432"/>
          <cell r="AY432"/>
          <cell r="AZ432"/>
          <cell r="BA432"/>
          <cell r="BB432"/>
          <cell r="BC432"/>
          <cell r="BD432"/>
          <cell r="BE432"/>
          <cell r="BF432"/>
          <cell r="BG432"/>
          <cell r="BH432"/>
          <cell r="BI432" t="str">
            <v/>
          </cell>
          <cell r="BJ432" t="str">
            <v/>
          </cell>
          <cell r="BK432" t="str">
            <v/>
          </cell>
          <cell r="BL432" t="str">
            <v/>
          </cell>
          <cell r="BM432" t="str">
            <v/>
          </cell>
          <cell r="BN432"/>
          <cell r="BO432"/>
          <cell r="BP432"/>
          <cell r="BQ432"/>
          <cell r="BR432"/>
          <cell r="BS432"/>
          <cell r="BT432"/>
          <cell r="BU432"/>
          <cell r="BV432"/>
          <cell r="BW432"/>
          <cell r="BX432"/>
          <cell r="BY432"/>
          <cell r="BZ432"/>
          <cell r="CA432"/>
          <cell r="CB432"/>
          <cell r="CC432"/>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No</v>
          </cell>
          <cell r="DV432">
            <v>1</v>
          </cell>
          <cell r="DW432" t="str">
            <v/>
          </cell>
        </row>
        <row r="433">
          <cell r="U433" t="str">
            <v>PR19SWB_PC G2</v>
          </cell>
          <cell r="V433" t="str">
            <v>Fair charging and Affordability for All</v>
          </cell>
          <cell r="W433" t="str">
            <v>PR14 revision</v>
          </cell>
          <cell r="X433" t="str">
            <v>PC G2</v>
          </cell>
          <cell r="Y433" t="str">
            <v>Number of customers on one of our support tariffs</v>
          </cell>
          <cell r="Z433" t="str">
            <v>We offer financial support for customers struggling to pay their bill. This measures the number of customers on one of our support tariffs.</v>
          </cell>
          <cell r="AA433" t="str">
            <v/>
          </cell>
          <cell r="AB433" t="str">
            <v/>
          </cell>
          <cell r="AC433" t="str">
            <v/>
          </cell>
          <cell r="AD433" t="str">
            <v/>
          </cell>
          <cell r="AE433">
            <v>1</v>
          </cell>
          <cell r="AF433" t="str">
            <v/>
          </cell>
          <cell r="AG433" t="str">
            <v/>
          </cell>
          <cell r="AH433" t="str">
            <v/>
          </cell>
          <cell r="AI433">
            <v>1</v>
          </cell>
          <cell r="AJ433" t="str">
            <v>NFI</v>
          </cell>
          <cell r="AK433" t="str">
            <v/>
          </cell>
          <cell r="AL433" t="str">
            <v/>
          </cell>
          <cell r="AM433" t="str">
            <v>Billing, debt, vfm, affordability, vulnerability</v>
          </cell>
          <cell r="AN433" t="str">
            <v>Nr</v>
          </cell>
          <cell r="AO433" t="str">
            <v>Number</v>
          </cell>
          <cell r="AP433">
            <v>0</v>
          </cell>
          <cell r="AQ433" t="str">
            <v>Up</v>
          </cell>
          <cell r="AR433" t="str">
            <v/>
          </cell>
          <cell r="AS433"/>
          <cell r="AT433"/>
          <cell r="AU433"/>
          <cell r="AV433"/>
          <cell r="AW433"/>
          <cell r="AX433"/>
          <cell r="AY433"/>
          <cell r="AZ433"/>
          <cell r="BA433"/>
          <cell r="BB433"/>
          <cell r="BC433"/>
          <cell r="BD433"/>
          <cell r="BE433"/>
          <cell r="BF433"/>
          <cell r="BG433"/>
          <cell r="BH433"/>
          <cell r="BI433" t="str">
            <v/>
          </cell>
          <cell r="BJ433" t="str">
            <v/>
          </cell>
          <cell r="BK433" t="str">
            <v/>
          </cell>
          <cell r="BL433" t="str">
            <v/>
          </cell>
          <cell r="BM433" t="str">
            <v/>
          </cell>
          <cell r="BN433"/>
          <cell r="BO433"/>
          <cell r="BP433"/>
          <cell r="BQ433"/>
          <cell r="BR433"/>
          <cell r="BS433"/>
          <cell r="BT433"/>
          <cell r="BU433"/>
          <cell r="BV433"/>
          <cell r="BW433"/>
          <cell r="BX433"/>
          <cell r="BY433"/>
          <cell r="BZ433"/>
          <cell r="CA433"/>
          <cell r="CB433"/>
          <cell r="CC433"/>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v>1</v>
          </cell>
          <cell r="DW433" t="str">
            <v/>
          </cell>
        </row>
        <row r="434">
          <cell r="U434" t="str">
            <v>PR19SWB_PC G3</v>
          </cell>
          <cell r="V434" t="str">
            <v>Fair charging and Affordability for All</v>
          </cell>
          <cell r="W434" t="str">
            <v>PR19 new</v>
          </cell>
          <cell r="X434" t="str">
            <v>PC G3</v>
          </cell>
          <cell r="Y434" t="str">
            <v xml:space="preserve">Voids for residential retail </v>
          </cell>
          <cell r="Z434" t="str">
            <v>This is the percentage of properties classified as void. Void properties are defined as chargeable premises which are recorded as vacant with no charges levied.</v>
          </cell>
          <cell r="AA434" t="str">
            <v/>
          </cell>
          <cell r="AB434" t="str">
            <v/>
          </cell>
          <cell r="AC434" t="str">
            <v/>
          </cell>
          <cell r="AD434" t="str">
            <v/>
          </cell>
          <cell r="AE434">
            <v>1</v>
          </cell>
          <cell r="AF434" t="str">
            <v/>
          </cell>
          <cell r="AG434" t="str">
            <v/>
          </cell>
          <cell r="AH434" t="str">
            <v/>
          </cell>
          <cell r="AI434">
            <v>1</v>
          </cell>
          <cell r="AJ434" t="str">
            <v>NFI</v>
          </cell>
          <cell r="AK434" t="str">
            <v/>
          </cell>
          <cell r="AL434" t="str">
            <v/>
          </cell>
          <cell r="AM434" t="str">
            <v>Billing, debt, vfm, affordability, vulnerability</v>
          </cell>
          <cell r="AN434" t="str">
            <v>%</v>
          </cell>
          <cell r="AO434" t="str">
            <v>Percentage</v>
          </cell>
          <cell r="AP434">
            <v>2</v>
          </cell>
          <cell r="AQ434" t="str">
            <v>Down</v>
          </cell>
          <cell r="AR434" t="str">
            <v/>
          </cell>
          <cell r="AS434"/>
          <cell r="AT434"/>
          <cell r="AU434"/>
          <cell r="AV434"/>
          <cell r="AW434"/>
          <cell r="AX434"/>
          <cell r="AY434"/>
          <cell r="AZ434"/>
          <cell r="BA434"/>
          <cell r="BB434"/>
          <cell r="BC434"/>
          <cell r="BD434"/>
          <cell r="BE434"/>
          <cell r="BF434"/>
          <cell r="BG434"/>
          <cell r="BH434"/>
          <cell r="BI434" t="str">
            <v/>
          </cell>
          <cell r="BJ434" t="str">
            <v/>
          </cell>
          <cell r="BK434" t="str">
            <v/>
          </cell>
          <cell r="BL434" t="str">
            <v/>
          </cell>
          <cell r="BM434" t="str">
            <v/>
          </cell>
          <cell r="BN434"/>
          <cell r="BO434"/>
          <cell r="BP434"/>
          <cell r="BQ434"/>
          <cell r="BR434"/>
          <cell r="BS434"/>
          <cell r="BT434"/>
          <cell r="BU434"/>
          <cell r="BV434"/>
          <cell r="BW434"/>
          <cell r="BX434"/>
          <cell r="BY434"/>
          <cell r="BZ434"/>
          <cell r="CA434"/>
          <cell r="CB434"/>
          <cell r="CC434"/>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v>1</v>
          </cell>
          <cell r="DW434" t="str">
            <v/>
          </cell>
        </row>
        <row r="435">
          <cell r="U435" t="str">
            <v>PR19SWB_PC G4</v>
          </cell>
          <cell r="V435" t="str">
            <v>Fair charging and Affordability for All</v>
          </cell>
          <cell r="W435" t="str">
            <v>PR19 new</v>
          </cell>
          <cell r="X435" t="str">
            <v>PC G4</v>
          </cell>
          <cell r="Y435" t="str">
            <v>Percentage of customers who find their water bill affordable</v>
          </cell>
          <cell r="Z435" t="str">
            <v>The percentage of customers that have an affordable water bill, as measured by the ratio of equivalised household income after housing costs to bill. An affordable water bill is assessed as the water bill being less than 5% of equivalised household income.</v>
          </cell>
          <cell r="AA435" t="str">
            <v/>
          </cell>
          <cell r="AB435" t="str">
            <v/>
          </cell>
          <cell r="AC435" t="str">
            <v/>
          </cell>
          <cell r="AD435" t="str">
            <v/>
          </cell>
          <cell r="AE435">
            <v>1</v>
          </cell>
          <cell r="AF435" t="str">
            <v/>
          </cell>
          <cell r="AG435" t="str">
            <v/>
          </cell>
          <cell r="AH435" t="str">
            <v/>
          </cell>
          <cell r="AI435">
            <v>1</v>
          </cell>
          <cell r="AJ435" t="str">
            <v>NFI</v>
          </cell>
          <cell r="AK435" t="str">
            <v/>
          </cell>
          <cell r="AL435" t="str">
            <v/>
          </cell>
          <cell r="AM435" t="str">
            <v>Billing, debt, vfm, affordability, vulnerability</v>
          </cell>
          <cell r="AN435" t="str">
            <v>%</v>
          </cell>
          <cell r="AO435" t="str">
            <v>Percentage</v>
          </cell>
          <cell r="AP435">
            <v>1</v>
          </cell>
          <cell r="AQ435" t="str">
            <v>Up</v>
          </cell>
          <cell r="AR435" t="str">
            <v/>
          </cell>
          <cell r="AS435"/>
          <cell r="AT435"/>
          <cell r="AU435"/>
          <cell r="AV435"/>
          <cell r="AW435"/>
          <cell r="AX435"/>
          <cell r="AY435"/>
          <cell r="AZ435"/>
          <cell r="BA435"/>
          <cell r="BB435"/>
          <cell r="BC435"/>
          <cell r="BD435"/>
          <cell r="BE435"/>
          <cell r="BF435"/>
          <cell r="BG435"/>
          <cell r="BH435"/>
          <cell r="BI435" t="str">
            <v/>
          </cell>
          <cell r="BJ435" t="str">
            <v/>
          </cell>
          <cell r="BK435" t="str">
            <v/>
          </cell>
          <cell r="BL435" t="str">
            <v/>
          </cell>
          <cell r="BM435" t="str">
            <v/>
          </cell>
          <cell r="BN435"/>
          <cell r="BO435"/>
          <cell r="BP435"/>
          <cell r="BQ435"/>
          <cell r="BR435"/>
          <cell r="BS435"/>
          <cell r="BT435"/>
          <cell r="BU435"/>
          <cell r="BV435"/>
          <cell r="BW435"/>
          <cell r="BX435"/>
          <cell r="BY435"/>
          <cell r="BZ435"/>
          <cell r="CA435"/>
          <cell r="CB435"/>
          <cell r="CC435"/>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v>1</v>
          </cell>
          <cell r="DW435" t="str">
            <v/>
          </cell>
        </row>
        <row r="436">
          <cell r="U436" t="str">
            <v>PR19SWB_PCA6</v>
          </cell>
          <cell r="V436" t="str">
            <v>Clean, Safe and Reliable Supply of Drinking Water</v>
          </cell>
          <cell r="W436" t="str">
            <v>PR19 new</v>
          </cell>
          <cell r="X436" t="str">
            <v>PCA6</v>
          </cell>
          <cell r="Y436" t="str">
            <v>Efficient delivery of the new Knapp Mill WTW</v>
          </cell>
          <cell r="Z436" t="str">
            <v>Completion of the Knapp Mill WTW scheme</v>
          </cell>
          <cell r="AA436" t="str">
            <v/>
          </cell>
          <cell r="AB436">
            <v>1</v>
          </cell>
          <cell r="AC436" t="str">
            <v/>
          </cell>
          <cell r="AD436" t="str">
            <v/>
          </cell>
          <cell r="AE436" t="str">
            <v/>
          </cell>
          <cell r="AF436" t="str">
            <v/>
          </cell>
          <cell r="AG436" t="str">
            <v/>
          </cell>
          <cell r="AH436" t="str">
            <v/>
          </cell>
          <cell r="AI436">
            <v>1</v>
          </cell>
          <cell r="AJ436" t="str">
            <v>Under</v>
          </cell>
          <cell r="AK436" t="str">
            <v xml:space="preserve">Revenue </v>
          </cell>
          <cell r="AL436" t="str">
            <v>End of AMP</v>
          </cell>
          <cell r="AM436" t="str">
            <v>Water quality compliance</v>
          </cell>
          <cell r="AN436" t="str">
            <v>text</v>
          </cell>
          <cell r="AO436" t="str">
            <v>Completion of the Knapp Mill WTW scheme</v>
          </cell>
          <cell r="AP436">
            <v>0</v>
          </cell>
          <cell r="AQ436" t="str">
            <v>text</v>
          </cell>
          <cell r="AR436" t="str">
            <v/>
          </cell>
          <cell r="AS436"/>
          <cell r="AT436"/>
          <cell r="AU436"/>
          <cell r="AV436"/>
          <cell r="AW436"/>
          <cell r="AX436"/>
          <cell r="AY436"/>
          <cell r="AZ436"/>
          <cell r="BA436"/>
          <cell r="BB436"/>
          <cell r="BC436"/>
          <cell r="BD436"/>
          <cell r="BE436"/>
          <cell r="BF436"/>
          <cell r="BG436"/>
          <cell r="BH436"/>
          <cell r="BI436" t="str">
            <v/>
          </cell>
          <cell r="BJ436" t="str">
            <v/>
          </cell>
          <cell r="BK436" t="str">
            <v/>
          </cell>
          <cell r="BL436" t="str">
            <v/>
          </cell>
          <cell r="BM436" t="str">
            <v/>
          </cell>
          <cell r="BN436"/>
          <cell r="BO436"/>
          <cell r="BP436"/>
          <cell r="BQ436"/>
          <cell r="BR436"/>
          <cell r="BS436"/>
          <cell r="BT436"/>
          <cell r="BU436"/>
          <cell r="BV436"/>
          <cell r="BW436"/>
          <cell r="BX436"/>
          <cell r="BY436"/>
          <cell r="BZ436"/>
          <cell r="CA436"/>
          <cell r="CB436"/>
          <cell r="CC436"/>
          <cell r="CD436" t="str">
            <v/>
          </cell>
          <cell r="CE436" t="str">
            <v/>
          </cell>
          <cell r="CF436" t="str">
            <v/>
          </cell>
          <cell r="CG436" t="str">
            <v/>
          </cell>
          <cell r="CH436" t="str">
            <v>Yes</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v>1</v>
          </cell>
          <cell r="DW436" t="str">
            <v/>
          </cell>
        </row>
        <row r="437">
          <cell r="U437" t="str">
            <v>PR19SWB_PCA7</v>
          </cell>
          <cell r="V437" t="str">
            <v>Clean, Safe and Reliable Supply of Drinking Water</v>
          </cell>
          <cell r="W437" t="str">
            <v>PR19 new</v>
          </cell>
          <cell r="X437" t="str">
            <v>PCA7</v>
          </cell>
          <cell r="Y437" t="str">
            <v>Efficient delivery of the new Alderney WTW</v>
          </cell>
          <cell r="Z437" t="str">
            <v xml:space="preserve">On track delivery of the Alderney Scheme </v>
          </cell>
          <cell r="AA437" t="str">
            <v/>
          </cell>
          <cell r="AB437">
            <v>1</v>
          </cell>
          <cell r="AC437" t="str">
            <v/>
          </cell>
          <cell r="AD437" t="str">
            <v/>
          </cell>
          <cell r="AE437" t="str">
            <v/>
          </cell>
          <cell r="AF437" t="str">
            <v/>
          </cell>
          <cell r="AG437" t="str">
            <v/>
          </cell>
          <cell r="AH437" t="str">
            <v/>
          </cell>
          <cell r="AI437">
            <v>1</v>
          </cell>
          <cell r="AJ437" t="str">
            <v>Under</v>
          </cell>
          <cell r="AK437" t="str">
            <v xml:space="preserve">Revenue </v>
          </cell>
          <cell r="AL437" t="str">
            <v>End of AMP</v>
          </cell>
          <cell r="AM437" t="str">
            <v>Water quality compliance</v>
          </cell>
          <cell r="AN437" t="str">
            <v>text</v>
          </cell>
          <cell r="AO437" t="str">
            <v xml:space="preserve">On track delivery of the Alderney Scheme </v>
          </cell>
          <cell r="AP437">
            <v>0</v>
          </cell>
          <cell r="AQ437" t="str">
            <v>text</v>
          </cell>
          <cell r="AR437" t="str">
            <v/>
          </cell>
          <cell r="AS437"/>
          <cell r="AT437"/>
          <cell r="AU437"/>
          <cell r="AV437"/>
          <cell r="AW437"/>
          <cell r="AX437"/>
          <cell r="AY437"/>
          <cell r="AZ437"/>
          <cell r="BA437"/>
          <cell r="BB437"/>
          <cell r="BC437"/>
          <cell r="BD437"/>
          <cell r="BE437"/>
          <cell r="BF437"/>
          <cell r="BG437"/>
          <cell r="BH437"/>
          <cell r="BI437" t="str">
            <v/>
          </cell>
          <cell r="BJ437" t="str">
            <v/>
          </cell>
          <cell r="BK437" t="str">
            <v/>
          </cell>
          <cell r="BL437" t="str">
            <v/>
          </cell>
          <cell r="BM437" t="str">
            <v/>
          </cell>
          <cell r="BN437"/>
          <cell r="BO437"/>
          <cell r="BP437"/>
          <cell r="BQ437"/>
          <cell r="BR437"/>
          <cell r="BS437"/>
          <cell r="BT437"/>
          <cell r="BU437"/>
          <cell r="BV437"/>
          <cell r="BW437"/>
          <cell r="BX437"/>
          <cell r="BY437"/>
          <cell r="BZ437"/>
          <cell r="CA437"/>
          <cell r="CB437"/>
          <cell r="CC437"/>
          <cell r="CD437" t="str">
            <v/>
          </cell>
          <cell r="CE437" t="str">
            <v/>
          </cell>
          <cell r="CF437" t="str">
            <v/>
          </cell>
          <cell r="CG437" t="str">
            <v/>
          </cell>
          <cell r="CH437" t="str">
            <v>Yes</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No</v>
          </cell>
          <cell r="DV437">
            <v>1</v>
          </cell>
          <cell r="DW437" t="str">
            <v/>
          </cell>
        </row>
        <row r="438">
          <cell r="U438" t="str">
            <v>PR19SWB_PCD5</v>
          </cell>
          <cell r="V438" t="str">
            <v>Resilience</v>
          </cell>
          <cell r="W438" t="str">
            <v>PR19 new</v>
          </cell>
          <cell r="X438" t="str">
            <v>PCD5</v>
          </cell>
          <cell r="Y438" t="str">
            <v>Resilient water and wastewater services on the Isles of Scilly</v>
          </cell>
          <cell r="Z438" t="str">
            <v>Appointed and operating on the Isles of Scilly</v>
          </cell>
          <cell r="AA438" t="str">
            <v/>
          </cell>
          <cell r="AB438">
            <v>0.7</v>
          </cell>
          <cell r="AC438">
            <v>0.3</v>
          </cell>
          <cell r="AD438" t="str">
            <v/>
          </cell>
          <cell r="AE438" t="str">
            <v/>
          </cell>
          <cell r="AF438" t="str">
            <v/>
          </cell>
          <cell r="AG438" t="str">
            <v/>
          </cell>
          <cell r="AH438" t="str">
            <v/>
          </cell>
          <cell r="AI438">
            <v>1</v>
          </cell>
          <cell r="AJ438" t="str">
            <v>Under</v>
          </cell>
          <cell r="AK438" t="str">
            <v xml:space="preserve">Revenue </v>
          </cell>
          <cell r="AL438" t="str">
            <v>In-period</v>
          </cell>
          <cell r="AM438" t="str">
            <v>Resilience</v>
          </cell>
          <cell r="AN438" t="str">
            <v>text</v>
          </cell>
          <cell r="AO438" t="str">
            <v>Appointed and operating on the Isles of Scilly</v>
          </cell>
          <cell r="AP438">
            <v>0</v>
          </cell>
          <cell r="AQ438" t="str">
            <v>text</v>
          </cell>
          <cell r="AR438" t="str">
            <v/>
          </cell>
          <cell r="AS438"/>
          <cell r="AT438"/>
          <cell r="AU438"/>
          <cell r="AV438"/>
          <cell r="AW438"/>
          <cell r="AX438"/>
          <cell r="AY438"/>
          <cell r="AZ438"/>
          <cell r="BA438"/>
          <cell r="BB438"/>
          <cell r="BC438"/>
          <cell r="BD438"/>
          <cell r="BE438"/>
          <cell r="BF438"/>
          <cell r="BG438"/>
          <cell r="BH438"/>
          <cell r="BI438" t="str">
            <v/>
          </cell>
          <cell r="BJ438" t="str">
            <v/>
          </cell>
          <cell r="BK438" t="str">
            <v/>
          </cell>
          <cell r="BL438" t="str">
            <v/>
          </cell>
          <cell r="BM438" t="str">
            <v/>
          </cell>
          <cell r="BN438"/>
          <cell r="BO438"/>
          <cell r="BP438"/>
          <cell r="BQ438"/>
          <cell r="BR438"/>
          <cell r="BS438"/>
          <cell r="BT438"/>
          <cell r="BU438"/>
          <cell r="BV438"/>
          <cell r="BW438"/>
          <cell r="BX438"/>
          <cell r="BY438"/>
          <cell r="BZ438"/>
          <cell r="CA438"/>
          <cell r="CB438"/>
          <cell r="CC438"/>
          <cell r="CD438" t="str">
            <v>Yes</v>
          </cell>
          <cell r="CE438" t="str">
            <v>Yes</v>
          </cell>
          <cell r="CF438" t="str">
            <v>Yes</v>
          </cell>
          <cell r="CG438" t="str">
            <v>Yes</v>
          </cell>
          <cell r="CH438" t="str">
            <v>Yes</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No</v>
          </cell>
          <cell r="DV438">
            <v>1</v>
          </cell>
          <cell r="DW438" t="str">
            <v/>
          </cell>
        </row>
        <row r="439">
          <cell r="U439" t="str">
            <v>PR19TMS_AR01</v>
          </cell>
          <cell r="V439" t="str">
            <v>A - Deliver an effortless customer experience</v>
          </cell>
          <cell r="W439" t="str">
            <v>PR19 new</v>
          </cell>
          <cell r="X439" t="str">
            <v>AR01</v>
          </cell>
          <cell r="Y439" t="str">
            <v>C-MeX: Customer measure of experience</v>
          </cell>
          <cell r="Z439" t="str">
            <v>C-Mex is a mechanism to incentivise water companies to provide an excellent customer experience for residential customers, across both the retail and wholesale parts of the value chain.</v>
          </cell>
          <cell r="AA439" t="str">
            <v/>
          </cell>
          <cell r="AB439" t="str">
            <v/>
          </cell>
          <cell r="AC439" t="str">
            <v/>
          </cell>
          <cell r="AD439" t="str">
            <v/>
          </cell>
          <cell r="AE439">
            <v>1</v>
          </cell>
          <cell r="AF439" t="str">
            <v/>
          </cell>
          <cell r="AG439" t="str">
            <v/>
          </cell>
          <cell r="AH439" t="str">
            <v/>
          </cell>
          <cell r="AI439">
            <v>1</v>
          </cell>
          <cell r="AJ439" t="str">
            <v>Out &amp; under</v>
          </cell>
          <cell r="AK439" t="str">
            <v xml:space="preserve">Revenue </v>
          </cell>
          <cell r="AL439" t="str">
            <v>In-period</v>
          </cell>
          <cell r="AM439" t="str">
            <v>Customer measure of experience (C-MeX)</v>
          </cell>
          <cell r="AN439" t="str">
            <v>score</v>
          </cell>
          <cell r="AO439" t="str">
            <v>C-MeX score</v>
          </cell>
          <cell r="AP439">
            <v>2</v>
          </cell>
          <cell r="AQ439" t="str">
            <v>Up</v>
          </cell>
          <cell r="AR439" t="str">
            <v>C-MeX: Customer measure of experience</v>
          </cell>
          <cell r="AS439"/>
          <cell r="AT439"/>
          <cell r="AU439"/>
          <cell r="AV439"/>
          <cell r="AW439"/>
          <cell r="AX439"/>
          <cell r="AY439"/>
          <cell r="AZ439"/>
          <cell r="BA439"/>
          <cell r="BB439"/>
          <cell r="BC439"/>
          <cell r="BD439"/>
          <cell r="BE439"/>
          <cell r="BF439"/>
          <cell r="BG439"/>
          <cell r="BH439"/>
          <cell r="BI439" t="str">
            <v/>
          </cell>
          <cell r="BJ439" t="str">
            <v/>
          </cell>
          <cell r="BK439" t="str">
            <v/>
          </cell>
          <cell r="BL439" t="str">
            <v/>
          </cell>
          <cell r="BM439" t="str">
            <v/>
          </cell>
          <cell r="BN439"/>
          <cell r="BO439"/>
          <cell r="BP439"/>
          <cell r="BQ439"/>
          <cell r="BR439"/>
          <cell r="BS439"/>
          <cell r="BT439"/>
          <cell r="BU439"/>
          <cell r="BV439"/>
          <cell r="BW439"/>
          <cell r="BX439"/>
          <cell r="BY439"/>
          <cell r="BZ439"/>
          <cell r="CA439"/>
          <cell r="CB439"/>
          <cell r="CC439"/>
          <cell r="CD439" t="str">
            <v>Yes</v>
          </cell>
          <cell r="CE439" t="str">
            <v>Yes</v>
          </cell>
          <cell r="CF439" t="str">
            <v>Yes</v>
          </cell>
          <cell r="CG439" t="str">
            <v>Yes</v>
          </cell>
          <cell r="CH439" t="str">
            <v>Yes</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No</v>
          </cell>
          <cell r="DV439">
            <v>1</v>
          </cell>
          <cell r="DW439" t="str">
            <v/>
          </cell>
        </row>
        <row r="440">
          <cell r="U440" t="str">
            <v>PR19TMS_AR05</v>
          </cell>
          <cell r="V440" t="str">
            <v>A - Deliver an effortless customer experience</v>
          </cell>
          <cell r="W440" t="str">
            <v>PR19 new</v>
          </cell>
          <cell r="X440" t="str">
            <v>AR05</v>
          </cell>
          <cell r="Y440" t="str">
            <v>Percentage of satisfied vulnerable customers</v>
          </cell>
          <cell r="Z440" t="str">
            <v>The percentage of customers within our supply area receiving vulnerability assistance who are satisfied with the assistance given.</v>
          </cell>
          <cell r="AA440" t="str">
            <v/>
          </cell>
          <cell r="AB440" t="str">
            <v/>
          </cell>
          <cell r="AC440" t="str">
            <v/>
          </cell>
          <cell r="AD440" t="str">
            <v/>
          </cell>
          <cell r="AE440" t="str">
            <v/>
          </cell>
          <cell r="AF440" t="str">
            <v/>
          </cell>
          <cell r="AG440" t="str">
            <v/>
          </cell>
          <cell r="AH440" t="str">
            <v/>
          </cell>
          <cell r="AI440">
            <v>0</v>
          </cell>
          <cell r="AJ440" t="str">
            <v>NFI</v>
          </cell>
          <cell r="AK440" t="str">
            <v/>
          </cell>
          <cell r="AL440" t="str">
            <v/>
          </cell>
          <cell r="AM440" t="str">
            <v/>
          </cell>
          <cell r="AN440" t="str">
            <v>%</v>
          </cell>
          <cell r="AO440" t="str">
            <v/>
          </cell>
          <cell r="AP440">
            <v>0</v>
          </cell>
          <cell r="AQ440" t="str">
            <v>Up</v>
          </cell>
          <cell r="AR440" t="str">
            <v/>
          </cell>
          <cell r="AS440"/>
          <cell r="AT440"/>
          <cell r="AU440"/>
          <cell r="AV440"/>
          <cell r="AW440"/>
          <cell r="AX440"/>
          <cell r="AY440"/>
          <cell r="AZ440"/>
          <cell r="BA440"/>
          <cell r="BB440"/>
          <cell r="BC440"/>
          <cell r="BD440"/>
          <cell r="BE440"/>
          <cell r="BF440"/>
          <cell r="BG440"/>
          <cell r="BH440"/>
          <cell r="BI440" t="str">
            <v/>
          </cell>
          <cell r="BJ440" t="str">
            <v/>
          </cell>
          <cell r="BK440" t="str">
            <v/>
          </cell>
          <cell r="BL440" t="str">
            <v/>
          </cell>
          <cell r="BM440" t="str">
            <v/>
          </cell>
          <cell r="BN440"/>
          <cell r="BO440"/>
          <cell r="BP440"/>
          <cell r="BQ440"/>
          <cell r="BR440"/>
          <cell r="BS440"/>
          <cell r="BT440"/>
          <cell r="BU440"/>
          <cell r="BV440"/>
          <cell r="BW440"/>
          <cell r="BX440"/>
          <cell r="BY440"/>
          <cell r="BZ440"/>
          <cell r="CA440"/>
          <cell r="CB440"/>
          <cell r="CC440"/>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No</v>
          </cell>
          <cell r="DV440">
            <v>1</v>
          </cell>
          <cell r="DW440" t="str">
            <v/>
          </cell>
        </row>
        <row r="441">
          <cell r="U441" t="str">
            <v>PR19TMS_AWS01</v>
          </cell>
          <cell r="V441" t="str">
            <v>A - Deliver an effortless customer experience</v>
          </cell>
          <cell r="W441" t="str">
            <v>PR19 new</v>
          </cell>
          <cell r="X441" t="str">
            <v>AWS01</v>
          </cell>
          <cell r="Y441" t="str">
            <v>D-MeX: Developer services measure of experience</v>
          </cell>
          <cell r="Z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AA441" t="str">
            <v/>
          </cell>
          <cell r="AB441">
            <v>0.56000000000000005</v>
          </cell>
          <cell r="AC441">
            <v>0.44</v>
          </cell>
          <cell r="AD441" t="str">
            <v/>
          </cell>
          <cell r="AE441" t="str">
            <v/>
          </cell>
          <cell r="AF441" t="str">
            <v/>
          </cell>
          <cell r="AG441" t="str">
            <v/>
          </cell>
          <cell r="AH441" t="str">
            <v/>
          </cell>
          <cell r="AI441">
            <v>1</v>
          </cell>
          <cell r="AJ441" t="str">
            <v>Out &amp; under</v>
          </cell>
          <cell r="AK441" t="str">
            <v xml:space="preserve">Revenue </v>
          </cell>
          <cell r="AL441" t="str">
            <v>In-period</v>
          </cell>
          <cell r="AM441" t="str">
            <v>Developer services measure of experience (D-MeX)</v>
          </cell>
          <cell r="AN441" t="str">
            <v>score</v>
          </cell>
          <cell r="AO441" t="str">
            <v>D-MeX score</v>
          </cell>
          <cell r="AP441">
            <v>2</v>
          </cell>
          <cell r="AQ441" t="str">
            <v>Up</v>
          </cell>
          <cell r="AR441" t="str">
            <v>D-MeX: Developer services measure of experience</v>
          </cell>
          <cell r="AS441"/>
          <cell r="AT441"/>
          <cell r="AU441"/>
          <cell r="AV441"/>
          <cell r="AW441"/>
          <cell r="AX441"/>
          <cell r="AY441"/>
          <cell r="AZ441"/>
          <cell r="BA441"/>
          <cell r="BB441"/>
          <cell r="BC441"/>
          <cell r="BD441"/>
          <cell r="BE441"/>
          <cell r="BF441"/>
          <cell r="BG441"/>
          <cell r="BH441"/>
          <cell r="BI441" t="str">
            <v/>
          </cell>
          <cell r="BJ441" t="str">
            <v/>
          </cell>
          <cell r="BK441" t="str">
            <v/>
          </cell>
          <cell r="BL441" t="str">
            <v/>
          </cell>
          <cell r="BM441" t="str">
            <v/>
          </cell>
          <cell r="BN441"/>
          <cell r="BO441"/>
          <cell r="BP441"/>
          <cell r="BQ441"/>
          <cell r="BR441"/>
          <cell r="BS441"/>
          <cell r="BT441"/>
          <cell r="BU441"/>
          <cell r="BV441"/>
          <cell r="BW441"/>
          <cell r="BX441"/>
          <cell r="BY441"/>
          <cell r="BZ441"/>
          <cell r="CA441"/>
          <cell r="CB441"/>
          <cell r="CC441"/>
          <cell r="CD441" t="str">
            <v>Yes</v>
          </cell>
          <cell r="CE441" t="str">
            <v>Yes</v>
          </cell>
          <cell r="CF441" t="str">
            <v>Yes</v>
          </cell>
          <cell r="CG441" t="str">
            <v>Yes</v>
          </cell>
          <cell r="CH441" t="str">
            <v>Yes</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No</v>
          </cell>
          <cell r="DV441">
            <v>1</v>
          </cell>
          <cell r="DW441" t="str">
            <v/>
          </cell>
        </row>
        <row r="442">
          <cell r="U442" t="str">
            <v>PR19TMS_AWS02</v>
          </cell>
          <cell r="V442" t="str">
            <v>A - Deliver an effortless customer experience</v>
          </cell>
          <cell r="W442" t="str">
            <v>PR19 new</v>
          </cell>
          <cell r="X442" t="str">
            <v>AWS02</v>
          </cell>
          <cell r="Y442" t="str">
            <v>Proactive customer engagement</v>
          </cell>
          <cell r="Z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AA442">
            <v>0.11</v>
          </cell>
          <cell r="AB442">
            <v>0.89</v>
          </cell>
          <cell r="AC442" t="str">
            <v/>
          </cell>
          <cell r="AD442" t="str">
            <v/>
          </cell>
          <cell r="AE442" t="str">
            <v/>
          </cell>
          <cell r="AF442" t="str">
            <v/>
          </cell>
          <cell r="AG442" t="str">
            <v/>
          </cell>
          <cell r="AH442" t="str">
            <v/>
          </cell>
          <cell r="AI442">
            <v>1</v>
          </cell>
          <cell r="AJ442" t="str">
            <v>NFI</v>
          </cell>
          <cell r="AK442" t="str">
            <v/>
          </cell>
          <cell r="AL442" t="str">
            <v/>
          </cell>
          <cell r="AM442" t="str">
            <v>Customer education/awareness</v>
          </cell>
          <cell r="AN442" t="str">
            <v>nr</v>
          </cell>
          <cell r="AO442" t="str">
            <v>Number of contacts</v>
          </cell>
          <cell r="AP442">
            <v>0</v>
          </cell>
          <cell r="AQ442" t="str">
            <v>Up</v>
          </cell>
          <cell r="AR442" t="str">
            <v/>
          </cell>
          <cell r="AS442"/>
          <cell r="AT442"/>
          <cell r="AU442"/>
          <cell r="AV442"/>
          <cell r="AW442"/>
          <cell r="AX442"/>
          <cell r="AY442"/>
          <cell r="AZ442"/>
          <cell r="BA442"/>
          <cell r="BB442"/>
          <cell r="BC442"/>
          <cell r="BD442"/>
          <cell r="BE442"/>
          <cell r="BF442"/>
          <cell r="BG442"/>
          <cell r="BH442"/>
          <cell r="BI442" t="str">
            <v/>
          </cell>
          <cell r="BJ442" t="str">
            <v/>
          </cell>
          <cell r="BK442" t="str">
            <v/>
          </cell>
          <cell r="BL442" t="str">
            <v/>
          </cell>
          <cell r="BM442" t="str">
            <v/>
          </cell>
          <cell r="BN442"/>
          <cell r="BO442"/>
          <cell r="BP442"/>
          <cell r="BQ442"/>
          <cell r="BR442"/>
          <cell r="BS442"/>
          <cell r="BT442"/>
          <cell r="BU442"/>
          <cell r="BV442"/>
          <cell r="BW442"/>
          <cell r="BX442"/>
          <cell r="BY442"/>
          <cell r="BZ442"/>
          <cell r="CA442"/>
          <cell r="CB442"/>
          <cell r="CC442"/>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v>1</v>
          </cell>
          <cell r="DW442" t="str">
            <v/>
          </cell>
        </row>
        <row r="443">
          <cell r="U443" t="str">
            <v>PR19TMS_BW01</v>
          </cell>
          <cell r="V443" t="str">
            <v>B - Deliver a safe and dependable water service</v>
          </cell>
          <cell r="W443" t="str">
            <v>PR14 revision</v>
          </cell>
          <cell r="X443" t="str">
            <v>BW01</v>
          </cell>
          <cell r="Y443" t="str">
            <v>Mains repairs</v>
          </cell>
          <cell r="Z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AA443" t="str">
            <v/>
          </cell>
          <cell r="AB443">
            <v>1</v>
          </cell>
          <cell r="AC443" t="str">
            <v/>
          </cell>
          <cell r="AD443" t="str">
            <v/>
          </cell>
          <cell r="AE443" t="str">
            <v/>
          </cell>
          <cell r="AF443" t="str">
            <v/>
          </cell>
          <cell r="AG443" t="str">
            <v/>
          </cell>
          <cell r="AH443" t="str">
            <v/>
          </cell>
          <cell r="AI443">
            <v>1</v>
          </cell>
          <cell r="AJ443" t="str">
            <v>Out &amp; under</v>
          </cell>
          <cell r="AK443" t="str">
            <v xml:space="preserve">Revenue </v>
          </cell>
          <cell r="AL443" t="str">
            <v>In-period</v>
          </cell>
          <cell r="AM443" t="str">
            <v>Water mains bursts</v>
          </cell>
          <cell r="AN443" t="str">
            <v>number</v>
          </cell>
          <cell r="AO443" t="str">
            <v>Number of repairs per 1000 km of mains</v>
          </cell>
          <cell r="AP443">
            <v>1</v>
          </cell>
          <cell r="AQ443" t="str">
            <v>Down</v>
          </cell>
          <cell r="AR443" t="str">
            <v>Mains repairs</v>
          </cell>
          <cell r="AS443"/>
          <cell r="AT443"/>
          <cell r="AU443"/>
          <cell r="AV443"/>
          <cell r="AW443"/>
          <cell r="AX443"/>
          <cell r="AY443"/>
          <cell r="AZ443"/>
          <cell r="BA443"/>
          <cell r="BB443"/>
          <cell r="BC443"/>
          <cell r="BD443"/>
          <cell r="BE443"/>
          <cell r="BF443"/>
          <cell r="BG443"/>
          <cell r="BH443"/>
          <cell r="BI443">
            <v>265.89999999999998</v>
          </cell>
          <cell r="BJ443">
            <v>262.2</v>
          </cell>
          <cell r="BK443">
            <v>258.5</v>
          </cell>
          <cell r="BL443">
            <v>254.8</v>
          </cell>
          <cell r="BM443">
            <v>251.1</v>
          </cell>
          <cell r="BN443"/>
          <cell r="BO443"/>
          <cell r="BP443"/>
          <cell r="BQ443"/>
          <cell r="BR443"/>
          <cell r="BS443"/>
          <cell r="BT443"/>
          <cell r="BU443"/>
          <cell r="BV443"/>
          <cell r="BW443"/>
          <cell r="BX443"/>
          <cell r="BY443"/>
          <cell r="BZ443"/>
          <cell r="CA443"/>
          <cell r="CB443"/>
          <cell r="CC443"/>
          <cell r="CD443" t="str">
            <v>Yes</v>
          </cell>
          <cell r="CE443" t="str">
            <v>Yes</v>
          </cell>
          <cell r="CF443" t="str">
            <v>Yes</v>
          </cell>
          <cell r="CG443" t="str">
            <v>Yes</v>
          </cell>
          <cell r="CH443" t="str">
            <v>Yes</v>
          </cell>
          <cell r="CI443" t="str">
            <v/>
          </cell>
          <cell r="CJ443" t="str">
            <v/>
          </cell>
          <cell r="CK443" t="str">
            <v/>
          </cell>
          <cell r="CL443" t="str">
            <v/>
          </cell>
          <cell r="CM443" t="str">
            <v/>
          </cell>
          <cell r="CN443">
            <v>372.3</v>
          </cell>
          <cell r="CO443">
            <v>372.3</v>
          </cell>
          <cell r="CP443">
            <v>372.3</v>
          </cell>
          <cell r="CQ443">
            <v>372.3</v>
          </cell>
          <cell r="CR443">
            <v>372.3</v>
          </cell>
          <cell r="CS443" t="str">
            <v/>
          </cell>
          <cell r="CT443" t="str">
            <v/>
          </cell>
          <cell r="CU443" t="str">
            <v/>
          </cell>
          <cell r="CV443" t="str">
            <v/>
          </cell>
          <cell r="CW443" t="str">
            <v/>
          </cell>
          <cell r="CX443" t="str">
            <v/>
          </cell>
          <cell r="CY443" t="str">
            <v/>
          </cell>
          <cell r="CZ443" t="str">
            <v/>
          </cell>
          <cell r="DA443" t="str">
            <v/>
          </cell>
          <cell r="DB443" t="str">
            <v/>
          </cell>
          <cell r="DC443">
            <v>212.9</v>
          </cell>
          <cell r="DD443">
            <v>209.2</v>
          </cell>
          <cell r="DE443">
            <v>205.5</v>
          </cell>
          <cell r="DF443">
            <v>201.8</v>
          </cell>
          <cell r="DG443">
            <v>198.1</v>
          </cell>
          <cell r="DH443" t="str">
            <v/>
          </cell>
          <cell r="DI443" t="str">
            <v/>
          </cell>
          <cell r="DJ443" t="str">
            <v/>
          </cell>
          <cell r="DK443" t="str">
            <v/>
          </cell>
          <cell r="DL443" t="str">
            <v/>
          </cell>
          <cell r="DM443">
            <v>-0.28599999999999998</v>
          </cell>
          <cell r="DN443" t="str">
            <v/>
          </cell>
          <cell r="DO443" t="str">
            <v/>
          </cell>
          <cell r="DP443" t="str">
            <v/>
          </cell>
          <cell r="DQ443">
            <v>0.224</v>
          </cell>
          <cell r="DR443" t="str">
            <v/>
          </cell>
          <cell r="DS443" t="str">
            <v/>
          </cell>
          <cell r="DT443" t="str">
            <v/>
          </cell>
          <cell r="DU443" t="str">
            <v/>
          </cell>
          <cell r="DV443">
            <v>1</v>
          </cell>
          <cell r="DW443" t="str">
            <v/>
          </cell>
        </row>
        <row r="444">
          <cell r="U444" t="str">
            <v>PR19TMS_BW02</v>
          </cell>
          <cell r="V444" t="str">
            <v>B - Deliver a safe and dependable water service</v>
          </cell>
          <cell r="W444" t="str">
            <v>PR19 new</v>
          </cell>
          <cell r="X444" t="str">
            <v>BW02</v>
          </cell>
          <cell r="Y444" t="str">
            <v>Unplanned outage</v>
          </cell>
          <cell r="Z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AA444">
            <v>0.11</v>
          </cell>
          <cell r="AB444">
            <v>0.89</v>
          </cell>
          <cell r="AC444" t="str">
            <v/>
          </cell>
          <cell r="AD444" t="str">
            <v/>
          </cell>
          <cell r="AE444" t="str">
            <v/>
          </cell>
          <cell r="AF444" t="str">
            <v/>
          </cell>
          <cell r="AG444" t="str">
            <v/>
          </cell>
          <cell r="AH444" t="str">
            <v/>
          </cell>
          <cell r="AI444">
            <v>1</v>
          </cell>
          <cell r="AJ444" t="str">
            <v>Under</v>
          </cell>
          <cell r="AK444" t="str">
            <v xml:space="preserve">Revenue </v>
          </cell>
          <cell r="AL444" t="str">
            <v>In-period</v>
          </cell>
          <cell r="AM444" t="str">
            <v>Water outage</v>
          </cell>
          <cell r="AN444" t="str">
            <v>%</v>
          </cell>
          <cell r="AO444" t="str">
            <v>Percentage of peak week production capacity</v>
          </cell>
          <cell r="AP444">
            <v>2</v>
          </cell>
          <cell r="AQ444" t="str">
            <v>Down</v>
          </cell>
          <cell r="AR444" t="str">
            <v>Unplanned outage</v>
          </cell>
          <cell r="AS444"/>
          <cell r="AT444"/>
          <cell r="AU444"/>
          <cell r="AV444"/>
          <cell r="AW444"/>
          <cell r="AX444"/>
          <cell r="AY444"/>
          <cell r="AZ444"/>
          <cell r="BA444"/>
          <cell r="BB444"/>
          <cell r="BC444"/>
          <cell r="BD444"/>
          <cell r="BE444"/>
          <cell r="BF444"/>
          <cell r="BG444"/>
          <cell r="BH444"/>
          <cell r="BI444">
            <v>6</v>
          </cell>
          <cell r="BJ444">
            <v>5.09</v>
          </cell>
          <cell r="BK444">
            <v>4.17</v>
          </cell>
          <cell r="BL444">
            <v>3.26</v>
          </cell>
          <cell r="BM444">
            <v>2.34</v>
          </cell>
          <cell r="BN444"/>
          <cell r="BO444"/>
          <cell r="BP444"/>
          <cell r="BQ444"/>
          <cell r="BR444"/>
          <cell r="BS444"/>
          <cell r="BT444"/>
          <cell r="BU444"/>
          <cell r="BV444"/>
          <cell r="BW444"/>
          <cell r="BX444"/>
          <cell r="BY444"/>
          <cell r="BZ444"/>
          <cell r="CA444"/>
          <cell r="CB444"/>
          <cell r="CC444"/>
          <cell r="CD444" t="str">
            <v>Yes</v>
          </cell>
          <cell r="CE444" t="str">
            <v>Yes</v>
          </cell>
          <cell r="CF444" t="str">
            <v>Yes</v>
          </cell>
          <cell r="CG444" t="str">
            <v>Yes</v>
          </cell>
          <cell r="CH444" t="str">
            <v>Yes</v>
          </cell>
          <cell r="CI444" t="str">
            <v/>
          </cell>
          <cell r="CJ444" t="str">
            <v/>
          </cell>
          <cell r="CK444" t="str">
            <v/>
          </cell>
          <cell r="CL444" t="str">
            <v/>
          </cell>
          <cell r="CM444" t="str">
            <v/>
          </cell>
          <cell r="CN444">
            <v>24</v>
          </cell>
          <cell r="CO444">
            <v>24</v>
          </cell>
          <cell r="CP444">
            <v>24</v>
          </cell>
          <cell r="CQ444">
            <v>24</v>
          </cell>
          <cell r="CR444">
            <v>24</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v>-3.08</v>
          </cell>
          <cell r="DN444">
            <v>-2.7189999999999999</v>
          </cell>
          <cell r="DO444" t="str">
            <v/>
          </cell>
          <cell r="DP444" t="str">
            <v/>
          </cell>
          <cell r="DQ444">
            <v>0</v>
          </cell>
          <cell r="DR444" t="str">
            <v/>
          </cell>
          <cell r="DS444" t="str">
            <v/>
          </cell>
          <cell r="DT444" t="str">
            <v/>
          </cell>
          <cell r="DU444" t="str">
            <v/>
          </cell>
          <cell r="DV444">
            <v>1</v>
          </cell>
          <cell r="DW444" t="str">
            <v/>
          </cell>
        </row>
        <row r="445">
          <cell r="U445" t="str">
            <v>PR19TMS_BW03</v>
          </cell>
          <cell r="V445" t="str">
            <v>B - Deliver a safe and dependable water service</v>
          </cell>
          <cell r="W445" t="str">
            <v>PR14 revision</v>
          </cell>
          <cell r="X445" t="str">
            <v>BW03</v>
          </cell>
          <cell r="Y445" t="str">
            <v>Water supply interruptions</v>
          </cell>
          <cell r="Z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AA445" t="str">
            <v/>
          </cell>
          <cell r="AB445">
            <v>1</v>
          </cell>
          <cell r="AC445" t="str">
            <v/>
          </cell>
          <cell r="AD445" t="str">
            <v/>
          </cell>
          <cell r="AE445" t="str">
            <v/>
          </cell>
          <cell r="AF445" t="str">
            <v/>
          </cell>
          <cell r="AG445" t="str">
            <v/>
          </cell>
          <cell r="AH445" t="str">
            <v/>
          </cell>
          <cell r="AI445">
            <v>1</v>
          </cell>
          <cell r="AJ445" t="str">
            <v>Out &amp; under</v>
          </cell>
          <cell r="AK445" t="str">
            <v xml:space="preserve">Revenue </v>
          </cell>
          <cell r="AL445" t="str">
            <v>In-period</v>
          </cell>
          <cell r="AM445" t="str">
            <v>Supply interruptions</v>
          </cell>
          <cell r="AN445" t="str">
            <v>hh:mm:ss</v>
          </cell>
          <cell r="AO445" t="str">
            <v>Hours:minutes:seconds per property per year</v>
          </cell>
          <cell r="AP445">
            <v>0</v>
          </cell>
          <cell r="AQ445" t="str">
            <v>Down</v>
          </cell>
          <cell r="AR445" t="str">
            <v>Water supply interruptions</v>
          </cell>
          <cell r="AS445"/>
          <cell r="AT445"/>
          <cell r="AU445"/>
          <cell r="AV445"/>
          <cell r="AW445"/>
          <cell r="AX445"/>
          <cell r="AY445"/>
          <cell r="AZ445"/>
          <cell r="BA445"/>
          <cell r="BB445"/>
          <cell r="BC445"/>
          <cell r="BD445"/>
          <cell r="BE445"/>
          <cell r="BF445"/>
          <cell r="BG445"/>
          <cell r="BH445"/>
          <cell r="BI445">
            <v>4.5138888888888893E-3</v>
          </cell>
          <cell r="BJ445">
            <v>4.2592592592592595E-3</v>
          </cell>
          <cell r="BK445">
            <v>3.9930555555555561E-3</v>
          </cell>
          <cell r="BL445">
            <v>3.7384259259259263E-3</v>
          </cell>
          <cell r="BM445">
            <v>3.472222222222222E-3</v>
          </cell>
          <cell r="BN445"/>
          <cell r="BO445"/>
          <cell r="BP445"/>
          <cell r="BQ445"/>
          <cell r="BR445"/>
          <cell r="BS445"/>
          <cell r="BT445"/>
          <cell r="BU445"/>
          <cell r="BV445"/>
          <cell r="BW445"/>
          <cell r="BX445"/>
          <cell r="BY445"/>
          <cell r="BZ445"/>
          <cell r="CA445"/>
          <cell r="CB445"/>
          <cell r="CC445"/>
          <cell r="CD445" t="str">
            <v>Yes</v>
          </cell>
          <cell r="CE445" t="str">
            <v>Yes</v>
          </cell>
          <cell r="CF445" t="str">
            <v>Yes</v>
          </cell>
          <cell r="CG445" t="str">
            <v>Yes</v>
          </cell>
          <cell r="CH445" t="str">
            <v>Yes</v>
          </cell>
          <cell r="CI445" t="str">
            <v/>
          </cell>
          <cell r="CJ445" t="str">
            <v/>
          </cell>
          <cell r="CK445" t="str">
            <v/>
          </cell>
          <cell r="CL445" t="str">
            <v/>
          </cell>
          <cell r="CM445" t="str">
            <v/>
          </cell>
          <cell r="CN445">
            <v>1.5798611111111114E-2</v>
          </cell>
          <cell r="CO445">
            <v>1.5798611111111114E-2</v>
          </cell>
          <cell r="CP445">
            <v>1.5798611111111114E-2</v>
          </cell>
          <cell r="CQ445">
            <v>1.5798611111111114E-2</v>
          </cell>
          <cell r="CR445">
            <v>1.5798611111111114E-2</v>
          </cell>
          <cell r="CS445" t="str">
            <v/>
          </cell>
          <cell r="CT445" t="str">
            <v/>
          </cell>
          <cell r="CU445" t="str">
            <v/>
          </cell>
          <cell r="CV445" t="str">
            <v/>
          </cell>
          <cell r="CW445" t="str">
            <v/>
          </cell>
          <cell r="CX445" t="str">
            <v/>
          </cell>
          <cell r="CY445" t="str">
            <v/>
          </cell>
          <cell r="CZ445" t="str">
            <v/>
          </cell>
          <cell r="DA445" t="str">
            <v/>
          </cell>
          <cell r="DB445" t="str">
            <v/>
          </cell>
          <cell r="DC445">
            <v>2.6736111111111118E-3</v>
          </cell>
          <cell r="DD445">
            <v>2.4768518518518525E-3</v>
          </cell>
          <cell r="DE445">
            <v>2.2685185185185195E-3</v>
          </cell>
          <cell r="DF445">
            <v>2.0717592592592593E-3</v>
          </cell>
          <cell r="DG445">
            <v>1.8634259259259255E-3</v>
          </cell>
          <cell r="DH445" t="str">
            <v/>
          </cell>
          <cell r="DI445" t="str">
            <v/>
          </cell>
          <cell r="DJ445" t="str">
            <v/>
          </cell>
          <cell r="DK445" t="str">
            <v/>
          </cell>
          <cell r="DL445" t="str">
            <v/>
          </cell>
          <cell r="DM445">
            <v>-1.415</v>
          </cell>
          <cell r="DN445" t="str">
            <v/>
          </cell>
          <cell r="DO445" t="str">
            <v/>
          </cell>
          <cell r="DP445" t="str">
            <v/>
          </cell>
          <cell r="DQ445">
            <v>1.415</v>
          </cell>
          <cell r="DR445" t="str">
            <v/>
          </cell>
          <cell r="DS445" t="str">
            <v/>
          </cell>
          <cell r="DT445" t="str">
            <v/>
          </cell>
          <cell r="DU445" t="str">
            <v/>
          </cell>
          <cell r="DV445">
            <v>1</v>
          </cell>
          <cell r="DW445" t="str">
            <v/>
          </cell>
        </row>
        <row r="446">
          <cell r="U446" t="str">
            <v>PR19TMS_BW04</v>
          </cell>
          <cell r="V446" t="str">
            <v>B - Deliver a safe and dependable water service</v>
          </cell>
          <cell r="W446" t="str">
            <v>PR14 revision</v>
          </cell>
          <cell r="X446" t="str">
            <v>BW04</v>
          </cell>
          <cell r="Y446" t="str">
            <v>Leakage</v>
          </cell>
          <cell r="Z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AA446" t="str">
            <v/>
          </cell>
          <cell r="AB446">
            <v>1</v>
          </cell>
          <cell r="AC446" t="str">
            <v/>
          </cell>
          <cell r="AD446" t="str">
            <v/>
          </cell>
          <cell r="AE446" t="str">
            <v/>
          </cell>
          <cell r="AF446" t="str">
            <v/>
          </cell>
          <cell r="AG446" t="str">
            <v/>
          </cell>
          <cell r="AH446" t="str">
            <v/>
          </cell>
          <cell r="AI446">
            <v>1</v>
          </cell>
          <cell r="AJ446" t="str">
            <v>Out &amp; under</v>
          </cell>
          <cell r="AK446" t="str">
            <v xml:space="preserve">Revenue </v>
          </cell>
          <cell r="AL446" t="str">
            <v>In-period</v>
          </cell>
          <cell r="AM446" t="str">
            <v>Leakage</v>
          </cell>
          <cell r="AN446" t="str">
            <v>%</v>
          </cell>
          <cell r="AO446" t="str">
            <v>Percentage reduction from baseline (2019-20) using 3 year average</v>
          </cell>
          <cell r="AP446">
            <v>1</v>
          </cell>
          <cell r="AQ446" t="str">
            <v>Up</v>
          </cell>
          <cell r="AR446" t="str">
            <v>Leakage</v>
          </cell>
          <cell r="AS446"/>
          <cell r="AT446"/>
          <cell r="AU446"/>
          <cell r="AV446"/>
          <cell r="AW446"/>
          <cell r="AX446"/>
          <cell r="AY446"/>
          <cell r="AZ446"/>
          <cell r="BA446"/>
          <cell r="BB446"/>
          <cell r="BC446"/>
          <cell r="BD446"/>
          <cell r="BE446"/>
          <cell r="BF446"/>
          <cell r="BG446"/>
          <cell r="BH446"/>
          <cell r="BI446">
            <v>4.0999999999999996</v>
          </cell>
          <cell r="BJ446">
            <v>10.199999999999999</v>
          </cell>
          <cell r="BK446">
            <v>14.1</v>
          </cell>
          <cell r="BL446">
            <v>17.399999999999999</v>
          </cell>
          <cell r="BM446">
            <v>20.399999999999999</v>
          </cell>
          <cell r="BN446"/>
          <cell r="BO446"/>
          <cell r="BP446"/>
          <cell r="BQ446"/>
          <cell r="BR446"/>
          <cell r="BS446"/>
          <cell r="BT446"/>
          <cell r="BU446"/>
          <cell r="BV446"/>
          <cell r="BW446"/>
          <cell r="BX446"/>
          <cell r="BY446"/>
          <cell r="BZ446"/>
          <cell r="CA446"/>
          <cell r="CB446"/>
          <cell r="CC446"/>
          <cell r="CD446" t="str">
            <v>Yes</v>
          </cell>
          <cell r="CE446" t="str">
            <v>Yes</v>
          </cell>
          <cell r="CF446" t="str">
            <v>Yes</v>
          </cell>
          <cell r="CG446" t="str">
            <v>Yes</v>
          </cell>
          <cell r="CH446" t="str">
            <v>Yes</v>
          </cell>
          <cell r="CI446" t="str">
            <v/>
          </cell>
          <cell r="CJ446" t="str">
            <v/>
          </cell>
          <cell r="CK446" t="str">
            <v/>
          </cell>
          <cell r="CL446" t="str">
            <v/>
          </cell>
          <cell r="CM446" t="str">
            <v/>
          </cell>
          <cell r="CN446">
            <v>-10</v>
          </cell>
          <cell r="CO446">
            <v>-10</v>
          </cell>
          <cell r="CP446">
            <v>-10</v>
          </cell>
          <cell r="CQ446">
            <v>-10</v>
          </cell>
          <cell r="CR446">
            <v>-10</v>
          </cell>
          <cell r="CS446" t="str">
            <v/>
          </cell>
          <cell r="CT446" t="str">
            <v/>
          </cell>
          <cell r="CU446" t="str">
            <v/>
          </cell>
          <cell r="CV446" t="str">
            <v/>
          </cell>
          <cell r="CW446" t="str">
            <v/>
          </cell>
          <cell r="CX446" t="str">
            <v/>
          </cell>
          <cell r="CY446" t="str">
            <v/>
          </cell>
          <cell r="CZ446" t="str">
            <v/>
          </cell>
          <cell r="DA446" t="str">
            <v/>
          </cell>
          <cell r="DB446" t="str">
            <v/>
          </cell>
          <cell r="DC446">
            <v>7.4</v>
          </cell>
          <cell r="DD446">
            <v>14.9</v>
          </cell>
          <cell r="DE446">
            <v>18.8</v>
          </cell>
          <cell r="DF446">
            <v>22.1</v>
          </cell>
          <cell r="DG446">
            <v>25.1</v>
          </cell>
          <cell r="DH446" t="str">
            <v/>
          </cell>
          <cell r="DI446" t="str">
            <v/>
          </cell>
          <cell r="DJ446" t="str">
            <v/>
          </cell>
          <cell r="DK446" t="str">
            <v/>
          </cell>
          <cell r="DL446" t="str">
            <v/>
          </cell>
          <cell r="DM446">
            <v>-0.38900000000000001</v>
          </cell>
          <cell r="DN446" t="str">
            <v/>
          </cell>
          <cell r="DO446" t="str">
            <v/>
          </cell>
          <cell r="DP446" t="str">
            <v/>
          </cell>
          <cell r="DQ446">
            <v>0.307</v>
          </cell>
          <cell r="DR446" t="str">
            <v/>
          </cell>
          <cell r="DS446" t="str">
            <v/>
          </cell>
          <cell r="DT446" t="str">
            <v/>
          </cell>
          <cell r="DU446" t="str">
            <v>No</v>
          </cell>
          <cell r="DV446">
            <v>1</v>
          </cell>
          <cell r="DW446" t="str">
            <v/>
          </cell>
        </row>
        <row r="447">
          <cell r="U447" t="str">
            <v>PR19TMS_BW05</v>
          </cell>
          <cell r="V447" t="str">
            <v>B - Deliver a safe and dependable water service</v>
          </cell>
          <cell r="W447" t="str">
            <v>PR19 new</v>
          </cell>
          <cell r="X447" t="str">
            <v>BW05</v>
          </cell>
          <cell r="Y447" t="str">
            <v>Per capita consumption</v>
          </cell>
          <cell r="Z447" t="str">
            <v>Three year rolling average per capita consumption is defined as the sum of measured household consumption and unmeasured household consumption divided by the total household population. This is to be reported at the whole company level for this PC.</v>
          </cell>
          <cell r="AA447" t="str">
            <v/>
          </cell>
          <cell r="AB447">
            <v>1</v>
          </cell>
          <cell r="AC447" t="str">
            <v/>
          </cell>
          <cell r="AD447" t="str">
            <v/>
          </cell>
          <cell r="AE447" t="str">
            <v/>
          </cell>
          <cell r="AF447" t="str">
            <v/>
          </cell>
          <cell r="AG447" t="str">
            <v/>
          </cell>
          <cell r="AH447" t="str">
            <v/>
          </cell>
          <cell r="AI447">
            <v>1</v>
          </cell>
          <cell r="AJ447" t="str">
            <v>Out &amp; under</v>
          </cell>
          <cell r="AK447" t="str">
            <v xml:space="preserve">Revenue </v>
          </cell>
          <cell r="AL447" t="str">
            <v>End of period</v>
          </cell>
          <cell r="AM447" t="str">
            <v>Water consumption</v>
          </cell>
          <cell r="AN447" t="str">
            <v xml:space="preserve">% </v>
          </cell>
          <cell r="AO447" t="str">
            <v>Percentage reduction from baseline (2019-20) using 3 year average</v>
          </cell>
          <cell r="AP447">
            <v>1</v>
          </cell>
          <cell r="AQ447" t="str">
            <v>Up</v>
          </cell>
          <cell r="AR447" t="str">
            <v>Per capita consumption</v>
          </cell>
          <cell r="AS447"/>
          <cell r="AT447"/>
          <cell r="AU447"/>
          <cell r="AV447"/>
          <cell r="AW447"/>
          <cell r="AX447"/>
          <cell r="AY447"/>
          <cell r="AZ447"/>
          <cell r="BA447"/>
          <cell r="BB447"/>
          <cell r="BC447"/>
          <cell r="BD447"/>
          <cell r="BE447"/>
          <cell r="BF447"/>
          <cell r="BG447"/>
          <cell r="BH447"/>
          <cell r="BI447">
            <v>1.1000000000000001</v>
          </cell>
          <cell r="BJ447">
            <v>2.2999999999999998</v>
          </cell>
          <cell r="BK447">
            <v>3.4</v>
          </cell>
          <cell r="BL447">
            <v>4.4000000000000004</v>
          </cell>
          <cell r="BM447">
            <v>6.3</v>
          </cell>
          <cell r="BN447"/>
          <cell r="BO447"/>
          <cell r="BP447"/>
          <cell r="BQ447"/>
          <cell r="BR447"/>
          <cell r="BS447"/>
          <cell r="BT447"/>
          <cell r="BU447"/>
          <cell r="BV447"/>
          <cell r="BW447"/>
          <cell r="BX447"/>
          <cell r="BY447"/>
          <cell r="BZ447"/>
          <cell r="CA447"/>
          <cell r="CB447"/>
          <cell r="CC447"/>
          <cell r="CD447" t="str">
            <v>Yes</v>
          </cell>
          <cell r="CE447" t="str">
            <v>Yes</v>
          </cell>
          <cell r="CF447" t="str">
            <v>Yes</v>
          </cell>
          <cell r="CG447" t="str">
            <v>Yes</v>
          </cell>
          <cell r="CH447" t="str">
            <v>Yes</v>
          </cell>
          <cell r="CI447" t="str">
            <v/>
          </cell>
          <cell r="CJ447" t="str">
            <v/>
          </cell>
          <cell r="CK447" t="str">
            <v/>
          </cell>
          <cell r="CL447" t="str">
            <v/>
          </cell>
          <cell r="CM447" t="str">
            <v/>
          </cell>
          <cell r="CN447">
            <v>-8.8000000000000007</v>
          </cell>
          <cell r="CO447">
            <v>-8.8000000000000007</v>
          </cell>
          <cell r="CP447">
            <v>-8.8000000000000007</v>
          </cell>
          <cell r="CQ447">
            <v>-8.8000000000000007</v>
          </cell>
          <cell r="CR447">
            <v>-8.8000000000000007</v>
          </cell>
          <cell r="CS447" t="str">
            <v/>
          </cell>
          <cell r="CT447" t="str">
            <v/>
          </cell>
          <cell r="CU447" t="str">
            <v/>
          </cell>
          <cell r="CV447" t="str">
            <v/>
          </cell>
          <cell r="CW447" t="str">
            <v/>
          </cell>
          <cell r="CX447" t="str">
            <v/>
          </cell>
          <cell r="CY447" t="str">
            <v/>
          </cell>
          <cell r="CZ447" t="str">
            <v/>
          </cell>
          <cell r="DA447" t="str">
            <v/>
          </cell>
          <cell r="DB447" t="str">
            <v/>
          </cell>
          <cell r="DC447">
            <v>4.5999999999999996</v>
          </cell>
          <cell r="DD447">
            <v>5.8</v>
          </cell>
          <cell r="DE447">
            <v>6.9</v>
          </cell>
          <cell r="DF447">
            <v>7.9</v>
          </cell>
          <cell r="DG447">
            <v>9.8000000000000007</v>
          </cell>
          <cell r="DH447" t="str">
            <v/>
          </cell>
          <cell r="DI447" t="str">
            <v/>
          </cell>
          <cell r="DJ447" t="str">
            <v/>
          </cell>
          <cell r="DK447" t="str">
            <v/>
          </cell>
          <cell r="DL447" t="str">
            <v/>
          </cell>
          <cell r="DM447">
            <v>-0.69599999999999995</v>
          </cell>
          <cell r="DN447" t="str">
            <v/>
          </cell>
          <cell r="DO447" t="str">
            <v/>
          </cell>
          <cell r="DP447" t="str">
            <v/>
          </cell>
          <cell r="DQ447">
            <v>0.76</v>
          </cell>
          <cell r="DR447" t="str">
            <v/>
          </cell>
          <cell r="DS447" t="str">
            <v/>
          </cell>
          <cell r="DT447" t="str">
            <v/>
          </cell>
          <cell r="DU447" t="str">
            <v>No</v>
          </cell>
          <cell r="DV447">
            <v>1</v>
          </cell>
          <cell r="DW447" t="str">
            <v/>
          </cell>
        </row>
        <row r="448">
          <cell r="U448" t="str">
            <v>PR19TMS_BW06a</v>
          </cell>
          <cell r="V448" t="str">
            <v>B - Deliver a safe and dependable water service</v>
          </cell>
          <cell r="W448" t="str">
            <v>PR19 new</v>
          </cell>
          <cell r="X448" t="str">
            <v>BW06a</v>
          </cell>
          <cell r="Y448" t="str">
            <v>Water quality compliance (CRI)</v>
          </cell>
          <cell r="Z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AA448">
            <v>0.02</v>
          </cell>
          <cell r="AB448">
            <v>0.98</v>
          </cell>
          <cell r="AC448" t="str">
            <v/>
          </cell>
          <cell r="AD448" t="str">
            <v/>
          </cell>
          <cell r="AE448" t="str">
            <v/>
          </cell>
          <cell r="AF448" t="str">
            <v/>
          </cell>
          <cell r="AG448" t="str">
            <v/>
          </cell>
          <cell r="AH448" t="str">
            <v/>
          </cell>
          <cell r="AI448">
            <v>1</v>
          </cell>
          <cell r="AJ448" t="str">
            <v>Under</v>
          </cell>
          <cell r="AK448" t="str">
            <v xml:space="preserve">Revenue </v>
          </cell>
          <cell r="AL448" t="str">
            <v>In-period</v>
          </cell>
          <cell r="AM448" t="str">
            <v>Water quality compliance</v>
          </cell>
          <cell r="AN448" t="str">
            <v>number</v>
          </cell>
          <cell r="AO448" t="str">
            <v>Numerical CRI score</v>
          </cell>
          <cell r="AP448">
            <v>2</v>
          </cell>
          <cell r="AQ448" t="str">
            <v>Down</v>
          </cell>
          <cell r="AR448" t="str">
            <v>Water quality compliance (CRI)</v>
          </cell>
          <cell r="AS448"/>
          <cell r="AT448"/>
          <cell r="AU448"/>
          <cell r="AV448"/>
          <cell r="AW448"/>
          <cell r="AX448"/>
          <cell r="AY448"/>
          <cell r="AZ448"/>
          <cell r="BA448"/>
          <cell r="BB448"/>
          <cell r="BC448"/>
          <cell r="BD448"/>
          <cell r="BE448"/>
          <cell r="BF448"/>
          <cell r="BG448"/>
          <cell r="BH448"/>
          <cell r="BI448">
            <v>0</v>
          </cell>
          <cell r="BJ448">
            <v>0</v>
          </cell>
          <cell r="BK448">
            <v>0</v>
          </cell>
          <cell r="BL448">
            <v>0</v>
          </cell>
          <cell r="BM448">
            <v>0</v>
          </cell>
          <cell r="BN448"/>
          <cell r="BO448"/>
          <cell r="BP448"/>
          <cell r="BQ448"/>
          <cell r="BR448"/>
          <cell r="BS448"/>
          <cell r="BT448"/>
          <cell r="BU448"/>
          <cell r="BV448"/>
          <cell r="BW448"/>
          <cell r="BX448"/>
          <cell r="BY448"/>
          <cell r="BZ448"/>
          <cell r="CA448"/>
          <cell r="CB448"/>
          <cell r="CC448"/>
          <cell r="CD448" t="str">
            <v>Yes</v>
          </cell>
          <cell r="CE448" t="str">
            <v>Yes</v>
          </cell>
          <cell r="CF448" t="str">
            <v>Yes</v>
          </cell>
          <cell r="CG448" t="str">
            <v>Yes</v>
          </cell>
          <cell r="CH448" t="str">
            <v>Yes</v>
          </cell>
          <cell r="CI448" t="str">
            <v/>
          </cell>
          <cell r="CJ448" t="str">
            <v/>
          </cell>
          <cell r="CK448" t="str">
            <v/>
          </cell>
          <cell r="CL448" t="str">
            <v/>
          </cell>
          <cell r="CM448" t="str">
            <v/>
          </cell>
          <cell r="CN448">
            <v>9.5</v>
          </cell>
          <cell r="CO448">
            <v>9.5</v>
          </cell>
          <cell r="CP448">
            <v>9.5</v>
          </cell>
          <cell r="CQ448">
            <v>9.5</v>
          </cell>
          <cell r="CR448">
            <v>9.5</v>
          </cell>
          <cell r="CS448">
            <v>2</v>
          </cell>
          <cell r="CT448">
            <v>2</v>
          </cell>
          <cell r="CU448">
            <v>2</v>
          </cell>
          <cell r="CV448">
            <v>2</v>
          </cell>
          <cell r="CW448">
            <v>2</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v>-2.1389999999999998</v>
          </cell>
          <cell r="DN448" t="str">
            <v/>
          </cell>
          <cell r="DO448" t="str">
            <v/>
          </cell>
          <cell r="DP448" t="str">
            <v/>
          </cell>
          <cell r="DQ448">
            <v>0</v>
          </cell>
          <cell r="DR448" t="str">
            <v/>
          </cell>
          <cell r="DS448" t="str">
            <v/>
          </cell>
          <cell r="DT448" t="str">
            <v/>
          </cell>
          <cell r="DU448" t="str">
            <v>No</v>
          </cell>
          <cell r="DV448">
            <v>1</v>
          </cell>
          <cell r="DW448" t="str">
            <v/>
          </cell>
        </row>
        <row r="449">
          <cell r="U449" t="str">
            <v>PR19TMS_BW07</v>
          </cell>
          <cell r="V449" t="str">
            <v>B - Deliver a safe and dependable water service</v>
          </cell>
          <cell r="W449" t="str">
            <v>PR14 continuation</v>
          </cell>
          <cell r="X449" t="str">
            <v>BW07</v>
          </cell>
          <cell r="Y449" t="str">
            <v>Properties at risk of receiving low pressure</v>
          </cell>
          <cell r="Z449" t="str">
            <v>The total number of properties which, at the end of the year, have received, and are likely to continue to receive, a pressure or flow below the reference level.</v>
          </cell>
          <cell r="AA449">
            <v>0.02</v>
          </cell>
          <cell r="AB449">
            <v>0.98</v>
          </cell>
          <cell r="AC449" t="str">
            <v/>
          </cell>
          <cell r="AD449" t="str">
            <v/>
          </cell>
          <cell r="AE449" t="str">
            <v/>
          </cell>
          <cell r="AF449" t="str">
            <v/>
          </cell>
          <cell r="AG449" t="str">
            <v/>
          </cell>
          <cell r="AH449" t="str">
            <v/>
          </cell>
          <cell r="AI449">
            <v>1</v>
          </cell>
          <cell r="AJ449" t="str">
            <v>Under</v>
          </cell>
          <cell r="AK449" t="str">
            <v xml:space="preserve">Revenue </v>
          </cell>
          <cell r="AL449" t="str">
            <v>In-period</v>
          </cell>
          <cell r="AM449" t="str">
            <v>Water pressure</v>
          </cell>
          <cell r="AN449" t="str">
            <v>number</v>
          </cell>
          <cell r="AO449" t="str">
            <v>No. of properties per 10,000 connections</v>
          </cell>
          <cell r="AP449">
            <v>0</v>
          </cell>
          <cell r="AQ449" t="str">
            <v>Down</v>
          </cell>
          <cell r="AR449"/>
          <cell r="AS449"/>
          <cell r="AT449"/>
          <cell r="AU449"/>
          <cell r="AV449"/>
          <cell r="AW449"/>
          <cell r="AX449"/>
          <cell r="AY449"/>
          <cell r="AZ449"/>
          <cell r="BA449"/>
          <cell r="BB449"/>
          <cell r="BC449"/>
          <cell r="BD449"/>
          <cell r="BE449"/>
          <cell r="BF449"/>
          <cell r="BG449"/>
          <cell r="BH449"/>
          <cell r="BI449" t="str">
            <v/>
          </cell>
          <cell r="BJ449" t="str">
            <v/>
          </cell>
          <cell r="BK449" t="str">
            <v/>
          </cell>
          <cell r="BL449" t="str">
            <v/>
          </cell>
          <cell r="BM449" t="str">
            <v/>
          </cell>
          <cell r="BN449"/>
          <cell r="BO449"/>
          <cell r="BP449"/>
          <cell r="BQ449"/>
          <cell r="BR449"/>
          <cell r="BS449"/>
          <cell r="BT449"/>
          <cell r="BU449"/>
          <cell r="BV449"/>
          <cell r="BW449"/>
          <cell r="BX449"/>
          <cell r="BY449"/>
          <cell r="BZ449"/>
          <cell r="CA449"/>
          <cell r="CB449"/>
          <cell r="CC449"/>
          <cell r="CD449" t="str">
            <v>Yes</v>
          </cell>
          <cell r="CE449" t="str">
            <v>Yes</v>
          </cell>
          <cell r="CF449" t="str">
            <v>Yes</v>
          </cell>
          <cell r="CG449" t="str">
            <v>Yes</v>
          </cell>
          <cell r="CH449" t="str">
            <v>Yes</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No</v>
          </cell>
          <cell r="DV449">
            <v>1</v>
          </cell>
          <cell r="DW449" t="str">
            <v/>
          </cell>
        </row>
        <row r="450">
          <cell r="U450" t="str">
            <v>PR19TMS_BW08</v>
          </cell>
          <cell r="V450" t="str">
            <v>B - Deliver a safe and dependable water service</v>
          </cell>
          <cell r="W450" t="str">
            <v>PR19 new</v>
          </cell>
          <cell r="X450" t="str">
            <v>BW08</v>
          </cell>
          <cell r="Y450" t="str">
            <v>Acceptability of water to consumers</v>
          </cell>
          <cell r="Z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AA450">
            <v>0.01</v>
          </cell>
          <cell r="AB450">
            <v>0.99</v>
          </cell>
          <cell r="AC450" t="str">
            <v/>
          </cell>
          <cell r="AD450" t="str">
            <v/>
          </cell>
          <cell r="AE450" t="str">
            <v/>
          </cell>
          <cell r="AF450" t="str">
            <v/>
          </cell>
          <cell r="AG450" t="str">
            <v/>
          </cell>
          <cell r="AH450" t="str">
            <v/>
          </cell>
          <cell r="AI450">
            <v>1</v>
          </cell>
          <cell r="AJ450" t="str">
            <v>Under</v>
          </cell>
          <cell r="AK450" t="str">
            <v xml:space="preserve">Revenue </v>
          </cell>
          <cell r="AL450" t="str">
            <v>In-period</v>
          </cell>
          <cell r="AM450" t="str">
            <v>Customer contacts - water quality</v>
          </cell>
          <cell r="AN450" t="str">
            <v>Number</v>
          </cell>
          <cell r="AO450" t="str">
            <v>No. of contacts per 1,000 population</v>
          </cell>
          <cell r="AP450">
            <v>2</v>
          </cell>
          <cell r="AQ450" t="str">
            <v>Down</v>
          </cell>
          <cell r="AR450"/>
          <cell r="AS450"/>
          <cell r="AT450"/>
          <cell r="AU450"/>
          <cell r="AV450"/>
          <cell r="AW450"/>
          <cell r="AX450"/>
          <cell r="AY450"/>
          <cell r="AZ450"/>
          <cell r="BA450"/>
          <cell r="BB450"/>
          <cell r="BC450"/>
          <cell r="BD450"/>
          <cell r="BE450"/>
          <cell r="BF450"/>
          <cell r="BG450"/>
          <cell r="BH450"/>
          <cell r="BI450" t="str">
            <v/>
          </cell>
          <cell r="BJ450" t="str">
            <v/>
          </cell>
          <cell r="BK450" t="str">
            <v/>
          </cell>
          <cell r="BL450" t="str">
            <v/>
          </cell>
          <cell r="BM450" t="str">
            <v/>
          </cell>
          <cell r="BN450"/>
          <cell r="BO450"/>
          <cell r="BP450"/>
          <cell r="BQ450"/>
          <cell r="BR450"/>
          <cell r="BS450"/>
          <cell r="BT450"/>
          <cell r="BU450"/>
          <cell r="BV450"/>
          <cell r="BW450"/>
          <cell r="BX450"/>
          <cell r="BY450"/>
          <cell r="BZ450"/>
          <cell r="CA450"/>
          <cell r="CB450"/>
          <cell r="CC450"/>
          <cell r="CD450" t="str">
            <v>Yes</v>
          </cell>
          <cell r="CE450" t="str">
            <v>Yes</v>
          </cell>
          <cell r="CF450" t="str">
            <v>Yes</v>
          </cell>
          <cell r="CG450" t="str">
            <v>Yes</v>
          </cell>
          <cell r="CH450" t="str">
            <v>Yes</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No</v>
          </cell>
          <cell r="DV450">
            <v>1</v>
          </cell>
          <cell r="DW450" t="str">
            <v/>
          </cell>
        </row>
        <row r="451">
          <cell r="U451" t="str">
            <v>PR19TMS_BW09</v>
          </cell>
          <cell r="V451" t="str">
            <v>B - Deliver a safe and dependable water service</v>
          </cell>
          <cell r="W451" t="str">
            <v>PR19 new</v>
          </cell>
          <cell r="X451" t="str">
            <v>BW09</v>
          </cell>
          <cell r="Y451" t="str">
            <v>Water quality events</v>
          </cell>
          <cell r="Z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AA451" t="str">
            <v/>
          </cell>
          <cell r="AB451">
            <v>1</v>
          </cell>
          <cell r="AC451" t="str">
            <v/>
          </cell>
          <cell r="AD451" t="str">
            <v/>
          </cell>
          <cell r="AE451" t="str">
            <v/>
          </cell>
          <cell r="AF451" t="str">
            <v/>
          </cell>
          <cell r="AG451" t="str">
            <v/>
          </cell>
          <cell r="AH451" t="str">
            <v/>
          </cell>
          <cell r="AI451">
            <v>1</v>
          </cell>
          <cell r="AJ451" t="str">
            <v>Under</v>
          </cell>
          <cell r="AK451" t="str">
            <v xml:space="preserve">Revenue </v>
          </cell>
          <cell r="AL451" t="str">
            <v>In-period</v>
          </cell>
          <cell r="AM451" t="str">
            <v>Water quality compliance</v>
          </cell>
          <cell r="AN451" t="str">
            <v>nr</v>
          </cell>
          <cell r="AO451" t="str">
            <v xml:space="preserve">This measure will be a count of the total number of category 3, 4 and 5 events which have impacted customers </v>
          </cell>
          <cell r="AP451">
            <v>0</v>
          </cell>
          <cell r="AQ451" t="str">
            <v>Down</v>
          </cell>
          <cell r="AR451" t="str">
            <v/>
          </cell>
          <cell r="AS451"/>
          <cell r="AT451"/>
          <cell r="AU451"/>
          <cell r="AV451"/>
          <cell r="AW451"/>
          <cell r="AX451"/>
          <cell r="AY451"/>
          <cell r="AZ451"/>
          <cell r="BA451"/>
          <cell r="BB451"/>
          <cell r="BC451"/>
          <cell r="BD451"/>
          <cell r="BE451"/>
          <cell r="BF451"/>
          <cell r="BG451"/>
          <cell r="BH451"/>
          <cell r="BI451" t="str">
            <v/>
          </cell>
          <cell r="BJ451" t="str">
            <v/>
          </cell>
          <cell r="BK451" t="str">
            <v/>
          </cell>
          <cell r="BL451" t="str">
            <v/>
          </cell>
          <cell r="BM451" t="str">
            <v/>
          </cell>
          <cell r="BN451"/>
          <cell r="BO451"/>
          <cell r="BP451"/>
          <cell r="BQ451"/>
          <cell r="BR451"/>
          <cell r="BS451"/>
          <cell r="BT451"/>
          <cell r="BU451"/>
          <cell r="BV451"/>
          <cell r="BW451"/>
          <cell r="BX451"/>
          <cell r="BY451"/>
          <cell r="BZ451"/>
          <cell r="CA451"/>
          <cell r="CB451"/>
          <cell r="CC451"/>
          <cell r="CD451" t="str">
            <v>Yes</v>
          </cell>
          <cell r="CE451" t="str">
            <v>Yes</v>
          </cell>
          <cell r="CF451" t="str">
            <v>Yes</v>
          </cell>
          <cell r="CG451" t="str">
            <v>Yes</v>
          </cell>
          <cell r="CH451" t="str">
            <v>Yes</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v>1</v>
          </cell>
          <cell r="DW451" t="str">
            <v/>
          </cell>
        </row>
        <row r="452">
          <cell r="U452" t="str">
            <v>PR19TMS_BW10</v>
          </cell>
          <cell r="V452" t="str">
            <v>B - Deliver a safe and dependable water service</v>
          </cell>
          <cell r="W452" t="str">
            <v>PR19 new</v>
          </cell>
          <cell r="X452" t="str">
            <v>BW10</v>
          </cell>
          <cell r="Y452" t="str">
            <v>Reducing risk of lead</v>
          </cell>
          <cell r="Z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AA452" t="str">
            <v/>
          </cell>
          <cell r="AB452">
            <v>1</v>
          </cell>
          <cell r="AC452" t="str">
            <v/>
          </cell>
          <cell r="AD452" t="str">
            <v/>
          </cell>
          <cell r="AE452" t="str">
            <v/>
          </cell>
          <cell r="AF452" t="str">
            <v/>
          </cell>
          <cell r="AG452" t="str">
            <v/>
          </cell>
          <cell r="AH452" t="str">
            <v/>
          </cell>
          <cell r="AI452">
            <v>1</v>
          </cell>
          <cell r="AJ452" t="str">
            <v>Out &amp; under</v>
          </cell>
          <cell r="AK452" t="str">
            <v xml:space="preserve">Revenue </v>
          </cell>
          <cell r="AL452" t="str">
            <v>In-period</v>
          </cell>
          <cell r="AM452" t="str">
            <v>Water quality compliance</v>
          </cell>
          <cell r="AN452" t="str">
            <v>nr</v>
          </cell>
          <cell r="AO452" t="str">
            <v>This measure will be a cumulative count of the total number of lead communication pipes rehabilitated over each financial year to meet the agreed requirements of our legal instrument.</v>
          </cell>
          <cell r="AP452">
            <v>0</v>
          </cell>
          <cell r="AQ452" t="str">
            <v>Up</v>
          </cell>
          <cell r="AR452" t="str">
            <v/>
          </cell>
          <cell r="AS452"/>
          <cell r="AT452"/>
          <cell r="AU452"/>
          <cell r="AV452"/>
          <cell r="AW452"/>
          <cell r="AX452"/>
          <cell r="AY452"/>
          <cell r="AZ452"/>
          <cell r="BA452"/>
          <cell r="BB452"/>
          <cell r="BC452"/>
          <cell r="BD452"/>
          <cell r="BE452"/>
          <cell r="BF452"/>
          <cell r="BG452"/>
          <cell r="BH452"/>
          <cell r="BI452" t="str">
            <v/>
          </cell>
          <cell r="BJ452" t="str">
            <v/>
          </cell>
          <cell r="BK452" t="str">
            <v/>
          </cell>
          <cell r="BL452" t="str">
            <v/>
          </cell>
          <cell r="BM452" t="str">
            <v/>
          </cell>
          <cell r="BN452"/>
          <cell r="BO452"/>
          <cell r="BP452"/>
          <cell r="BQ452"/>
          <cell r="BR452"/>
          <cell r="BS452"/>
          <cell r="BT452"/>
          <cell r="BU452"/>
          <cell r="BV452"/>
          <cell r="BW452"/>
          <cell r="BX452"/>
          <cell r="BY452"/>
          <cell r="BZ452"/>
          <cell r="CA452"/>
          <cell r="CB452"/>
          <cell r="CC452"/>
          <cell r="CD452" t="str">
            <v/>
          </cell>
          <cell r="CE452" t="str">
            <v/>
          </cell>
          <cell r="CF452" t="str">
            <v/>
          </cell>
          <cell r="CG452" t="str">
            <v/>
          </cell>
          <cell r="CH452" t="str">
            <v>Yes</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No</v>
          </cell>
          <cell r="DV452" t="str">
            <v/>
          </cell>
          <cell r="DW452" t="str">
            <v/>
          </cell>
        </row>
        <row r="453">
          <cell r="U453" t="str">
            <v>PR19TMS_BW11</v>
          </cell>
          <cell r="V453" t="str">
            <v>B - Deliver a safe and dependable water service</v>
          </cell>
          <cell r="W453" t="str">
            <v>PR19 new</v>
          </cell>
          <cell r="X453" t="str">
            <v>BW11</v>
          </cell>
          <cell r="Y453" t="str">
            <v>Responding to major trunk mains bursts</v>
          </cell>
          <cell r="Z453" t="str">
            <v>Customer impact of no water or  pressure less than 3 meters, measured from the time of first customer contact out of supply for greater than 3 hours, where the cause is identified as failure of a trunk main.</v>
          </cell>
          <cell r="AA453" t="str">
            <v/>
          </cell>
          <cell r="AB453">
            <v>1</v>
          </cell>
          <cell r="AC453" t="str">
            <v/>
          </cell>
          <cell r="AD453" t="str">
            <v/>
          </cell>
          <cell r="AE453" t="str">
            <v/>
          </cell>
          <cell r="AF453" t="str">
            <v/>
          </cell>
          <cell r="AG453" t="str">
            <v/>
          </cell>
          <cell r="AH453" t="str">
            <v/>
          </cell>
          <cell r="AI453">
            <v>1</v>
          </cell>
          <cell r="AJ453" t="str">
            <v>NFI</v>
          </cell>
          <cell r="AK453" t="str">
            <v/>
          </cell>
          <cell r="AL453" t="str">
            <v/>
          </cell>
          <cell r="AM453" t="str">
            <v>Supply interruptions</v>
          </cell>
          <cell r="AN453" t="str">
            <v>time</v>
          </cell>
          <cell r="AO453" t="str">
            <v>The average number of minutes lost per customer</v>
          </cell>
          <cell r="AP453">
            <v>0</v>
          </cell>
          <cell r="AQ453" t="str">
            <v>Down</v>
          </cell>
          <cell r="AR453" t="str">
            <v/>
          </cell>
          <cell r="AS453"/>
          <cell r="AT453"/>
          <cell r="AU453"/>
          <cell r="AV453"/>
          <cell r="AW453"/>
          <cell r="AX453"/>
          <cell r="AY453"/>
          <cell r="AZ453"/>
          <cell r="BA453"/>
          <cell r="BB453"/>
          <cell r="BC453"/>
          <cell r="BD453"/>
          <cell r="BE453"/>
          <cell r="BF453"/>
          <cell r="BG453"/>
          <cell r="BH453"/>
          <cell r="BI453" t="str">
            <v/>
          </cell>
          <cell r="BJ453" t="str">
            <v/>
          </cell>
          <cell r="BK453" t="str">
            <v/>
          </cell>
          <cell r="BL453" t="str">
            <v/>
          </cell>
          <cell r="BM453" t="str">
            <v/>
          </cell>
          <cell r="BN453"/>
          <cell r="BO453"/>
          <cell r="BP453"/>
          <cell r="BQ453"/>
          <cell r="BR453"/>
          <cell r="BS453"/>
          <cell r="BT453"/>
          <cell r="BU453"/>
          <cell r="BV453"/>
          <cell r="BW453"/>
          <cell r="BX453"/>
          <cell r="BY453"/>
          <cell r="BZ453"/>
          <cell r="CA453"/>
          <cell r="CB453"/>
          <cell r="CC453"/>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v>1</v>
          </cell>
          <cell r="DW453" t="str">
            <v/>
          </cell>
        </row>
        <row r="454">
          <cell r="U454"/>
          <cell r="V454"/>
          <cell r="W454"/>
          <cell r="X454"/>
          <cell r="Y454"/>
          <cell r="Z454" t="e">
            <v>#REF!</v>
          </cell>
          <cell r="AA454"/>
          <cell r="AB454"/>
          <cell r="AC454"/>
          <cell r="AD454"/>
          <cell r="AE454"/>
          <cell r="AF454"/>
          <cell r="AG454"/>
          <cell r="AH454"/>
          <cell r="AI454">
            <v>0</v>
          </cell>
          <cell r="AJ454"/>
          <cell r="AK454"/>
          <cell r="AL454"/>
          <cell r="AM454"/>
          <cell r="AN454"/>
          <cell r="AO454"/>
          <cell r="AP454"/>
          <cell r="AQ454"/>
          <cell r="AR454"/>
          <cell r="AS454"/>
          <cell r="AT454"/>
          <cell r="AU454"/>
          <cell r="AV454"/>
          <cell r="AW454"/>
          <cell r="AX454"/>
          <cell r="AY454"/>
          <cell r="AZ454"/>
          <cell r="BA454"/>
          <cell r="BB454"/>
          <cell r="BC454"/>
          <cell r="BD454"/>
          <cell r="BE454"/>
          <cell r="BF454"/>
          <cell r="BG454"/>
          <cell r="BH454"/>
          <cell r="BI454" t="str">
            <v/>
          </cell>
          <cell r="BJ454" t="str">
            <v/>
          </cell>
          <cell r="BK454" t="str">
            <v/>
          </cell>
          <cell r="BL454" t="str">
            <v/>
          </cell>
          <cell r="BM454" t="str">
            <v/>
          </cell>
          <cell r="BN454"/>
          <cell r="BO454"/>
          <cell r="BP454"/>
          <cell r="BQ454"/>
          <cell r="BR454"/>
          <cell r="BS454"/>
          <cell r="BT454"/>
          <cell r="BU454"/>
          <cell r="BV454"/>
          <cell r="BW454"/>
          <cell r="BX454"/>
          <cell r="BY454"/>
          <cell r="BZ454"/>
          <cell r="CA454"/>
          <cell r="CB454"/>
          <cell r="CC454"/>
          <cell r="CD454"/>
          <cell r="CE454"/>
          <cell r="CF454"/>
          <cell r="CG454"/>
          <cell r="CH454"/>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cell r="DV454"/>
          <cell r="DW454"/>
        </row>
        <row r="455">
          <cell r="U455" t="str">
            <v>PR19TMS_CS01</v>
          </cell>
          <cell r="V455" t="str">
            <v>C- Deliver a safe and dependable wastewater service</v>
          </cell>
          <cell r="W455" t="str">
            <v>PR19 new</v>
          </cell>
          <cell r="X455" t="str">
            <v>CS01</v>
          </cell>
          <cell r="Y455" t="str">
            <v>Treatment works compliance</v>
          </cell>
          <cell r="Z455"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AA455" t="str">
            <v/>
          </cell>
          <cell r="AB455" t="str">
            <v/>
          </cell>
          <cell r="AC455">
            <v>1</v>
          </cell>
          <cell r="AD455" t="str">
            <v/>
          </cell>
          <cell r="AE455" t="str">
            <v/>
          </cell>
          <cell r="AF455" t="str">
            <v/>
          </cell>
          <cell r="AG455" t="str">
            <v/>
          </cell>
          <cell r="AH455" t="str">
            <v/>
          </cell>
          <cell r="AI455">
            <v>1</v>
          </cell>
          <cell r="AJ455" t="str">
            <v>Under</v>
          </cell>
          <cell r="AK455" t="str">
            <v xml:space="preserve">Revenue </v>
          </cell>
          <cell r="AL455" t="str">
            <v>In-period</v>
          </cell>
          <cell r="AM455" t="str">
            <v>Treatment works</v>
          </cell>
          <cell r="AN455" t="str">
            <v>%</v>
          </cell>
          <cell r="AO455" t="str">
            <v>Percentage compliance</v>
          </cell>
          <cell r="AP455">
            <v>2</v>
          </cell>
          <cell r="AQ455" t="str">
            <v>Up</v>
          </cell>
          <cell r="AR455" t="str">
            <v>Treatment works compliance</v>
          </cell>
          <cell r="AS455"/>
          <cell r="AT455"/>
          <cell r="AU455"/>
          <cell r="AV455"/>
          <cell r="AW455"/>
          <cell r="AX455"/>
          <cell r="AY455"/>
          <cell r="AZ455"/>
          <cell r="BA455"/>
          <cell r="BB455"/>
          <cell r="BC455"/>
          <cell r="BD455"/>
          <cell r="BE455"/>
          <cell r="BF455"/>
          <cell r="BG455"/>
          <cell r="BH455"/>
          <cell r="BI455">
            <v>100</v>
          </cell>
          <cell r="BJ455">
            <v>100</v>
          </cell>
          <cell r="BK455">
            <v>100</v>
          </cell>
          <cell r="BL455">
            <v>100</v>
          </cell>
          <cell r="BM455">
            <v>100</v>
          </cell>
          <cell r="BN455"/>
          <cell r="BO455"/>
          <cell r="BP455"/>
          <cell r="BQ455"/>
          <cell r="BR455"/>
          <cell r="BS455"/>
          <cell r="BT455"/>
          <cell r="BU455"/>
          <cell r="BV455"/>
          <cell r="BW455"/>
          <cell r="BX455"/>
          <cell r="BY455"/>
          <cell r="BZ455"/>
          <cell r="CA455"/>
          <cell r="CB455"/>
          <cell r="CC455"/>
          <cell r="CD455" t="str">
            <v>Yes</v>
          </cell>
          <cell r="CE455" t="str">
            <v>Yes</v>
          </cell>
          <cell r="CF455" t="str">
            <v>Yes</v>
          </cell>
          <cell r="CG455" t="str">
            <v>Yes</v>
          </cell>
          <cell r="CH455" t="str">
            <v>Yes</v>
          </cell>
          <cell r="CI455" t="str">
            <v/>
          </cell>
          <cell r="CJ455" t="str">
            <v/>
          </cell>
          <cell r="CK455" t="str">
            <v/>
          </cell>
          <cell r="CL455" t="str">
            <v/>
          </cell>
          <cell r="CM455" t="str">
            <v/>
          </cell>
          <cell r="CN455" t="str">
            <v/>
          </cell>
          <cell r="CO455" t="str">
            <v/>
          </cell>
          <cell r="CP455" t="str">
            <v/>
          </cell>
          <cell r="CQ455" t="str">
            <v/>
          </cell>
          <cell r="CR455" t="str">
            <v/>
          </cell>
          <cell r="CS455">
            <v>99</v>
          </cell>
          <cell r="CT455">
            <v>99</v>
          </cell>
          <cell r="CU455">
            <v>99</v>
          </cell>
          <cell r="CV455">
            <v>99</v>
          </cell>
          <cell r="CW455">
            <v>99</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v>-3.0630000000000002</v>
          </cell>
          <cell r="DN455" t="str">
            <v/>
          </cell>
          <cell r="DO455" t="str">
            <v/>
          </cell>
          <cell r="DP455" t="str">
            <v/>
          </cell>
          <cell r="DQ455" t="str">
            <v/>
          </cell>
          <cell r="DR455" t="str">
            <v/>
          </cell>
          <cell r="DS455" t="str">
            <v/>
          </cell>
          <cell r="DT455" t="str">
            <v/>
          </cell>
          <cell r="DU455" t="str">
            <v/>
          </cell>
          <cell r="DV455">
            <v>1</v>
          </cell>
          <cell r="DW455" t="str">
            <v/>
          </cell>
        </row>
        <row r="456">
          <cell r="U456" t="str">
            <v>PR19TMS_CS02</v>
          </cell>
          <cell r="V456" t="str">
            <v>C- Deliver a safe and dependable wastewater service</v>
          </cell>
          <cell r="W456" t="str">
            <v>PR14 revision</v>
          </cell>
          <cell r="X456" t="str">
            <v>CS02</v>
          </cell>
          <cell r="Y456" t="str">
            <v>Sewer collapses</v>
          </cell>
          <cell r="Z456" t="str">
            <v xml:space="preserve">Number of sewer collapses per thousand kilometres of all sewers causing an impact on service to customers or the environment. </v>
          </cell>
          <cell r="AA456" t="str">
            <v/>
          </cell>
          <cell r="AB456" t="str">
            <v/>
          </cell>
          <cell r="AC456">
            <v>1</v>
          </cell>
          <cell r="AD456" t="str">
            <v/>
          </cell>
          <cell r="AE456" t="str">
            <v/>
          </cell>
          <cell r="AF456" t="str">
            <v/>
          </cell>
          <cell r="AG456" t="str">
            <v/>
          </cell>
          <cell r="AH456" t="str">
            <v/>
          </cell>
          <cell r="AI456">
            <v>1</v>
          </cell>
          <cell r="AJ456" t="str">
            <v>Out &amp; under</v>
          </cell>
          <cell r="AK456" t="str">
            <v xml:space="preserve">Revenue </v>
          </cell>
          <cell r="AL456" t="str">
            <v>In-period</v>
          </cell>
          <cell r="AM456" t="str">
            <v>Asset/equipment failure</v>
          </cell>
          <cell r="AN456" t="str">
            <v>number</v>
          </cell>
          <cell r="AO456" t="str">
            <v>Number of collapses per 1000km of sewer network</v>
          </cell>
          <cell r="AP456">
            <v>2</v>
          </cell>
          <cell r="AQ456" t="str">
            <v>Down</v>
          </cell>
          <cell r="AR456" t="str">
            <v>Sewer collapses</v>
          </cell>
          <cell r="AS456"/>
          <cell r="AT456"/>
          <cell r="AU456"/>
          <cell r="AV456"/>
          <cell r="AW456"/>
          <cell r="AX456"/>
          <cell r="AY456"/>
          <cell r="AZ456"/>
          <cell r="BA456"/>
          <cell r="BB456"/>
          <cell r="BC456"/>
          <cell r="BD456"/>
          <cell r="BE456"/>
          <cell r="BF456"/>
          <cell r="BG456"/>
          <cell r="BH456"/>
          <cell r="BI456">
            <v>4</v>
          </cell>
          <cell r="BJ456">
            <v>4</v>
          </cell>
          <cell r="BK456">
            <v>4</v>
          </cell>
          <cell r="BL456">
            <v>4</v>
          </cell>
          <cell r="BM456">
            <v>4</v>
          </cell>
          <cell r="BN456"/>
          <cell r="BO456"/>
          <cell r="BP456"/>
          <cell r="BQ456"/>
          <cell r="BR456"/>
          <cell r="BS456"/>
          <cell r="BT456"/>
          <cell r="BU456"/>
          <cell r="BV456"/>
          <cell r="BW456"/>
          <cell r="BX456"/>
          <cell r="BY456"/>
          <cell r="BZ456"/>
          <cell r="CA456"/>
          <cell r="CB456"/>
          <cell r="CC456"/>
          <cell r="CD456" t="str">
            <v>Yes</v>
          </cell>
          <cell r="CE456" t="str">
            <v>Yes</v>
          </cell>
          <cell r="CF456" t="str">
            <v>Yes</v>
          </cell>
          <cell r="CG456" t="str">
            <v>Yes</v>
          </cell>
          <cell r="CH456" t="str">
            <v>Yes</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v>-0.96699999999999997</v>
          </cell>
          <cell r="DN456" t="str">
            <v/>
          </cell>
          <cell r="DO456" t="str">
            <v/>
          </cell>
          <cell r="DP456" t="str">
            <v/>
          </cell>
          <cell r="DQ456">
            <v>0.755</v>
          </cell>
          <cell r="DR456" t="str">
            <v/>
          </cell>
          <cell r="DS456" t="str">
            <v/>
          </cell>
          <cell r="DT456" t="str">
            <v/>
          </cell>
          <cell r="DU456" t="str">
            <v/>
          </cell>
          <cell r="DV456">
            <v>1</v>
          </cell>
          <cell r="DW456" t="str">
            <v/>
          </cell>
        </row>
        <row r="457">
          <cell r="U457" t="str">
            <v>PR19TMS_CS03</v>
          </cell>
          <cell r="V457" t="str">
            <v>C- Deliver a safe and dependable wastewater service</v>
          </cell>
          <cell r="W457" t="str">
            <v>PR19 new</v>
          </cell>
          <cell r="X457" t="str">
            <v>CS03</v>
          </cell>
          <cell r="Y457" t="str">
            <v>Internal sewer flooding</v>
          </cell>
          <cell r="Z457"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AA457" t="str">
            <v/>
          </cell>
          <cell r="AB457" t="str">
            <v/>
          </cell>
          <cell r="AC457">
            <v>1</v>
          </cell>
          <cell r="AD457" t="str">
            <v/>
          </cell>
          <cell r="AE457" t="str">
            <v/>
          </cell>
          <cell r="AF457" t="str">
            <v/>
          </cell>
          <cell r="AG457" t="str">
            <v/>
          </cell>
          <cell r="AH457" t="str">
            <v/>
          </cell>
          <cell r="AI457">
            <v>1</v>
          </cell>
          <cell r="AJ457" t="str">
            <v>Out &amp; under</v>
          </cell>
          <cell r="AK457" t="str">
            <v xml:space="preserve">Revenue </v>
          </cell>
          <cell r="AL457" t="str">
            <v>In-period</v>
          </cell>
          <cell r="AM457" t="str">
            <v>Sewer flooding</v>
          </cell>
          <cell r="AN457" t="str">
            <v>number</v>
          </cell>
          <cell r="AO457" t="str">
            <v>Number of incidents per 10,000 sewer connections</v>
          </cell>
          <cell r="AP457">
            <v>2</v>
          </cell>
          <cell r="AQ457" t="str">
            <v>Down</v>
          </cell>
          <cell r="AR457" t="str">
            <v>Internal sewer flooding</v>
          </cell>
          <cell r="AS457"/>
          <cell r="AT457"/>
          <cell r="AU457"/>
          <cell r="AV457"/>
          <cell r="AW457"/>
          <cell r="AX457"/>
          <cell r="AY457"/>
          <cell r="AZ457"/>
          <cell r="BA457"/>
          <cell r="BB457"/>
          <cell r="BC457"/>
          <cell r="BD457"/>
          <cell r="BE457"/>
          <cell r="BF457"/>
          <cell r="BG457"/>
          <cell r="BH457"/>
          <cell r="BI457">
            <v>1.68</v>
          </cell>
          <cell r="BJ457">
            <v>1.63</v>
          </cell>
          <cell r="BK457">
            <v>1.58</v>
          </cell>
          <cell r="BL457">
            <v>1.44</v>
          </cell>
          <cell r="BM457">
            <v>1.34</v>
          </cell>
          <cell r="BN457"/>
          <cell r="BO457"/>
          <cell r="BP457"/>
          <cell r="BQ457"/>
          <cell r="BR457"/>
          <cell r="BS457"/>
          <cell r="BT457"/>
          <cell r="BU457"/>
          <cell r="BV457"/>
          <cell r="BW457"/>
          <cell r="BX457"/>
          <cell r="BY457"/>
          <cell r="BZ457"/>
          <cell r="CA457"/>
          <cell r="CB457"/>
          <cell r="CC457"/>
          <cell r="CD457" t="str">
            <v>Yes</v>
          </cell>
          <cell r="CE457" t="str">
            <v>Yes</v>
          </cell>
          <cell r="CF457" t="str">
            <v>Yes</v>
          </cell>
          <cell r="CG457" t="str">
            <v>Yes</v>
          </cell>
          <cell r="CH457" t="str">
            <v>Yes</v>
          </cell>
          <cell r="CI457" t="str">
            <v/>
          </cell>
          <cell r="CJ457" t="str">
            <v/>
          </cell>
          <cell r="CK457" t="str">
            <v/>
          </cell>
          <cell r="CL457" t="str">
            <v/>
          </cell>
          <cell r="CM457" t="str">
            <v/>
          </cell>
          <cell r="CN457">
            <v>3.35</v>
          </cell>
          <cell r="CO457">
            <v>3.35</v>
          </cell>
          <cell r="CP457">
            <v>3.35</v>
          </cell>
          <cell r="CQ457">
            <v>3.35</v>
          </cell>
          <cell r="CR457">
            <v>3.35</v>
          </cell>
          <cell r="CS457" t="str">
            <v/>
          </cell>
          <cell r="CT457" t="str">
            <v/>
          </cell>
          <cell r="CU457" t="str">
            <v/>
          </cell>
          <cell r="CV457" t="str">
            <v/>
          </cell>
          <cell r="CW457" t="str">
            <v/>
          </cell>
          <cell r="CX457" t="str">
            <v/>
          </cell>
          <cell r="CY457" t="str">
            <v/>
          </cell>
          <cell r="CZ457" t="str">
            <v/>
          </cell>
          <cell r="DA457" t="str">
            <v/>
          </cell>
          <cell r="DB457" t="str">
            <v/>
          </cell>
          <cell r="DC457">
            <v>1.22</v>
          </cell>
          <cell r="DD457">
            <v>1.17</v>
          </cell>
          <cell r="DE457">
            <v>1.1299999999999999</v>
          </cell>
          <cell r="DF457">
            <v>0.99</v>
          </cell>
          <cell r="DG457">
            <v>0.9</v>
          </cell>
          <cell r="DH457" t="str">
            <v/>
          </cell>
          <cell r="DI457" t="str">
            <v/>
          </cell>
          <cell r="DJ457" t="str">
            <v/>
          </cell>
          <cell r="DK457" t="str">
            <v/>
          </cell>
          <cell r="DL457" t="str">
            <v/>
          </cell>
          <cell r="DM457">
            <v>-16.762</v>
          </cell>
          <cell r="DN457" t="str">
            <v/>
          </cell>
          <cell r="DO457" t="str">
            <v/>
          </cell>
          <cell r="DP457" t="str">
            <v/>
          </cell>
          <cell r="DQ457">
            <v>16.762</v>
          </cell>
          <cell r="DR457" t="str">
            <v/>
          </cell>
          <cell r="DS457" t="str">
            <v/>
          </cell>
          <cell r="DT457" t="str">
            <v/>
          </cell>
          <cell r="DU457" t="str">
            <v/>
          </cell>
          <cell r="DV457">
            <v>1</v>
          </cell>
          <cell r="DW457" t="str">
            <v/>
          </cell>
        </row>
        <row r="458">
          <cell r="U458" t="str">
            <v>PR19TMS_CS04</v>
          </cell>
          <cell r="V458" t="str">
            <v>C- Deliver a safe and dependable wastewater service</v>
          </cell>
          <cell r="W458" t="str">
            <v>PR14 revision</v>
          </cell>
          <cell r="X458" t="str">
            <v>CS04</v>
          </cell>
          <cell r="Y458" t="str">
            <v>Clearance of blockages</v>
          </cell>
          <cell r="Z458" t="str">
            <v>Number of sewer blockage events that required clearing. A blockage is an obstruction in a sewer which causes a reportable problem (not caused by hydraulic overload), such as flooding or discharge to a watercourse, unusable sanitation, surcharged sewers or odour.</v>
          </cell>
          <cell r="AA458" t="str">
            <v/>
          </cell>
          <cell r="AB458" t="str">
            <v/>
          </cell>
          <cell r="AC458">
            <v>1</v>
          </cell>
          <cell r="AD458" t="str">
            <v/>
          </cell>
          <cell r="AE458" t="str">
            <v/>
          </cell>
          <cell r="AF458" t="str">
            <v/>
          </cell>
          <cell r="AG458" t="str">
            <v/>
          </cell>
          <cell r="AH458" t="str">
            <v/>
          </cell>
          <cell r="AI458">
            <v>1</v>
          </cell>
          <cell r="AJ458" t="str">
            <v>Out &amp; under</v>
          </cell>
          <cell r="AK458" t="str">
            <v xml:space="preserve">Revenue </v>
          </cell>
          <cell r="AL458" t="str">
            <v>In-period</v>
          </cell>
          <cell r="AM458" t="str">
            <v>Sewer flooding</v>
          </cell>
          <cell r="AN458" t="str">
            <v>number</v>
          </cell>
          <cell r="AO458" t="str">
            <v>Incidents per 1,000 km of sewers</v>
          </cell>
          <cell r="AP458">
            <v>0</v>
          </cell>
          <cell r="AQ458" t="str">
            <v>Down</v>
          </cell>
          <cell r="AR458"/>
          <cell r="AS458"/>
          <cell r="AT458"/>
          <cell r="AU458"/>
          <cell r="AV458"/>
          <cell r="AW458"/>
          <cell r="AX458"/>
          <cell r="AY458"/>
          <cell r="AZ458"/>
          <cell r="BA458"/>
          <cell r="BB458"/>
          <cell r="BC458"/>
          <cell r="BD458"/>
          <cell r="BE458"/>
          <cell r="BF458"/>
          <cell r="BG458"/>
          <cell r="BH458"/>
          <cell r="BI458" t="str">
            <v/>
          </cell>
          <cell r="BJ458" t="str">
            <v/>
          </cell>
          <cell r="BK458" t="str">
            <v/>
          </cell>
          <cell r="BL458" t="str">
            <v/>
          </cell>
          <cell r="BM458" t="str">
            <v/>
          </cell>
          <cell r="BN458"/>
          <cell r="BO458"/>
          <cell r="BP458"/>
          <cell r="BQ458"/>
          <cell r="BR458"/>
          <cell r="BS458"/>
          <cell r="BT458"/>
          <cell r="BU458"/>
          <cell r="BV458"/>
          <cell r="BW458"/>
          <cell r="BX458"/>
          <cell r="BY458"/>
          <cell r="BZ458"/>
          <cell r="CA458"/>
          <cell r="CB458"/>
          <cell r="CC458"/>
          <cell r="CD458" t="str">
            <v>Yes</v>
          </cell>
          <cell r="CE458" t="str">
            <v>Yes</v>
          </cell>
          <cell r="CF458" t="str">
            <v>Yes</v>
          </cell>
          <cell r="CG458" t="str">
            <v>Yes</v>
          </cell>
          <cell r="CH458" t="str">
            <v>Yes</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v>1</v>
          </cell>
          <cell r="DW458" t="str">
            <v/>
          </cell>
        </row>
        <row r="459">
          <cell r="U459" t="str">
            <v>PR19TMS_CS05</v>
          </cell>
          <cell r="V459" t="str">
            <v>C- Deliver a safe and dependable wastewater service</v>
          </cell>
          <cell r="W459" t="str">
            <v>PR19 new</v>
          </cell>
          <cell r="X459" t="str">
            <v>CS05</v>
          </cell>
          <cell r="Y459" t="str">
            <v>Sewage pumping station availability</v>
          </cell>
          <cell r="Z459" t="str">
            <v xml:space="preserve">The average annual asset availability of pumps in network catchment sewage pumping stations. </v>
          </cell>
          <cell r="AA459" t="str">
            <v/>
          </cell>
          <cell r="AB459" t="str">
            <v/>
          </cell>
          <cell r="AC459">
            <v>1</v>
          </cell>
          <cell r="AD459" t="str">
            <v/>
          </cell>
          <cell r="AE459" t="str">
            <v/>
          </cell>
          <cell r="AF459" t="str">
            <v/>
          </cell>
          <cell r="AG459" t="str">
            <v/>
          </cell>
          <cell r="AH459" t="str">
            <v/>
          </cell>
          <cell r="AI459">
            <v>1</v>
          </cell>
          <cell r="AJ459" t="str">
            <v>Under</v>
          </cell>
          <cell r="AK459" t="str">
            <v xml:space="preserve">Revenue </v>
          </cell>
          <cell r="AL459" t="str">
            <v>In-period</v>
          </cell>
          <cell r="AM459" t="str">
            <v>Waste disposal</v>
          </cell>
          <cell r="AN459" t="str">
            <v>%</v>
          </cell>
          <cell r="AO459" t="str">
            <v xml:space="preserve">This is the annual average availability of our sewage pumping stations as a percentage of the total number of sewage pumping stations that are reported and monitored in the supervisory control and data acquisition (SCADA) system. </v>
          </cell>
          <cell r="AP459">
            <v>1</v>
          </cell>
          <cell r="AQ459" t="str">
            <v>Up</v>
          </cell>
          <cell r="AR459" t="str">
            <v/>
          </cell>
          <cell r="AS459"/>
          <cell r="AT459"/>
          <cell r="AU459"/>
          <cell r="AV459"/>
          <cell r="AW459"/>
          <cell r="AX459"/>
          <cell r="AY459"/>
          <cell r="AZ459"/>
          <cell r="BA459"/>
          <cell r="BB459"/>
          <cell r="BC459"/>
          <cell r="BD459"/>
          <cell r="BE459"/>
          <cell r="BF459"/>
          <cell r="BG459"/>
          <cell r="BH459"/>
          <cell r="BI459" t="str">
            <v/>
          </cell>
          <cell r="BJ459" t="str">
            <v/>
          </cell>
          <cell r="BK459" t="str">
            <v/>
          </cell>
          <cell r="BL459" t="str">
            <v/>
          </cell>
          <cell r="BM459" t="str">
            <v/>
          </cell>
          <cell r="BN459"/>
          <cell r="BO459"/>
          <cell r="BP459"/>
          <cell r="BQ459"/>
          <cell r="BR459"/>
          <cell r="BS459"/>
          <cell r="BT459"/>
          <cell r="BU459"/>
          <cell r="BV459"/>
          <cell r="BW459"/>
          <cell r="BX459"/>
          <cell r="BY459"/>
          <cell r="BZ459"/>
          <cell r="CA459"/>
          <cell r="CB459"/>
          <cell r="CC459"/>
          <cell r="CD459" t="str">
            <v>Yes</v>
          </cell>
          <cell r="CE459" t="str">
            <v>Yes</v>
          </cell>
          <cell r="CF459" t="str">
            <v>Yes</v>
          </cell>
          <cell r="CG459" t="str">
            <v>Yes</v>
          </cell>
          <cell r="CH459" t="str">
            <v>Yes</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v>1</v>
          </cell>
          <cell r="DW459" t="str">
            <v/>
          </cell>
        </row>
        <row r="460">
          <cell r="U460" t="str">
            <v>PR19TMS_DS01</v>
          </cell>
          <cell r="V460" t="str">
            <v>D - Plan for the future</v>
          </cell>
          <cell r="W460" t="str">
            <v>PR19 new</v>
          </cell>
          <cell r="X460" t="str">
            <v>DS01</v>
          </cell>
          <cell r="Y460" t="str">
            <v>Risk of sewer flooding in a storm</v>
          </cell>
          <cell r="Z460" t="str">
            <v>The percentage of population at risk of sewer flooding in a 1-in-50 year storm.</v>
          </cell>
          <cell r="AA460" t="str">
            <v/>
          </cell>
          <cell r="AB460" t="str">
            <v/>
          </cell>
          <cell r="AC460">
            <v>1</v>
          </cell>
          <cell r="AD460" t="str">
            <v/>
          </cell>
          <cell r="AE460" t="str">
            <v/>
          </cell>
          <cell r="AF460" t="str">
            <v/>
          </cell>
          <cell r="AG460" t="str">
            <v/>
          </cell>
          <cell r="AH460" t="str">
            <v/>
          </cell>
          <cell r="AI460">
            <v>1</v>
          </cell>
          <cell r="AJ460" t="str">
            <v>NFI</v>
          </cell>
          <cell r="AK460" t="str">
            <v/>
          </cell>
          <cell r="AL460" t="str">
            <v/>
          </cell>
          <cell r="AM460" t="str">
            <v>Sewer flooding</v>
          </cell>
          <cell r="AN460" t="str">
            <v>%</v>
          </cell>
          <cell r="AO460" t="str">
            <v>Percentage of population at risk</v>
          </cell>
          <cell r="AP460">
            <v>2</v>
          </cell>
          <cell r="AQ460" t="str">
            <v>Down</v>
          </cell>
          <cell r="AR460" t="str">
            <v>Risk of sewer flooding in a storm</v>
          </cell>
          <cell r="AS460"/>
          <cell r="AT460"/>
          <cell r="AU460"/>
          <cell r="AV460"/>
          <cell r="AW460"/>
          <cell r="AX460"/>
          <cell r="AY460"/>
          <cell r="AZ460"/>
          <cell r="BA460"/>
          <cell r="BB460"/>
          <cell r="BC460"/>
          <cell r="BD460"/>
          <cell r="BE460"/>
          <cell r="BF460"/>
          <cell r="BG460"/>
          <cell r="BH460"/>
          <cell r="BI460">
            <v>10.25</v>
          </cell>
          <cell r="BJ460">
            <v>10.25</v>
          </cell>
          <cell r="BK460">
            <v>10.25</v>
          </cell>
          <cell r="BL460">
            <v>10.25</v>
          </cell>
          <cell r="BM460">
            <v>9.9</v>
          </cell>
          <cell r="BN460"/>
          <cell r="BO460"/>
          <cell r="BP460"/>
          <cell r="BQ460"/>
          <cell r="BR460"/>
          <cell r="BS460"/>
          <cell r="BT460"/>
          <cell r="BU460"/>
          <cell r="BV460"/>
          <cell r="BW460"/>
          <cell r="BX460"/>
          <cell r="BY460"/>
          <cell r="BZ460"/>
          <cell r="CA460"/>
          <cell r="CB460"/>
          <cell r="CC460"/>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v>1</v>
          </cell>
          <cell r="DW460" t="str">
            <v/>
          </cell>
        </row>
        <row r="461">
          <cell r="U461" t="str">
            <v>PR19TMS_DS02</v>
          </cell>
          <cell r="V461" t="str">
            <v>D - Plan for the future</v>
          </cell>
          <cell r="W461" t="str">
            <v>PR14 revision</v>
          </cell>
          <cell r="X461" t="str">
            <v>DS02</v>
          </cell>
          <cell r="Y461" t="str">
            <v>Surface water management</v>
          </cell>
          <cell r="Z461"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AA461" t="str">
            <v/>
          </cell>
          <cell r="AB461" t="str">
            <v/>
          </cell>
          <cell r="AC461">
            <v>1</v>
          </cell>
          <cell r="AD461" t="str">
            <v/>
          </cell>
          <cell r="AE461" t="str">
            <v/>
          </cell>
          <cell r="AF461" t="str">
            <v/>
          </cell>
          <cell r="AG461" t="str">
            <v/>
          </cell>
          <cell r="AH461" t="str">
            <v/>
          </cell>
          <cell r="AI461">
            <v>1</v>
          </cell>
          <cell r="AJ461" t="str">
            <v>Out &amp; under</v>
          </cell>
          <cell r="AK461" t="str">
            <v xml:space="preserve">Revenue </v>
          </cell>
          <cell r="AL461" t="str">
            <v>End of period</v>
          </cell>
          <cell r="AM461" t="str">
            <v>Resilience</v>
          </cell>
          <cell r="AN461" t="str">
            <v>number</v>
          </cell>
          <cell r="AO461" t="str">
            <v>number of hectares</v>
          </cell>
          <cell r="AP461">
            <v>2</v>
          </cell>
          <cell r="AQ461" t="str">
            <v>Up</v>
          </cell>
          <cell r="AR461" t="str">
            <v/>
          </cell>
          <cell r="AS461"/>
          <cell r="AT461"/>
          <cell r="AU461"/>
          <cell r="AV461"/>
          <cell r="AW461"/>
          <cell r="AX461"/>
          <cell r="AY461"/>
          <cell r="AZ461"/>
          <cell r="BA461"/>
          <cell r="BB461"/>
          <cell r="BC461"/>
          <cell r="BD461"/>
          <cell r="BE461"/>
          <cell r="BF461"/>
          <cell r="BG461"/>
          <cell r="BH461"/>
          <cell r="BI461" t="str">
            <v/>
          </cell>
          <cell r="BJ461" t="str">
            <v/>
          </cell>
          <cell r="BK461" t="str">
            <v/>
          </cell>
          <cell r="BL461" t="str">
            <v/>
          </cell>
          <cell r="BM461" t="str">
            <v/>
          </cell>
          <cell r="BN461"/>
          <cell r="BO461"/>
          <cell r="BP461"/>
          <cell r="BQ461"/>
          <cell r="BR461"/>
          <cell r="BS461"/>
          <cell r="BT461"/>
          <cell r="BU461"/>
          <cell r="BV461"/>
          <cell r="BW461"/>
          <cell r="BX461"/>
          <cell r="BY461"/>
          <cell r="BZ461"/>
          <cell r="CA461"/>
          <cell r="CB461"/>
          <cell r="CC461"/>
          <cell r="CD461" t="str">
            <v/>
          </cell>
          <cell r="CE461" t="str">
            <v/>
          </cell>
          <cell r="CF461" t="str">
            <v/>
          </cell>
          <cell r="CG461" t="str">
            <v/>
          </cell>
          <cell r="CH461" t="str">
            <v>Yes</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No</v>
          </cell>
          <cell r="DV461">
            <v>1</v>
          </cell>
          <cell r="DW461" t="str">
            <v/>
          </cell>
        </row>
        <row r="462">
          <cell r="U462" t="str">
            <v>PR19TMS_DW01</v>
          </cell>
          <cell r="V462" t="str">
            <v>D - Plan for the future</v>
          </cell>
          <cell r="W462" t="str">
            <v>PR19 new</v>
          </cell>
          <cell r="X462" t="str">
            <v>DW01</v>
          </cell>
          <cell r="Y462" t="str">
            <v>Risk of severe restrictions in a drought</v>
          </cell>
          <cell r="Z462"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AA462">
            <v>0.01</v>
          </cell>
          <cell r="AB462">
            <v>0.99</v>
          </cell>
          <cell r="AC462" t="str">
            <v/>
          </cell>
          <cell r="AD462" t="str">
            <v/>
          </cell>
          <cell r="AE462" t="str">
            <v/>
          </cell>
          <cell r="AF462" t="str">
            <v/>
          </cell>
          <cell r="AG462" t="str">
            <v/>
          </cell>
          <cell r="AH462" t="str">
            <v/>
          </cell>
          <cell r="AI462">
            <v>1</v>
          </cell>
          <cell r="AJ462" t="str">
            <v>NFI</v>
          </cell>
          <cell r="AK462" t="str">
            <v/>
          </cell>
          <cell r="AL462" t="str">
            <v/>
          </cell>
          <cell r="AM462" t="str">
            <v>Resilience</v>
          </cell>
          <cell r="AN462" t="str">
            <v>%</v>
          </cell>
          <cell r="AO462" t="str">
            <v>Percentage of population at risk</v>
          </cell>
          <cell r="AP462">
            <v>1</v>
          </cell>
          <cell r="AQ462" t="str">
            <v>Down</v>
          </cell>
          <cell r="AR462" t="str">
            <v>Risk of severe restrictions in a drought</v>
          </cell>
          <cell r="AS462"/>
          <cell r="AT462"/>
          <cell r="AU462"/>
          <cell r="AV462"/>
          <cell r="AW462"/>
          <cell r="AX462"/>
          <cell r="AY462"/>
          <cell r="AZ462"/>
          <cell r="BA462"/>
          <cell r="BB462"/>
          <cell r="BC462"/>
          <cell r="BD462"/>
          <cell r="BE462"/>
          <cell r="BF462"/>
          <cell r="BG462"/>
          <cell r="BH462"/>
          <cell r="BI462">
            <v>77</v>
          </cell>
          <cell r="BJ462">
            <v>77</v>
          </cell>
          <cell r="BK462">
            <v>77</v>
          </cell>
          <cell r="BL462">
            <v>76.900000000000006</v>
          </cell>
          <cell r="BM462">
            <v>76.900000000000006</v>
          </cell>
          <cell r="BN462"/>
          <cell r="BO462"/>
          <cell r="BP462"/>
          <cell r="BQ462"/>
          <cell r="BR462"/>
          <cell r="BS462"/>
          <cell r="BT462"/>
          <cell r="BU462"/>
          <cell r="BV462"/>
          <cell r="BW462"/>
          <cell r="BX462"/>
          <cell r="BY462"/>
          <cell r="BZ462"/>
          <cell r="CA462"/>
          <cell r="CB462"/>
          <cell r="CC462"/>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No</v>
          </cell>
          <cell r="DV462">
            <v>1</v>
          </cell>
          <cell r="DW462" t="str">
            <v/>
          </cell>
        </row>
        <row r="463">
          <cell r="U463" t="str">
            <v>PR19TMS_DW02</v>
          </cell>
          <cell r="V463" t="str">
            <v>D - Plan for the future</v>
          </cell>
          <cell r="W463" t="str">
            <v>PR14 continuation</v>
          </cell>
          <cell r="X463" t="str">
            <v>DW02</v>
          </cell>
          <cell r="Y463" t="str">
            <v>Security of supply index SoSI</v>
          </cell>
          <cell r="Z463"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AA463">
            <v>0.67</v>
          </cell>
          <cell r="AB463">
            <v>0.33</v>
          </cell>
          <cell r="AC463" t="str">
            <v/>
          </cell>
          <cell r="AD463" t="str">
            <v/>
          </cell>
          <cell r="AE463" t="str">
            <v/>
          </cell>
          <cell r="AF463" t="str">
            <v/>
          </cell>
          <cell r="AG463" t="str">
            <v/>
          </cell>
          <cell r="AH463" t="str">
            <v/>
          </cell>
          <cell r="AI463">
            <v>1</v>
          </cell>
          <cell r="AJ463" t="str">
            <v>Under</v>
          </cell>
          <cell r="AK463" t="str">
            <v xml:space="preserve">Revenue </v>
          </cell>
          <cell r="AL463" t="str">
            <v>In-period</v>
          </cell>
          <cell r="AM463" t="str">
            <v>Security of supply</v>
          </cell>
          <cell r="AN463" t="str">
            <v>score</v>
          </cell>
          <cell r="AO463" t="str">
            <v>The components of the Security of Supply Index calculation are annual averages and peak week values in Ml/d.</v>
          </cell>
          <cell r="AP463">
            <v>0</v>
          </cell>
          <cell r="AQ463" t="str">
            <v>Up</v>
          </cell>
          <cell r="AR463" t="str">
            <v/>
          </cell>
          <cell r="AS463"/>
          <cell r="AT463"/>
          <cell r="AU463"/>
          <cell r="AV463"/>
          <cell r="AW463"/>
          <cell r="AX463"/>
          <cell r="AY463"/>
          <cell r="AZ463"/>
          <cell r="BA463"/>
          <cell r="BB463"/>
          <cell r="BC463"/>
          <cell r="BD463"/>
          <cell r="BE463"/>
          <cell r="BF463"/>
          <cell r="BG463"/>
          <cell r="BH463"/>
          <cell r="BI463" t="str">
            <v/>
          </cell>
          <cell r="BJ463" t="str">
            <v/>
          </cell>
          <cell r="BK463" t="str">
            <v/>
          </cell>
          <cell r="BL463" t="str">
            <v/>
          </cell>
          <cell r="BM463" t="str">
            <v/>
          </cell>
          <cell r="BN463"/>
          <cell r="BO463"/>
          <cell r="BP463"/>
          <cell r="BQ463"/>
          <cell r="BR463"/>
          <cell r="BS463"/>
          <cell r="BT463"/>
          <cell r="BU463"/>
          <cell r="BV463"/>
          <cell r="BW463"/>
          <cell r="BX463"/>
          <cell r="BY463"/>
          <cell r="BZ463"/>
          <cell r="CA463"/>
          <cell r="CB463"/>
          <cell r="CC463"/>
          <cell r="CD463" t="str">
            <v>Yes</v>
          </cell>
          <cell r="CE463" t="str">
            <v>Yes</v>
          </cell>
          <cell r="CF463" t="str">
            <v>Yes</v>
          </cell>
          <cell r="CG463" t="str">
            <v>Yes</v>
          </cell>
          <cell r="CH463" t="str">
            <v>Yes</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No</v>
          </cell>
          <cell r="DV463">
            <v>1</v>
          </cell>
          <cell r="DW463" t="str">
            <v/>
          </cell>
        </row>
        <row r="464">
          <cell r="U464" t="str">
            <v>PR19TMS_DWS01</v>
          </cell>
          <cell r="V464" t="str">
            <v>D - Plan for the future</v>
          </cell>
          <cell r="W464" t="str">
            <v>PR19 new</v>
          </cell>
          <cell r="X464" t="str">
            <v>DWS01</v>
          </cell>
          <cell r="Y464" t="str">
            <v>Power resilience</v>
          </cell>
          <cell r="Z464"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AA464" t="str">
            <v/>
          </cell>
          <cell r="AB464">
            <v>0.67</v>
          </cell>
          <cell r="AC464">
            <v>0.33</v>
          </cell>
          <cell r="AD464" t="str">
            <v/>
          </cell>
          <cell r="AE464" t="str">
            <v/>
          </cell>
          <cell r="AF464" t="str">
            <v/>
          </cell>
          <cell r="AG464" t="str">
            <v/>
          </cell>
          <cell r="AH464" t="str">
            <v/>
          </cell>
          <cell r="AI464">
            <v>1</v>
          </cell>
          <cell r="AJ464" t="str">
            <v>Under</v>
          </cell>
          <cell r="AK464" t="str">
            <v xml:space="preserve">Revenue </v>
          </cell>
          <cell r="AL464" t="str">
            <v>End of period</v>
          </cell>
          <cell r="AM464" t="str">
            <v>Resilience</v>
          </cell>
          <cell r="AN464" t="str">
            <v>nr</v>
          </cell>
          <cell r="AO464" t="str">
            <v>Number of sites</v>
          </cell>
          <cell r="AP464">
            <v>0</v>
          </cell>
          <cell r="AQ464" t="str">
            <v>Up</v>
          </cell>
          <cell r="AR464" t="str">
            <v/>
          </cell>
          <cell r="AS464"/>
          <cell r="AT464"/>
          <cell r="AU464"/>
          <cell r="AV464"/>
          <cell r="AW464"/>
          <cell r="AX464"/>
          <cell r="AY464"/>
          <cell r="AZ464"/>
          <cell r="BA464"/>
          <cell r="BB464"/>
          <cell r="BC464"/>
          <cell r="BD464"/>
          <cell r="BE464"/>
          <cell r="BF464"/>
          <cell r="BG464"/>
          <cell r="BH464"/>
          <cell r="BI464" t="str">
            <v/>
          </cell>
          <cell r="BJ464" t="str">
            <v/>
          </cell>
          <cell r="BK464" t="str">
            <v/>
          </cell>
          <cell r="BL464" t="str">
            <v/>
          </cell>
          <cell r="BM464" t="str">
            <v/>
          </cell>
          <cell r="BN464"/>
          <cell r="BO464"/>
          <cell r="BP464"/>
          <cell r="BQ464"/>
          <cell r="BR464"/>
          <cell r="BS464"/>
          <cell r="BT464"/>
          <cell r="BU464"/>
          <cell r="BV464"/>
          <cell r="BW464"/>
          <cell r="BX464"/>
          <cell r="BY464"/>
          <cell r="BZ464"/>
          <cell r="CA464"/>
          <cell r="CB464"/>
          <cell r="CC464"/>
          <cell r="CD464" t="str">
            <v/>
          </cell>
          <cell r="CE464" t="str">
            <v/>
          </cell>
          <cell r="CF464" t="str">
            <v/>
          </cell>
          <cell r="CG464" t="str">
            <v/>
          </cell>
          <cell r="CH464" t="str">
            <v>Yes</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v>1</v>
          </cell>
          <cell r="DW464" t="str">
            <v/>
          </cell>
        </row>
        <row r="465">
          <cell r="U465" t="str">
            <v>PR19TMS_DWS02</v>
          </cell>
          <cell r="V465" t="str">
            <v>D - Plan for the future</v>
          </cell>
          <cell r="W465" t="str">
            <v>PR14 continuation</v>
          </cell>
          <cell r="X465" t="str">
            <v>DWS02</v>
          </cell>
          <cell r="Y465" t="str">
            <v>SEMD - Securing our sites (2020-25 projects)</v>
          </cell>
          <cell r="Z465" t="str">
            <v>Specific sites, as agreed with Defra, are compliant with Security and Emergency Measures Direction (SEMD)requirements as prescribed through Advice Notes and Protective Security Guidance.</v>
          </cell>
          <cell r="AA465" t="str">
            <v/>
          </cell>
          <cell r="AB465">
            <v>0.72</v>
          </cell>
          <cell r="AC465">
            <v>0.28000000000000003</v>
          </cell>
          <cell r="AD465" t="str">
            <v/>
          </cell>
          <cell r="AE465" t="str">
            <v/>
          </cell>
          <cell r="AF465" t="str">
            <v/>
          </cell>
          <cell r="AG465" t="str">
            <v/>
          </cell>
          <cell r="AH465" t="str">
            <v/>
          </cell>
          <cell r="AI465">
            <v>1</v>
          </cell>
          <cell r="AJ465" t="str">
            <v>Under</v>
          </cell>
          <cell r="AK465" t="str">
            <v xml:space="preserve">Revenue </v>
          </cell>
          <cell r="AL465" t="str">
            <v>End of period</v>
          </cell>
          <cell r="AM465" t="str">
            <v>SEMD</v>
          </cell>
          <cell r="AN465" t="str">
            <v>%</v>
          </cell>
          <cell r="AO465" t="str">
            <v>Percentage compliance of specified sites with Security and Emergency Measures Direction (SEMD) requirements and assessed against a set of criteria agreed with Defra</v>
          </cell>
          <cell r="AP465">
            <v>1</v>
          </cell>
          <cell r="AQ465" t="str">
            <v>Up</v>
          </cell>
          <cell r="AR465" t="str">
            <v/>
          </cell>
          <cell r="AS465"/>
          <cell r="AT465"/>
          <cell r="AU465"/>
          <cell r="AV465"/>
          <cell r="AW465"/>
          <cell r="AX465"/>
          <cell r="AY465"/>
          <cell r="AZ465"/>
          <cell r="BA465"/>
          <cell r="BB465"/>
          <cell r="BC465"/>
          <cell r="BD465"/>
          <cell r="BE465"/>
          <cell r="BF465"/>
          <cell r="BG465"/>
          <cell r="BH465"/>
          <cell r="BI465" t="str">
            <v/>
          </cell>
          <cell r="BJ465" t="str">
            <v/>
          </cell>
          <cell r="BK465" t="str">
            <v/>
          </cell>
          <cell r="BL465" t="str">
            <v/>
          </cell>
          <cell r="BM465" t="str">
            <v/>
          </cell>
          <cell r="BN465"/>
          <cell r="BO465"/>
          <cell r="BP465"/>
          <cell r="BQ465"/>
          <cell r="BR465"/>
          <cell r="BS465"/>
          <cell r="BT465"/>
          <cell r="BU465"/>
          <cell r="BV465"/>
          <cell r="BW465"/>
          <cell r="BX465"/>
          <cell r="BY465"/>
          <cell r="BZ465"/>
          <cell r="CA465"/>
          <cell r="CB465"/>
          <cell r="CC465"/>
          <cell r="CD465" t="str">
            <v/>
          </cell>
          <cell r="CE465" t="str">
            <v/>
          </cell>
          <cell r="CF465" t="str">
            <v/>
          </cell>
          <cell r="CG465" t="str">
            <v/>
          </cell>
          <cell r="CH465" t="str">
            <v>Yes</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v>1</v>
          </cell>
          <cell r="DW465" t="str">
            <v/>
          </cell>
        </row>
        <row r="466">
          <cell r="U466" t="str">
            <v>PR19TMS_DWS03</v>
          </cell>
          <cell r="V466" t="str">
            <v/>
          </cell>
          <cell r="W466" t="str">
            <v/>
          </cell>
          <cell r="X466" t="str">
            <v>DWS03</v>
          </cell>
          <cell r="Y466" t="str">
            <v>SEMD - Securing our sites (legacy projects)</v>
          </cell>
          <cell r="Z466" t="str">
            <v/>
          </cell>
          <cell r="AA466" t="str">
            <v/>
          </cell>
          <cell r="AB466">
            <v>0.754</v>
          </cell>
          <cell r="AC466">
            <v>0.246</v>
          </cell>
          <cell r="AD466" t="str">
            <v/>
          </cell>
          <cell r="AE466" t="str">
            <v/>
          </cell>
          <cell r="AF466" t="str">
            <v/>
          </cell>
          <cell r="AG466" t="str">
            <v/>
          </cell>
          <cell r="AH466" t="str">
            <v/>
          </cell>
          <cell r="AI466">
            <v>1</v>
          </cell>
          <cell r="AJ466" t="str">
            <v>Under</v>
          </cell>
          <cell r="AK466" t="str">
            <v>Revenue</v>
          </cell>
          <cell r="AL466" t="str">
            <v>End of Period</v>
          </cell>
          <cell r="AM466" t="str">
            <v>SEMD</v>
          </cell>
          <cell r="AN466" t="str">
            <v xml:space="preserve">% </v>
          </cell>
          <cell r="AO466" t="str">
            <v/>
          </cell>
          <cell r="AP466">
            <v>1</v>
          </cell>
          <cell r="AQ466" t="str">
            <v>Up</v>
          </cell>
          <cell r="AR466" t="str">
            <v/>
          </cell>
          <cell r="AS466"/>
          <cell r="AT466"/>
          <cell r="AU466"/>
          <cell r="AV466"/>
          <cell r="AW466"/>
          <cell r="AX466"/>
          <cell r="AY466"/>
          <cell r="AZ466"/>
          <cell r="BA466"/>
          <cell r="BB466"/>
          <cell r="BC466"/>
          <cell r="BD466"/>
          <cell r="BE466"/>
          <cell r="BF466"/>
          <cell r="BG466"/>
          <cell r="BH466"/>
          <cell r="BI466" t="str">
            <v/>
          </cell>
          <cell r="BJ466" t="str">
            <v/>
          </cell>
          <cell r="BK466" t="str">
            <v/>
          </cell>
          <cell r="BL466" t="str">
            <v/>
          </cell>
          <cell r="BM466" t="str">
            <v/>
          </cell>
          <cell r="BN466"/>
          <cell r="BO466"/>
          <cell r="BP466"/>
          <cell r="BQ466"/>
          <cell r="BR466"/>
          <cell r="BS466"/>
          <cell r="BT466"/>
          <cell r="BU466"/>
          <cell r="BV466"/>
          <cell r="BW466"/>
          <cell r="BX466"/>
          <cell r="BY466"/>
          <cell r="BZ466"/>
          <cell r="CA466"/>
          <cell r="CB466"/>
          <cell r="CC466"/>
          <cell r="CD466" t="str">
            <v/>
          </cell>
          <cell r="CE466" t="str">
            <v/>
          </cell>
          <cell r="CF466" t="str">
            <v/>
          </cell>
          <cell r="CG466" t="str">
            <v/>
          </cell>
          <cell r="CH466" t="str">
            <v>Yes</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row>
        <row r="467">
          <cell r="U467" t="str">
            <v>PR19TMS_ER01</v>
          </cell>
          <cell r="V467" t="str">
            <v>E - Be a responsible company</v>
          </cell>
          <cell r="W467" t="str">
            <v>PR19 new</v>
          </cell>
          <cell r="X467" t="str">
            <v>ER01</v>
          </cell>
          <cell r="Y467" t="str">
            <v>Unregistered Household Properties</v>
          </cell>
          <cell r="Z467"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AA467" t="str">
            <v/>
          </cell>
          <cell r="AB467" t="str">
            <v/>
          </cell>
          <cell r="AC467" t="str">
            <v/>
          </cell>
          <cell r="AD467" t="str">
            <v/>
          </cell>
          <cell r="AE467">
            <v>1</v>
          </cell>
          <cell r="AF467" t="str">
            <v/>
          </cell>
          <cell r="AG467" t="str">
            <v/>
          </cell>
          <cell r="AH467" t="str">
            <v/>
          </cell>
          <cell r="AI467">
            <v>1</v>
          </cell>
          <cell r="AJ467" t="str">
            <v>Under</v>
          </cell>
          <cell r="AK467" t="str">
            <v xml:space="preserve">Revenue </v>
          </cell>
          <cell r="AL467" t="str">
            <v>In-period</v>
          </cell>
          <cell r="AM467" t="str">
            <v>Voids and gap sites</v>
          </cell>
          <cell r="AN467" t="str">
            <v>text</v>
          </cell>
          <cell r="AO467" t="str">
            <v>Process completion</v>
          </cell>
          <cell r="AP467">
            <v>0</v>
          </cell>
          <cell r="AQ467" t="str">
            <v>Down</v>
          </cell>
          <cell r="AR467" t="str">
            <v/>
          </cell>
          <cell r="AS467"/>
          <cell r="AT467"/>
          <cell r="AU467"/>
          <cell r="AV467"/>
          <cell r="AW467"/>
          <cell r="AX467"/>
          <cell r="AY467"/>
          <cell r="AZ467"/>
          <cell r="BA467"/>
          <cell r="BB467"/>
          <cell r="BC467"/>
          <cell r="BD467"/>
          <cell r="BE467"/>
          <cell r="BF467"/>
          <cell r="BG467"/>
          <cell r="BH467"/>
          <cell r="BI467" t="str">
            <v/>
          </cell>
          <cell r="BJ467" t="str">
            <v/>
          </cell>
          <cell r="BK467" t="str">
            <v/>
          </cell>
          <cell r="BL467" t="str">
            <v/>
          </cell>
          <cell r="BM467" t="str">
            <v/>
          </cell>
          <cell r="BN467"/>
          <cell r="BO467"/>
          <cell r="BP467"/>
          <cell r="BQ467"/>
          <cell r="BR467"/>
          <cell r="BS467"/>
          <cell r="BT467"/>
          <cell r="BU467"/>
          <cell r="BV467"/>
          <cell r="BW467"/>
          <cell r="BX467"/>
          <cell r="BY467"/>
          <cell r="BZ467"/>
          <cell r="CA467"/>
          <cell r="CB467"/>
          <cell r="CC467"/>
          <cell r="CD467" t="str">
            <v>Yes</v>
          </cell>
          <cell r="CE467" t="str">
            <v>Yes</v>
          </cell>
          <cell r="CF467" t="str">
            <v>Yes</v>
          </cell>
          <cell r="CG467" t="str">
            <v>Yes</v>
          </cell>
          <cell r="CH467" t="str">
            <v>Yes</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v>1</v>
          </cell>
          <cell r="DW467" t="str">
            <v/>
          </cell>
        </row>
        <row r="468">
          <cell r="U468" t="str">
            <v>PR19TMS_ER02</v>
          </cell>
          <cell r="V468" t="str">
            <v>E - Be a responsible company</v>
          </cell>
          <cell r="W468" t="str">
            <v>PR19 new</v>
          </cell>
          <cell r="X468" t="str">
            <v>ER02</v>
          </cell>
          <cell r="Y468" t="str">
            <v>Empty household properties</v>
          </cell>
          <cell r="Z468" t="str">
            <v>Empty household properties as a percentage of household properties. Empty household properties include single and dual service properties that do not receive a charge, as there are no known occupants.</v>
          </cell>
          <cell r="AA468" t="str">
            <v/>
          </cell>
          <cell r="AB468" t="str">
            <v/>
          </cell>
          <cell r="AC468" t="str">
            <v/>
          </cell>
          <cell r="AD468" t="str">
            <v/>
          </cell>
          <cell r="AE468">
            <v>1</v>
          </cell>
          <cell r="AF468" t="str">
            <v/>
          </cell>
          <cell r="AG468" t="str">
            <v/>
          </cell>
          <cell r="AH468" t="str">
            <v/>
          </cell>
          <cell r="AI468">
            <v>1</v>
          </cell>
          <cell r="AJ468" t="str">
            <v>Out &amp; Under</v>
          </cell>
          <cell r="AK468" t="str">
            <v xml:space="preserve">Revenue </v>
          </cell>
          <cell r="AL468" t="str">
            <v>In-period</v>
          </cell>
          <cell r="AM468" t="str">
            <v>Voids and gap sites</v>
          </cell>
          <cell r="AN468" t="str">
            <v>%</v>
          </cell>
          <cell r="AO468" t="str">
            <v xml:space="preserve">Empty household properties as a percentage of household properties </v>
          </cell>
          <cell r="AP468">
            <v>2</v>
          </cell>
          <cell r="AQ468" t="str">
            <v>Down</v>
          </cell>
          <cell r="AR468" t="str">
            <v/>
          </cell>
          <cell r="AS468"/>
          <cell r="AT468"/>
          <cell r="AU468"/>
          <cell r="AV468"/>
          <cell r="AW468"/>
          <cell r="AX468"/>
          <cell r="AY468"/>
          <cell r="AZ468"/>
          <cell r="BA468"/>
          <cell r="BB468"/>
          <cell r="BC468"/>
          <cell r="BD468"/>
          <cell r="BE468"/>
          <cell r="BF468"/>
          <cell r="BG468"/>
          <cell r="BH468"/>
          <cell r="BI468" t="str">
            <v/>
          </cell>
          <cell r="BJ468" t="str">
            <v/>
          </cell>
          <cell r="BK468" t="str">
            <v/>
          </cell>
          <cell r="BL468" t="str">
            <v/>
          </cell>
          <cell r="BM468" t="str">
            <v/>
          </cell>
          <cell r="BN468"/>
          <cell r="BO468"/>
          <cell r="BP468"/>
          <cell r="BQ468"/>
          <cell r="BR468"/>
          <cell r="BS468"/>
          <cell r="BT468"/>
          <cell r="BU468"/>
          <cell r="BV468"/>
          <cell r="BW468"/>
          <cell r="BX468"/>
          <cell r="BY468"/>
          <cell r="BZ468"/>
          <cell r="CA468"/>
          <cell r="CB468"/>
          <cell r="CC468"/>
          <cell r="CD468" t="str">
            <v>Yes</v>
          </cell>
          <cell r="CE468" t="str">
            <v>Yes</v>
          </cell>
          <cell r="CF468" t="str">
            <v>Yes</v>
          </cell>
          <cell r="CG468" t="str">
            <v>Yes</v>
          </cell>
          <cell r="CH468" t="str">
            <v>Yes</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No</v>
          </cell>
          <cell r="DV468">
            <v>1</v>
          </cell>
          <cell r="DW468" t="str">
            <v/>
          </cell>
        </row>
        <row r="469">
          <cell r="U469" t="str">
            <v>PR19TMS_ER03</v>
          </cell>
          <cell r="V469" t="str">
            <v>E - Be a responsible company</v>
          </cell>
          <cell r="W469" t="str">
            <v>PR19 new</v>
          </cell>
          <cell r="X469" t="str">
            <v>ER03</v>
          </cell>
          <cell r="Y469" t="str">
            <v>Households on the Thames Water social tariff</v>
          </cell>
          <cell r="Z469" t="str">
            <v>The number of households that receive affordability support from our Thames Water social tariff.</v>
          </cell>
          <cell r="AA469" t="str">
            <v/>
          </cell>
          <cell r="AB469" t="str">
            <v/>
          </cell>
          <cell r="AC469" t="str">
            <v/>
          </cell>
          <cell r="AD469" t="str">
            <v/>
          </cell>
          <cell r="AE469">
            <v>1</v>
          </cell>
          <cell r="AF469" t="str">
            <v/>
          </cell>
          <cell r="AG469" t="str">
            <v/>
          </cell>
          <cell r="AH469" t="str">
            <v/>
          </cell>
          <cell r="AI469">
            <v>1</v>
          </cell>
          <cell r="AJ469" t="str">
            <v>NFI</v>
          </cell>
          <cell r="AK469" t="str">
            <v/>
          </cell>
          <cell r="AL469" t="str">
            <v/>
          </cell>
          <cell r="AM469" t="str">
            <v>Affordability/vulnerability</v>
          </cell>
          <cell r="AN469" t="str">
            <v>nr</v>
          </cell>
          <cell r="AO469" t="str">
            <v>Number of households on our Thames Water social tariff at the end of the financial year, billed directly and indirectly</v>
          </cell>
          <cell r="AP469">
            <v>0</v>
          </cell>
          <cell r="AQ469" t="str">
            <v>Up</v>
          </cell>
          <cell r="AR469" t="str">
            <v/>
          </cell>
          <cell r="AS469"/>
          <cell r="AT469"/>
          <cell r="AU469"/>
          <cell r="AV469"/>
          <cell r="AW469"/>
          <cell r="AX469"/>
          <cell r="AY469"/>
          <cell r="AZ469"/>
          <cell r="BA469"/>
          <cell r="BB469"/>
          <cell r="BC469"/>
          <cell r="BD469"/>
          <cell r="BE469"/>
          <cell r="BF469"/>
          <cell r="BG469"/>
          <cell r="BH469"/>
          <cell r="BI469" t="str">
            <v/>
          </cell>
          <cell r="BJ469" t="str">
            <v/>
          </cell>
          <cell r="BK469" t="str">
            <v/>
          </cell>
          <cell r="BL469" t="str">
            <v/>
          </cell>
          <cell r="BM469" t="str">
            <v/>
          </cell>
          <cell r="BN469"/>
          <cell r="BO469"/>
          <cell r="BP469"/>
          <cell r="BQ469"/>
          <cell r="BR469"/>
          <cell r="BS469"/>
          <cell r="BT469"/>
          <cell r="BU469"/>
          <cell r="BV469"/>
          <cell r="BW469"/>
          <cell r="BX469"/>
          <cell r="BY469"/>
          <cell r="BZ469"/>
          <cell r="CA469"/>
          <cell r="CB469"/>
          <cell r="CC469"/>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v>1</v>
          </cell>
          <cell r="DW469" t="str">
            <v/>
          </cell>
        </row>
        <row r="470">
          <cell r="U470" t="str">
            <v>PR19TMS_ES01</v>
          </cell>
          <cell r="V470" t="str">
            <v>E - Be a responsible company</v>
          </cell>
          <cell r="W470" t="str">
            <v>PR14 revision</v>
          </cell>
          <cell r="X470" t="str">
            <v>ES01</v>
          </cell>
          <cell r="Y470" t="str">
            <v>Pollution incidents</v>
          </cell>
          <cell r="Z470"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AA470" t="str">
            <v/>
          </cell>
          <cell r="AB470" t="str">
            <v/>
          </cell>
          <cell r="AC470">
            <v>1</v>
          </cell>
          <cell r="AD470" t="str">
            <v/>
          </cell>
          <cell r="AE470" t="str">
            <v/>
          </cell>
          <cell r="AF470" t="str">
            <v/>
          </cell>
          <cell r="AG470" t="str">
            <v/>
          </cell>
          <cell r="AH470" t="str">
            <v/>
          </cell>
          <cell r="AI470">
            <v>1</v>
          </cell>
          <cell r="AJ470" t="str">
            <v>Under</v>
          </cell>
          <cell r="AK470" t="str">
            <v xml:space="preserve">Revenue </v>
          </cell>
          <cell r="AL470" t="str">
            <v>In-period</v>
          </cell>
          <cell r="AM470" t="str">
            <v>Pollution incidents</v>
          </cell>
          <cell r="AN470" t="str">
            <v>number</v>
          </cell>
          <cell r="AO470" t="str">
            <v>Number of pollution incidents per 10,000 km of the wastewater
 network</v>
          </cell>
          <cell r="AP470">
            <v>2</v>
          </cell>
          <cell r="AQ470" t="str">
            <v>Down</v>
          </cell>
          <cell r="AR470" t="str">
            <v>Pollution incidents</v>
          </cell>
          <cell r="AS470"/>
          <cell r="AT470"/>
          <cell r="AU470"/>
          <cell r="AV470"/>
          <cell r="AW470"/>
          <cell r="AX470"/>
          <cell r="AY470"/>
          <cell r="AZ470"/>
          <cell r="BA470"/>
          <cell r="BB470"/>
          <cell r="BC470"/>
          <cell r="BD470"/>
          <cell r="BE470"/>
          <cell r="BF470"/>
          <cell r="BG470"/>
          <cell r="BH470"/>
          <cell r="BI470">
            <v>24.51</v>
          </cell>
          <cell r="BJ470">
            <v>23.74</v>
          </cell>
          <cell r="BK470">
            <v>23</v>
          </cell>
          <cell r="BL470">
            <v>22.4</v>
          </cell>
          <cell r="BM470">
            <v>19.5</v>
          </cell>
          <cell r="BN470"/>
          <cell r="BO470"/>
          <cell r="BP470"/>
          <cell r="BQ470"/>
          <cell r="BR470"/>
          <cell r="BS470"/>
          <cell r="BT470"/>
          <cell r="BU470"/>
          <cell r="BV470"/>
          <cell r="BW470"/>
          <cell r="BX470"/>
          <cell r="BY470"/>
          <cell r="BZ470"/>
          <cell r="CA470"/>
          <cell r="CB470"/>
          <cell r="CC470"/>
          <cell r="CD470" t="str">
            <v>Yes</v>
          </cell>
          <cell r="CE470" t="str">
            <v>Yes</v>
          </cell>
          <cell r="CF470" t="str">
            <v>Yes</v>
          </cell>
          <cell r="CG470" t="str">
            <v>Yes</v>
          </cell>
          <cell r="CH470" t="str">
            <v>Yes</v>
          </cell>
          <cell r="CI470" t="str">
            <v/>
          </cell>
          <cell r="CJ470" t="str">
            <v/>
          </cell>
          <cell r="CK470" t="str">
            <v/>
          </cell>
          <cell r="CL470" t="str">
            <v/>
          </cell>
          <cell r="CM470" t="str">
            <v/>
          </cell>
          <cell r="CN470">
            <v>36.76</v>
          </cell>
          <cell r="CO470">
            <v>36.76</v>
          </cell>
          <cell r="CP470">
            <v>36.76</v>
          </cell>
          <cell r="CQ470">
            <v>36.76</v>
          </cell>
          <cell r="CR470">
            <v>36.76</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v>-1.268</v>
          </cell>
          <cell r="DN470" t="str">
            <v/>
          </cell>
          <cell r="DO470" t="str">
            <v/>
          </cell>
          <cell r="DP470" t="str">
            <v/>
          </cell>
          <cell r="DQ470" t="str">
            <v/>
          </cell>
          <cell r="DR470" t="str">
            <v/>
          </cell>
          <cell r="DS470" t="str">
            <v/>
          </cell>
          <cell r="DT470" t="str">
            <v/>
          </cell>
          <cell r="DU470" t="str">
            <v>No</v>
          </cell>
          <cell r="DV470">
            <v>1</v>
          </cell>
          <cell r="DW470" t="str">
            <v/>
          </cell>
        </row>
        <row r="471">
          <cell r="U471" t="str">
            <v>PR19TMS_ES02</v>
          </cell>
          <cell r="V471" t="str">
            <v>E - Be a responsible company</v>
          </cell>
          <cell r="W471" t="str">
            <v/>
          </cell>
          <cell r="X471" t="str">
            <v>ES02</v>
          </cell>
          <cell r="Y471" t="str">
            <v>Environmental measures delivered</v>
          </cell>
          <cell r="Z471" t="str">
            <v>Number of green WINEP schemes delivered</v>
          </cell>
          <cell r="AA471">
            <v>0.123</v>
          </cell>
          <cell r="AB471">
            <v>2.4E-2</v>
          </cell>
          <cell r="AC471">
            <v>0.85299999999999998</v>
          </cell>
          <cell r="AD471" t="str">
            <v/>
          </cell>
          <cell r="AE471" t="str">
            <v/>
          </cell>
          <cell r="AF471" t="str">
            <v/>
          </cell>
          <cell r="AG471" t="str">
            <v/>
          </cell>
          <cell r="AH471" t="str">
            <v/>
          </cell>
          <cell r="AI471">
            <v>1</v>
          </cell>
          <cell r="AJ471" t="str">
            <v>Under</v>
          </cell>
          <cell r="AK471" t="str">
            <v>Revenue</v>
          </cell>
          <cell r="AL471" t="str">
            <v>In-period</v>
          </cell>
          <cell r="AM471" t="str">
            <v/>
          </cell>
          <cell r="AN471" t="str">
            <v/>
          </cell>
          <cell r="AO471" t="str">
            <v/>
          </cell>
          <cell r="AP471">
            <v>0</v>
          </cell>
          <cell r="AQ471" t="str">
            <v>Up</v>
          </cell>
          <cell r="AR471" t="str">
            <v/>
          </cell>
          <cell r="AS471"/>
          <cell r="AT471"/>
          <cell r="AU471"/>
          <cell r="AV471"/>
          <cell r="AW471"/>
          <cell r="AX471"/>
          <cell r="AY471"/>
          <cell r="AZ471"/>
          <cell r="BA471"/>
          <cell r="BB471"/>
          <cell r="BC471"/>
          <cell r="BD471"/>
          <cell r="BE471"/>
          <cell r="BF471"/>
          <cell r="BG471"/>
          <cell r="BH471"/>
          <cell r="BI471" t="str">
            <v/>
          </cell>
          <cell r="BJ471" t="str">
            <v/>
          </cell>
          <cell r="BK471" t="str">
            <v/>
          </cell>
          <cell r="BL471" t="str">
            <v/>
          </cell>
          <cell r="BM471" t="str">
            <v/>
          </cell>
          <cell r="BN471"/>
          <cell r="BO471"/>
          <cell r="BP471"/>
          <cell r="BQ471"/>
          <cell r="BR471"/>
          <cell r="BS471"/>
          <cell r="BT471"/>
          <cell r="BU471"/>
          <cell r="BV471"/>
          <cell r="BW471"/>
          <cell r="BX471"/>
          <cell r="BY471"/>
          <cell r="BZ471"/>
          <cell r="CA471"/>
          <cell r="CB471"/>
          <cell r="CC471"/>
          <cell r="CD471" t="str">
            <v>Yes</v>
          </cell>
          <cell r="CE471" t="str">
            <v>Yes</v>
          </cell>
          <cell r="CF471" t="str">
            <v>Yes</v>
          </cell>
          <cell r="CG471" t="str">
            <v>Yes</v>
          </cell>
          <cell r="CH471" t="str">
            <v>Yes</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row>
        <row r="472">
          <cell r="U472" t="str">
            <v>PR19TMS_ES03</v>
          </cell>
          <cell r="V472" t="str">
            <v>E - Be a responsible company</v>
          </cell>
          <cell r="W472" t="str">
            <v>PR19 new</v>
          </cell>
          <cell r="X472" t="str">
            <v>ES03</v>
          </cell>
          <cell r="Y472" t="str">
            <v>Sludge treated before disposal</v>
          </cell>
          <cell r="Z472" t="str">
            <v xml:space="preserve">Sludge treated before disposal. Treatment includes chemical, biological and thermal processes. </v>
          </cell>
          <cell r="AA472" t="str">
            <v/>
          </cell>
          <cell r="AB472" t="str">
            <v/>
          </cell>
          <cell r="AC472" t="str">
            <v/>
          </cell>
          <cell r="AD472">
            <v>1</v>
          </cell>
          <cell r="AE472" t="str">
            <v/>
          </cell>
          <cell r="AF472" t="str">
            <v/>
          </cell>
          <cell r="AG472" t="str">
            <v/>
          </cell>
          <cell r="AH472" t="str">
            <v/>
          </cell>
          <cell r="AI472">
            <v>1</v>
          </cell>
          <cell r="AJ472" t="str">
            <v>Under</v>
          </cell>
          <cell r="AK472" t="str">
            <v xml:space="preserve">Revenue </v>
          </cell>
          <cell r="AL472" t="str">
            <v>In-period</v>
          </cell>
          <cell r="AM472" t="str">
            <v>Bioresources (sludge)</v>
          </cell>
          <cell r="AN472" t="str">
            <v>%</v>
          </cell>
          <cell r="AO472" t="str">
            <v>Percentage</v>
          </cell>
          <cell r="AP472">
            <v>1</v>
          </cell>
          <cell r="AQ472" t="str">
            <v>Up</v>
          </cell>
          <cell r="AR472" t="str">
            <v/>
          </cell>
          <cell r="AS472"/>
          <cell r="AT472"/>
          <cell r="AU472"/>
          <cell r="AV472"/>
          <cell r="AW472"/>
          <cell r="AX472"/>
          <cell r="AY472"/>
          <cell r="AZ472"/>
          <cell r="BA472"/>
          <cell r="BB472"/>
          <cell r="BC472"/>
          <cell r="BD472"/>
          <cell r="BE472"/>
          <cell r="BF472"/>
          <cell r="BG472"/>
          <cell r="BH472"/>
          <cell r="BI472" t="str">
            <v/>
          </cell>
          <cell r="BJ472" t="str">
            <v/>
          </cell>
          <cell r="BK472" t="str">
            <v/>
          </cell>
          <cell r="BL472" t="str">
            <v/>
          </cell>
          <cell r="BM472" t="str">
            <v/>
          </cell>
          <cell r="BN472"/>
          <cell r="BO472"/>
          <cell r="BP472"/>
          <cell r="BQ472"/>
          <cell r="BR472"/>
          <cell r="BS472"/>
          <cell r="BT472"/>
          <cell r="BU472"/>
          <cell r="BV472"/>
          <cell r="BW472"/>
          <cell r="BX472"/>
          <cell r="BY472"/>
          <cell r="BZ472"/>
          <cell r="CA472"/>
          <cell r="CB472"/>
          <cell r="CC472"/>
          <cell r="CD472" t="str">
            <v>Yes</v>
          </cell>
          <cell r="CE472" t="str">
            <v>Yes</v>
          </cell>
          <cell r="CF472" t="str">
            <v>Yes</v>
          </cell>
          <cell r="CG472" t="str">
            <v>Yes</v>
          </cell>
          <cell r="CH472" t="str">
            <v>Yes</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row>
        <row r="473">
          <cell r="U473" t="str">
            <v>PR19TMS_ET01</v>
          </cell>
          <cell r="V473" t="str">
            <v>E - Be a responsible company</v>
          </cell>
          <cell r="W473" t="str">
            <v>PR19 new</v>
          </cell>
          <cell r="X473" t="str">
            <v>ET01</v>
          </cell>
          <cell r="Y473" t="str">
            <v>Readiness to receive tunnel flow at Beckton STW</v>
          </cell>
          <cell r="Z473"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AA473" t="str">
            <v/>
          </cell>
          <cell r="AB473" t="str">
            <v/>
          </cell>
          <cell r="AC473" t="str">
            <v/>
          </cell>
          <cell r="AD473" t="str">
            <v/>
          </cell>
          <cell r="AE473" t="str">
            <v/>
          </cell>
          <cell r="AF473" t="str">
            <v/>
          </cell>
          <cell r="AG473" t="str">
            <v/>
          </cell>
          <cell r="AH473">
            <v>1</v>
          </cell>
          <cell r="AI473">
            <v>1</v>
          </cell>
          <cell r="AJ473" t="str">
            <v>Under</v>
          </cell>
          <cell r="AK473" t="str">
            <v xml:space="preserve">Revenue </v>
          </cell>
          <cell r="AL473" t="str">
            <v>In-period</v>
          </cell>
          <cell r="AM473" t="str">
            <v>Resilience</v>
          </cell>
          <cell r="AN473" t="str">
            <v>text</v>
          </cell>
          <cell r="AO473" t="str">
            <v>Number of months of delays</v>
          </cell>
          <cell r="AP473">
            <v>0</v>
          </cell>
          <cell r="AQ473" t="str">
            <v>Down</v>
          </cell>
          <cell r="AR473" t="str">
            <v/>
          </cell>
          <cell r="AS473"/>
          <cell r="AT473"/>
          <cell r="AU473"/>
          <cell r="AV473"/>
          <cell r="AW473"/>
          <cell r="AX473"/>
          <cell r="AY473"/>
          <cell r="AZ473"/>
          <cell r="BA473"/>
          <cell r="BB473"/>
          <cell r="BC473"/>
          <cell r="BD473"/>
          <cell r="BE473"/>
          <cell r="BF473"/>
          <cell r="BG473"/>
          <cell r="BH473"/>
          <cell r="BI473" t="str">
            <v/>
          </cell>
          <cell r="BJ473" t="str">
            <v/>
          </cell>
          <cell r="BK473" t="str">
            <v/>
          </cell>
          <cell r="BL473" t="str">
            <v/>
          </cell>
          <cell r="BM473" t="str">
            <v/>
          </cell>
          <cell r="BN473"/>
          <cell r="BO473"/>
          <cell r="BP473"/>
          <cell r="BQ473"/>
          <cell r="BR473"/>
          <cell r="BS473"/>
          <cell r="BT473"/>
          <cell r="BU473"/>
          <cell r="BV473"/>
          <cell r="BW473"/>
          <cell r="BX473"/>
          <cell r="BY473"/>
          <cell r="BZ473"/>
          <cell r="CA473"/>
          <cell r="CB473"/>
          <cell r="CC473"/>
          <cell r="CD473" t="str">
            <v>Yes</v>
          </cell>
          <cell r="CE473" t="str">
            <v>Yes</v>
          </cell>
          <cell r="CF473" t="str">
            <v>Yes</v>
          </cell>
          <cell r="CG473" t="str">
            <v>Yes</v>
          </cell>
          <cell r="CH473" t="str">
            <v>Yes</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v>1</v>
          </cell>
          <cell r="DW473" t="str">
            <v/>
          </cell>
        </row>
        <row r="474">
          <cell r="U474" t="str">
            <v>PR19TMS_ET02</v>
          </cell>
          <cell r="V474" t="str">
            <v>E - Be a responsible company</v>
          </cell>
          <cell r="W474" t="str">
            <v>PR14 continuation</v>
          </cell>
          <cell r="X474" t="str">
            <v>ET02</v>
          </cell>
          <cell r="Y474" t="str">
            <v>Effective stakeholder engagement</v>
          </cell>
          <cell r="Z474"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AA474" t="str">
            <v/>
          </cell>
          <cell r="AB474" t="str">
            <v/>
          </cell>
          <cell r="AC474" t="str">
            <v/>
          </cell>
          <cell r="AD474" t="str">
            <v/>
          </cell>
          <cell r="AE474" t="str">
            <v/>
          </cell>
          <cell r="AF474" t="str">
            <v/>
          </cell>
          <cell r="AG474" t="str">
            <v/>
          </cell>
          <cell r="AH474">
            <v>1</v>
          </cell>
          <cell r="AI474">
            <v>1</v>
          </cell>
          <cell r="AJ474" t="str">
            <v>NFI</v>
          </cell>
          <cell r="AK474" t="str">
            <v/>
          </cell>
          <cell r="AL474" t="str">
            <v/>
          </cell>
          <cell r="AM474" t="str">
            <v>Customer education/awareness</v>
          </cell>
          <cell r="AN474" t="str">
            <v>score</v>
          </cell>
          <cell r="AO474" t="str">
            <v>Average stakeholder score</v>
          </cell>
          <cell r="AP474">
            <v>1</v>
          </cell>
          <cell r="AQ474" t="str">
            <v>Up</v>
          </cell>
          <cell r="AR474" t="str">
            <v/>
          </cell>
          <cell r="AS474"/>
          <cell r="AT474"/>
          <cell r="AU474"/>
          <cell r="AV474"/>
          <cell r="AW474"/>
          <cell r="AX474"/>
          <cell r="AY474"/>
          <cell r="AZ474"/>
          <cell r="BA474"/>
          <cell r="BB474"/>
          <cell r="BC474"/>
          <cell r="BD474"/>
          <cell r="BE474"/>
          <cell r="BF474"/>
          <cell r="BG474"/>
          <cell r="BH474"/>
          <cell r="BI474" t="str">
            <v/>
          </cell>
          <cell r="BJ474" t="str">
            <v/>
          </cell>
          <cell r="BK474" t="str">
            <v/>
          </cell>
          <cell r="BL474" t="str">
            <v/>
          </cell>
          <cell r="BM474" t="str">
            <v/>
          </cell>
          <cell r="BN474"/>
          <cell r="BO474"/>
          <cell r="BP474"/>
          <cell r="BQ474"/>
          <cell r="BR474"/>
          <cell r="BS474"/>
          <cell r="BT474"/>
          <cell r="BU474"/>
          <cell r="BV474"/>
          <cell r="BW474"/>
          <cell r="BX474"/>
          <cell r="BY474"/>
          <cell r="BZ474"/>
          <cell r="CA474"/>
          <cell r="CB474"/>
          <cell r="CC474"/>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v>1</v>
          </cell>
          <cell r="DW474" t="str">
            <v/>
          </cell>
        </row>
        <row r="475">
          <cell r="U475" t="str">
            <v>PR19TMS_ET04</v>
          </cell>
          <cell r="V475" t="str">
            <v>E - Be a responsible company</v>
          </cell>
          <cell r="W475" t="str">
            <v>PR19 new</v>
          </cell>
          <cell r="X475" t="str">
            <v>ET04</v>
          </cell>
          <cell r="Y475" t="str">
            <v>Critical asset readiness for the London Tideway Tunnels</v>
          </cell>
          <cell r="Z475"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AA475" t="str">
            <v/>
          </cell>
          <cell r="AB475" t="str">
            <v/>
          </cell>
          <cell r="AC475">
            <v>0.5</v>
          </cell>
          <cell r="AD475" t="str">
            <v/>
          </cell>
          <cell r="AE475" t="str">
            <v/>
          </cell>
          <cell r="AF475" t="str">
            <v/>
          </cell>
          <cell r="AG475" t="str">
            <v/>
          </cell>
          <cell r="AH475">
            <v>0.5</v>
          </cell>
          <cell r="AI475">
            <v>1</v>
          </cell>
          <cell r="AJ475" t="str">
            <v>Under</v>
          </cell>
          <cell r="AK475" t="str">
            <v xml:space="preserve">Revenue </v>
          </cell>
          <cell r="AL475" t="str">
            <v>In-period</v>
          </cell>
          <cell r="AM475" t="str">
            <v>Repair and maintenance</v>
          </cell>
          <cell r="AN475" t="str">
            <v>text</v>
          </cell>
          <cell r="AO475" t="str">
            <v>Number of full months after the commencement date (17 October 2022) that readiness is reported as 'insufficient'</v>
          </cell>
          <cell r="AP475">
            <v>0</v>
          </cell>
          <cell r="AQ475" t="str">
            <v>Down</v>
          </cell>
          <cell r="AR475" t="str">
            <v/>
          </cell>
          <cell r="AS475"/>
          <cell r="AT475"/>
          <cell r="AU475"/>
          <cell r="AV475"/>
          <cell r="AW475"/>
          <cell r="AX475"/>
          <cell r="AY475"/>
          <cell r="AZ475"/>
          <cell r="BA475"/>
          <cell r="BB475"/>
          <cell r="BC475"/>
          <cell r="BD475"/>
          <cell r="BE475"/>
          <cell r="BF475"/>
          <cell r="BG475"/>
          <cell r="BH475"/>
          <cell r="BI475" t="str">
            <v/>
          </cell>
          <cell r="BJ475" t="str">
            <v/>
          </cell>
          <cell r="BK475" t="str">
            <v/>
          </cell>
          <cell r="BL475" t="str">
            <v/>
          </cell>
          <cell r="BM475" t="str">
            <v/>
          </cell>
          <cell r="BN475"/>
          <cell r="BO475"/>
          <cell r="BP475"/>
          <cell r="BQ475"/>
          <cell r="BR475"/>
          <cell r="BS475"/>
          <cell r="BT475"/>
          <cell r="BU475"/>
          <cell r="BV475"/>
          <cell r="BW475"/>
          <cell r="BX475"/>
          <cell r="BY475"/>
          <cell r="BZ475"/>
          <cell r="CA475"/>
          <cell r="CB475"/>
          <cell r="CC475"/>
          <cell r="CD475" t="str">
            <v>Yes</v>
          </cell>
          <cell r="CE475" t="str">
            <v>Yes</v>
          </cell>
          <cell r="CF475" t="str">
            <v>Yes</v>
          </cell>
          <cell r="CG475" t="str">
            <v>Yes</v>
          </cell>
          <cell r="CH475" t="str">
            <v>Yes</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v>1</v>
          </cell>
          <cell r="DW475" t="str">
            <v/>
          </cell>
        </row>
        <row r="476">
          <cell r="U476" t="str">
            <v>PR19TMS_ET05</v>
          </cell>
          <cell r="V476" t="str">
            <v>E - Be a responsible company</v>
          </cell>
          <cell r="W476" t="str">
            <v>PR19 new</v>
          </cell>
          <cell r="X476" t="str">
            <v>ET05</v>
          </cell>
          <cell r="Y476" t="str">
            <v>Establish an effective system operator for the London Tideway Tunnels</v>
          </cell>
          <cell r="Z476" t="str">
            <v/>
          </cell>
          <cell r="AA476" t="str">
            <v/>
          </cell>
          <cell r="AB476" t="str">
            <v/>
          </cell>
          <cell r="AC476" t="str">
            <v/>
          </cell>
          <cell r="AD476" t="str">
            <v/>
          </cell>
          <cell r="AE476" t="str">
            <v/>
          </cell>
          <cell r="AF476" t="str">
            <v/>
          </cell>
          <cell r="AG476" t="str">
            <v/>
          </cell>
          <cell r="AH476" t="str">
            <v/>
          </cell>
          <cell r="AI476">
            <v>0</v>
          </cell>
          <cell r="AJ476" t="str">
            <v>NFI</v>
          </cell>
          <cell r="AK476" t="str">
            <v/>
          </cell>
          <cell r="AL476" t="str">
            <v/>
          </cell>
          <cell r="AM476" t="str">
            <v/>
          </cell>
          <cell r="AN476" t="str">
            <v/>
          </cell>
          <cell r="AO476" t="str">
            <v>Percentage completion</v>
          </cell>
          <cell r="AP476">
            <v>0</v>
          </cell>
          <cell r="AQ476" t="str">
            <v/>
          </cell>
          <cell r="AR476" t="str">
            <v/>
          </cell>
          <cell r="AS476"/>
          <cell r="AT476"/>
          <cell r="AU476"/>
          <cell r="AV476"/>
          <cell r="AW476"/>
          <cell r="AX476"/>
          <cell r="AY476"/>
          <cell r="AZ476"/>
          <cell r="BA476"/>
          <cell r="BB476"/>
          <cell r="BC476"/>
          <cell r="BD476"/>
          <cell r="BE476"/>
          <cell r="BF476"/>
          <cell r="BG476"/>
          <cell r="BH476"/>
          <cell r="BI476" t="str">
            <v/>
          </cell>
          <cell r="BJ476" t="str">
            <v/>
          </cell>
          <cell r="BK476" t="str">
            <v/>
          </cell>
          <cell r="BL476" t="str">
            <v/>
          </cell>
          <cell r="BM476" t="str">
            <v/>
          </cell>
          <cell r="BN476"/>
          <cell r="BO476"/>
          <cell r="BP476"/>
          <cell r="BQ476"/>
          <cell r="BR476"/>
          <cell r="BS476"/>
          <cell r="BT476"/>
          <cell r="BU476"/>
          <cell r="BV476"/>
          <cell r="BW476"/>
          <cell r="BX476"/>
          <cell r="BY476"/>
          <cell r="BZ476"/>
          <cell r="CA476"/>
          <cell r="CB476"/>
          <cell r="CC476"/>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v>1</v>
          </cell>
          <cell r="DW476" t="str">
            <v/>
          </cell>
        </row>
        <row r="477">
          <cell r="U477" t="str">
            <v>PR19TMS_ET06</v>
          </cell>
          <cell r="V477" t="str">
            <v>E - Be a responsible company</v>
          </cell>
          <cell r="W477" t="str">
            <v>PR19 new</v>
          </cell>
          <cell r="X477" t="str">
            <v>ET06</v>
          </cell>
          <cell r="Y477" t="str">
            <v>Maximising the value of Tideway project land sales</v>
          </cell>
          <cell r="Z477" t="str">
            <v/>
          </cell>
          <cell r="AA477" t="str">
            <v/>
          </cell>
          <cell r="AB477" t="str">
            <v/>
          </cell>
          <cell r="AC477" t="str">
            <v/>
          </cell>
          <cell r="AD477" t="str">
            <v/>
          </cell>
          <cell r="AE477" t="str">
            <v/>
          </cell>
          <cell r="AF477" t="str">
            <v/>
          </cell>
          <cell r="AG477" t="str">
            <v/>
          </cell>
          <cell r="AH477">
            <v>1</v>
          </cell>
          <cell r="AI477">
            <v>1</v>
          </cell>
          <cell r="AJ477" t="str">
            <v>Out &amp; under</v>
          </cell>
          <cell r="AK477" t="str">
            <v>Revenue</v>
          </cell>
          <cell r="AL477" t="str">
            <v>End of period</v>
          </cell>
          <cell r="AM477" t="str">
            <v/>
          </cell>
          <cell r="AN477" t="str">
            <v/>
          </cell>
          <cell r="AO477" t="str">
            <v/>
          </cell>
          <cell r="AP477">
            <v>1</v>
          </cell>
          <cell r="AQ477" t="str">
            <v>Up</v>
          </cell>
          <cell r="AR477" t="str">
            <v/>
          </cell>
          <cell r="AS477"/>
          <cell r="AT477"/>
          <cell r="AU477"/>
          <cell r="AV477"/>
          <cell r="AW477"/>
          <cell r="AX477"/>
          <cell r="AY477"/>
          <cell r="AZ477"/>
          <cell r="BA477"/>
          <cell r="BB477"/>
          <cell r="BC477"/>
          <cell r="BD477"/>
          <cell r="BE477"/>
          <cell r="BF477"/>
          <cell r="BG477"/>
          <cell r="BH477"/>
          <cell r="BI477" t="str">
            <v/>
          </cell>
          <cell r="BJ477" t="str">
            <v/>
          </cell>
          <cell r="BK477" t="str">
            <v/>
          </cell>
          <cell r="BL477" t="str">
            <v/>
          </cell>
          <cell r="BM477" t="str">
            <v/>
          </cell>
          <cell r="BN477"/>
          <cell r="BO477"/>
          <cell r="BP477"/>
          <cell r="BQ477"/>
          <cell r="BR477"/>
          <cell r="BS477"/>
          <cell r="BT477"/>
          <cell r="BU477"/>
          <cell r="BV477"/>
          <cell r="BW477"/>
          <cell r="BX477"/>
          <cell r="BY477"/>
          <cell r="BZ477"/>
          <cell r="CA477"/>
          <cell r="CB477"/>
          <cell r="CC477"/>
          <cell r="CD477" t="str">
            <v>Yes</v>
          </cell>
          <cell r="CE477" t="str">
            <v>Yes</v>
          </cell>
          <cell r="CF477" t="str">
            <v>Yes</v>
          </cell>
          <cell r="CG477" t="str">
            <v>Yes</v>
          </cell>
          <cell r="CH477" t="str">
            <v>Yes</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v>1</v>
          </cell>
          <cell r="DW477" t="str">
            <v/>
          </cell>
        </row>
        <row r="478">
          <cell r="U478" t="str">
            <v>PR19TMS_EW01</v>
          </cell>
          <cell r="V478" t="str">
            <v>E - Be a responsible company</v>
          </cell>
          <cell r="W478" t="str">
            <v>PR14 continuation</v>
          </cell>
          <cell r="X478" t="str">
            <v>EW01</v>
          </cell>
          <cell r="Y478" t="str">
            <v>Abstraction Incentive Mechanism (AIM)</v>
          </cell>
          <cell r="Z478"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AA478">
            <v>1</v>
          </cell>
          <cell r="AB478" t="str">
            <v/>
          </cell>
          <cell r="AC478" t="str">
            <v/>
          </cell>
          <cell r="AD478" t="str">
            <v/>
          </cell>
          <cell r="AE478" t="str">
            <v/>
          </cell>
          <cell r="AF478" t="str">
            <v/>
          </cell>
          <cell r="AG478" t="str">
            <v/>
          </cell>
          <cell r="AH478" t="str">
            <v/>
          </cell>
          <cell r="AI478">
            <v>1</v>
          </cell>
          <cell r="AJ478" t="str">
            <v>Out &amp; under</v>
          </cell>
          <cell r="AK478" t="str">
            <v xml:space="preserve">Revenue </v>
          </cell>
          <cell r="AL478" t="str">
            <v>In-period</v>
          </cell>
          <cell r="AM478" t="str">
            <v>Water resources/ abstraction</v>
          </cell>
          <cell r="AN478" t="str">
            <v>nr</v>
          </cell>
          <cell r="AO478" t="str">
            <v>Megalitres (Ml)</v>
          </cell>
          <cell r="AP478">
            <v>1</v>
          </cell>
          <cell r="AQ478" t="str">
            <v>Down</v>
          </cell>
          <cell r="AR478" t="str">
            <v/>
          </cell>
          <cell r="AS478"/>
          <cell r="AT478"/>
          <cell r="AU478"/>
          <cell r="AV478"/>
          <cell r="AW478"/>
          <cell r="AX478"/>
          <cell r="AY478"/>
          <cell r="AZ478"/>
          <cell r="BA478"/>
          <cell r="BB478"/>
          <cell r="BC478"/>
          <cell r="BD478"/>
          <cell r="BE478"/>
          <cell r="BF478"/>
          <cell r="BG478"/>
          <cell r="BH478"/>
          <cell r="BI478" t="str">
            <v/>
          </cell>
          <cell r="BJ478" t="str">
            <v/>
          </cell>
          <cell r="BK478" t="str">
            <v/>
          </cell>
          <cell r="BL478" t="str">
            <v/>
          </cell>
          <cell r="BM478" t="str">
            <v/>
          </cell>
          <cell r="BN478"/>
          <cell r="BO478"/>
          <cell r="BP478"/>
          <cell r="BQ478"/>
          <cell r="BR478"/>
          <cell r="BS478"/>
          <cell r="BT478"/>
          <cell r="BU478"/>
          <cell r="BV478"/>
          <cell r="BW478"/>
          <cell r="BX478"/>
          <cell r="BY478"/>
          <cell r="BZ478"/>
          <cell r="CA478"/>
          <cell r="CB478"/>
          <cell r="CC478"/>
          <cell r="CD478" t="str">
            <v>Yes</v>
          </cell>
          <cell r="CE478" t="str">
            <v>Yes</v>
          </cell>
          <cell r="CF478" t="str">
            <v>Yes</v>
          </cell>
          <cell r="CG478" t="str">
            <v>Yes</v>
          </cell>
          <cell r="CH478" t="str">
            <v>Yes</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No</v>
          </cell>
          <cell r="DV478" t="str">
            <v/>
          </cell>
          <cell r="DW478" t="str">
            <v/>
          </cell>
        </row>
        <row r="479">
          <cell r="U479" t="str">
            <v>PR19TMS_EWS01</v>
          </cell>
          <cell r="V479" t="str">
            <v>E - Be a responsible company</v>
          </cell>
          <cell r="W479" t="str">
            <v>PR19 new</v>
          </cell>
          <cell r="X479" t="str">
            <v>EWS01</v>
          </cell>
          <cell r="Y479" t="str">
            <v xml:space="preserve">Enhancing biodiversity </v>
          </cell>
          <cell r="Z479"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AA479">
            <v>0.08</v>
          </cell>
          <cell r="AB479">
            <v>0.3</v>
          </cell>
          <cell r="AC479">
            <v>0.57999999999999996</v>
          </cell>
          <cell r="AD479">
            <v>0.04</v>
          </cell>
          <cell r="AE479" t="str">
            <v/>
          </cell>
          <cell r="AF479" t="str">
            <v/>
          </cell>
          <cell r="AG479" t="str">
            <v/>
          </cell>
          <cell r="AH479" t="str">
            <v/>
          </cell>
          <cell r="AI479">
            <v>1</v>
          </cell>
          <cell r="AJ479" t="str">
            <v>Out &amp; under</v>
          </cell>
          <cell r="AK479" t="str">
            <v xml:space="preserve">Revenue </v>
          </cell>
          <cell r="AL479" t="str">
            <v>End of period</v>
          </cell>
          <cell r="AM479" t="str">
            <v>Biodiversity/SSSIs</v>
          </cell>
          <cell r="AN479" t="str">
            <v>nr</v>
          </cell>
          <cell r="AO479" t="str">
            <v>Net gain in biodiversity units</v>
          </cell>
          <cell r="AP479">
            <v>0</v>
          </cell>
          <cell r="AQ479" t="str">
            <v>Up</v>
          </cell>
          <cell r="AR479" t="str">
            <v/>
          </cell>
          <cell r="AS479"/>
          <cell r="AT479"/>
          <cell r="AU479"/>
          <cell r="AV479"/>
          <cell r="AW479"/>
          <cell r="AX479"/>
          <cell r="AY479"/>
          <cell r="AZ479"/>
          <cell r="BA479"/>
          <cell r="BB479"/>
          <cell r="BC479"/>
          <cell r="BD479"/>
          <cell r="BE479"/>
          <cell r="BF479"/>
          <cell r="BG479"/>
          <cell r="BH479"/>
          <cell r="BI479" t="str">
            <v/>
          </cell>
          <cell r="BJ479" t="str">
            <v/>
          </cell>
          <cell r="BK479" t="str">
            <v/>
          </cell>
          <cell r="BL479" t="str">
            <v/>
          </cell>
          <cell r="BM479" t="str">
            <v/>
          </cell>
          <cell r="BN479"/>
          <cell r="BO479"/>
          <cell r="BP479"/>
          <cell r="BQ479"/>
          <cell r="BR479"/>
          <cell r="BS479"/>
          <cell r="BT479"/>
          <cell r="BU479"/>
          <cell r="BV479"/>
          <cell r="BW479"/>
          <cell r="BX479"/>
          <cell r="BY479"/>
          <cell r="BZ479"/>
          <cell r="CA479"/>
          <cell r="CB479"/>
          <cell r="CC479"/>
          <cell r="CD479" t="str">
            <v/>
          </cell>
          <cell r="CE479" t="str">
            <v/>
          </cell>
          <cell r="CF479" t="str">
            <v/>
          </cell>
          <cell r="CG479" t="str">
            <v/>
          </cell>
          <cell r="CH479" t="str">
            <v>Yes</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v>1</v>
          </cell>
          <cell r="DW479" t="str">
            <v/>
          </cell>
        </row>
        <row r="480">
          <cell r="U480" t="str">
            <v>PR19TMS_EWS02</v>
          </cell>
          <cell r="V480" t="str">
            <v>E - Be a responsible company</v>
          </cell>
          <cell r="W480" t="str">
            <v>PR19 new</v>
          </cell>
          <cell r="X480" t="str">
            <v>EWS02</v>
          </cell>
          <cell r="Y480" t="str">
            <v xml:space="preserve">Smarter Water Catchment Initiatives </v>
          </cell>
          <cell r="Z480"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AA480" t="str">
            <v/>
          </cell>
          <cell r="AB480" t="str">
            <v/>
          </cell>
          <cell r="AC480">
            <v>1</v>
          </cell>
          <cell r="AD480" t="str">
            <v/>
          </cell>
          <cell r="AE480" t="str">
            <v/>
          </cell>
          <cell r="AF480" t="str">
            <v/>
          </cell>
          <cell r="AG480" t="str">
            <v/>
          </cell>
          <cell r="AH480" t="str">
            <v/>
          </cell>
          <cell r="AI480">
            <v>1</v>
          </cell>
          <cell r="AJ480" t="str">
            <v>Under</v>
          </cell>
          <cell r="AK480" t="str">
            <v xml:space="preserve">Revenue </v>
          </cell>
          <cell r="AL480" t="str">
            <v>In-period</v>
          </cell>
          <cell r="AM480" t="str">
            <v>Catchment management</v>
          </cell>
          <cell r="AN480" t="str">
            <v>nr</v>
          </cell>
          <cell r="AO480" t="str">
            <v>Number of initiatives</v>
          </cell>
          <cell r="AP480">
            <v>0</v>
          </cell>
          <cell r="AQ480" t="str">
            <v>Up</v>
          </cell>
          <cell r="AR480" t="str">
            <v/>
          </cell>
          <cell r="AS480"/>
          <cell r="AT480"/>
          <cell r="AU480"/>
          <cell r="AV480"/>
          <cell r="AW480"/>
          <cell r="AX480"/>
          <cell r="AY480"/>
          <cell r="AZ480"/>
          <cell r="BA480"/>
          <cell r="BB480"/>
          <cell r="BC480"/>
          <cell r="BD480"/>
          <cell r="BE480"/>
          <cell r="BF480"/>
          <cell r="BG480"/>
          <cell r="BH480"/>
          <cell r="BI480" t="str">
            <v/>
          </cell>
          <cell r="BJ480" t="str">
            <v/>
          </cell>
          <cell r="BK480" t="str">
            <v/>
          </cell>
          <cell r="BL480" t="str">
            <v/>
          </cell>
          <cell r="BM480" t="str">
            <v/>
          </cell>
          <cell r="BN480"/>
          <cell r="BO480"/>
          <cell r="BP480"/>
          <cell r="BQ480"/>
          <cell r="BR480"/>
          <cell r="BS480"/>
          <cell r="BT480"/>
          <cell r="BU480"/>
          <cell r="BV480"/>
          <cell r="BW480"/>
          <cell r="BX480"/>
          <cell r="BY480"/>
          <cell r="BZ480"/>
          <cell r="CA480"/>
          <cell r="CB480"/>
          <cell r="CC480"/>
          <cell r="CD480" t="str">
            <v>Yes</v>
          </cell>
          <cell r="CE480" t="str">
            <v>Yes</v>
          </cell>
          <cell r="CF480" t="str">
            <v>Yes</v>
          </cell>
          <cell r="CG480" t="str">
            <v>Yes</v>
          </cell>
          <cell r="CH480" t="str">
            <v>Yes</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v>1</v>
          </cell>
          <cell r="DW480" t="str">
            <v/>
          </cell>
        </row>
        <row r="481">
          <cell r="U481" t="str">
            <v>PR19TMS_EWS03</v>
          </cell>
          <cell r="V481" t="str">
            <v>E - Be a responsible company</v>
          </cell>
          <cell r="W481" t="str">
            <v>PR19 new</v>
          </cell>
          <cell r="X481" t="str">
            <v>EWS03</v>
          </cell>
          <cell r="Y481" t="str">
            <v>Renewable energy produced</v>
          </cell>
          <cell r="Z481" t="str">
            <v xml:space="preserve">We will increase renewable energy produced from our operational business. Renewable energy comes from sources such as biofuel, biomass/biogas, geothermal, hydropower, solar energy, tidal power, heat and wind power. </v>
          </cell>
          <cell r="AA481" t="str">
            <v/>
          </cell>
          <cell r="AB481" t="str">
            <v/>
          </cell>
          <cell r="AC481">
            <v>0.1</v>
          </cell>
          <cell r="AD481">
            <v>0.9</v>
          </cell>
          <cell r="AE481" t="str">
            <v/>
          </cell>
          <cell r="AF481" t="str">
            <v/>
          </cell>
          <cell r="AG481" t="str">
            <v/>
          </cell>
          <cell r="AH481" t="str">
            <v/>
          </cell>
          <cell r="AI481">
            <v>1</v>
          </cell>
          <cell r="AJ481" t="str">
            <v>Out &amp; under</v>
          </cell>
          <cell r="AK481" t="str">
            <v xml:space="preserve">Revenue </v>
          </cell>
          <cell r="AL481" t="str">
            <v>In-period</v>
          </cell>
          <cell r="AM481" t="str">
            <v>Energy/emissions</v>
          </cell>
          <cell r="AN481" t="str">
            <v>nr</v>
          </cell>
          <cell r="AO481" t="str">
            <v>Gigawatt hours</v>
          </cell>
          <cell r="AP481">
            <v>0</v>
          </cell>
          <cell r="AQ481" t="str">
            <v>Up</v>
          </cell>
          <cell r="AR481" t="str">
            <v/>
          </cell>
          <cell r="AS481"/>
          <cell r="AT481"/>
          <cell r="AU481"/>
          <cell r="AV481"/>
          <cell r="AW481"/>
          <cell r="AX481"/>
          <cell r="AY481"/>
          <cell r="AZ481"/>
          <cell r="BA481"/>
          <cell r="BB481"/>
          <cell r="BC481"/>
          <cell r="BD481"/>
          <cell r="BE481"/>
          <cell r="BF481"/>
          <cell r="BG481"/>
          <cell r="BH481"/>
          <cell r="BI481" t="str">
            <v/>
          </cell>
          <cell r="BJ481" t="str">
            <v/>
          </cell>
          <cell r="BK481" t="str">
            <v/>
          </cell>
          <cell r="BL481" t="str">
            <v/>
          </cell>
          <cell r="BM481" t="str">
            <v/>
          </cell>
          <cell r="BN481"/>
          <cell r="BO481"/>
          <cell r="BP481"/>
          <cell r="BQ481"/>
          <cell r="BR481"/>
          <cell r="BS481"/>
          <cell r="BT481"/>
          <cell r="BU481"/>
          <cell r="BV481"/>
          <cell r="BW481"/>
          <cell r="BX481"/>
          <cell r="BY481"/>
          <cell r="BZ481"/>
          <cell r="CA481"/>
          <cell r="CB481"/>
          <cell r="CC481"/>
          <cell r="CD481" t="str">
            <v>Yes</v>
          </cell>
          <cell r="CE481" t="str">
            <v>Yes</v>
          </cell>
          <cell r="CF481" t="str">
            <v>Yes</v>
          </cell>
          <cell r="CG481" t="str">
            <v>Yes</v>
          </cell>
          <cell r="CH481" t="str">
            <v>Yes</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row>
        <row r="482">
          <cell r="U482" t="str">
            <v>PR19TMS_EWS04</v>
          </cell>
          <cell r="V482" t="str">
            <v>E - Be a responsible company</v>
          </cell>
          <cell r="W482" t="str">
            <v>PR19 new</v>
          </cell>
          <cell r="X482" t="str">
            <v>EWS04</v>
          </cell>
          <cell r="Y482" t="str">
            <v>Natural Capital Accounting</v>
          </cell>
          <cell r="Z482" t="str">
            <v>We will measure and report the amount of natural capital we have at our sites.  Natural capital may include stocks of species, ecological communities, soils, freshwaters, land, and minerals.</v>
          </cell>
          <cell r="AA482">
            <v>0.25</v>
          </cell>
          <cell r="AB482">
            <v>0.25</v>
          </cell>
          <cell r="AC482">
            <v>0.25</v>
          </cell>
          <cell r="AD482">
            <v>0.25</v>
          </cell>
          <cell r="AE482" t="str">
            <v/>
          </cell>
          <cell r="AF482" t="str">
            <v/>
          </cell>
          <cell r="AG482" t="str">
            <v/>
          </cell>
          <cell r="AH482" t="str">
            <v/>
          </cell>
          <cell r="AI482">
            <v>1</v>
          </cell>
          <cell r="AJ482" t="str">
            <v>NFI</v>
          </cell>
          <cell r="AK482" t="str">
            <v/>
          </cell>
          <cell r="AL482" t="str">
            <v/>
          </cell>
          <cell r="AM482" t="str">
            <v>Environmental</v>
          </cell>
          <cell r="AN482" t="str">
            <v>%</v>
          </cell>
          <cell r="AO482" t="str">
            <v xml:space="preserve">Percentage of Thames Water land-holdings, as a % of total appointed business land 
holdings, where natural capital stocks are assessed and reported publicly.
</v>
          </cell>
          <cell r="AP482">
            <v>1</v>
          </cell>
          <cell r="AQ482" t="str">
            <v>%</v>
          </cell>
          <cell r="AR482" t="str">
            <v/>
          </cell>
          <cell r="AS482"/>
          <cell r="AT482"/>
          <cell r="AU482"/>
          <cell r="AV482"/>
          <cell r="AW482"/>
          <cell r="AX482"/>
          <cell r="AY482"/>
          <cell r="AZ482"/>
          <cell r="BA482"/>
          <cell r="BB482"/>
          <cell r="BC482"/>
          <cell r="BD482"/>
          <cell r="BE482"/>
          <cell r="BF482"/>
          <cell r="BG482"/>
          <cell r="BH482"/>
          <cell r="BI482" t="str">
            <v/>
          </cell>
          <cell r="BJ482" t="str">
            <v/>
          </cell>
          <cell r="BK482" t="str">
            <v/>
          </cell>
          <cell r="BL482" t="str">
            <v/>
          </cell>
          <cell r="BM482" t="str">
            <v/>
          </cell>
          <cell r="BN482"/>
          <cell r="BO482"/>
          <cell r="BP482"/>
          <cell r="BQ482"/>
          <cell r="BR482"/>
          <cell r="BS482"/>
          <cell r="BT482"/>
          <cell r="BU482"/>
          <cell r="BV482"/>
          <cell r="BW482"/>
          <cell r="BX482"/>
          <cell r="BY482"/>
          <cell r="BZ482"/>
          <cell r="CA482"/>
          <cell r="CB482"/>
          <cell r="CC482"/>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v>1</v>
          </cell>
          <cell r="DW482" t="str">
            <v/>
          </cell>
        </row>
        <row r="483">
          <cell r="U483" t="str">
            <v>PR19TMS_EWS08</v>
          </cell>
          <cell r="V483" t="str">
            <v>E - Be a responsible company</v>
          </cell>
          <cell r="W483" t="str">
            <v>PR19 new</v>
          </cell>
          <cell r="X483" t="str">
            <v>EWS08</v>
          </cell>
          <cell r="Y483" t="str">
            <v>Empty business properties</v>
          </cell>
          <cell r="Z483" t="str">
            <v>Our commitment to sourcing internal and external data in order to identify premises with evidence of occupancy, to share this collaboratively with retailers and to challenge occupancy status where we have evidence that a vacant premises is occupied</v>
          </cell>
          <cell r="AA483" t="str">
            <v/>
          </cell>
          <cell r="AB483">
            <v>0.5</v>
          </cell>
          <cell r="AC483">
            <v>0.5</v>
          </cell>
          <cell r="AD483" t="str">
            <v/>
          </cell>
          <cell r="AE483" t="str">
            <v/>
          </cell>
          <cell r="AF483" t="str">
            <v/>
          </cell>
          <cell r="AG483" t="str">
            <v/>
          </cell>
          <cell r="AH483" t="str">
            <v/>
          </cell>
          <cell r="AI483">
            <v>1</v>
          </cell>
          <cell r="AJ483" t="str">
            <v>Out</v>
          </cell>
          <cell r="AK483" t="str">
            <v>Revenue</v>
          </cell>
          <cell r="AL483" t="str">
            <v>In-period</v>
          </cell>
          <cell r="AM483" t="str">
            <v>Voids and gap sites</v>
          </cell>
          <cell r="AN483" t="str">
            <v>nr</v>
          </cell>
          <cell r="AO483" t="str">
            <v>number of empty premises changed to occupied</v>
          </cell>
          <cell r="AP483">
            <v>0</v>
          </cell>
          <cell r="AQ483" t="str">
            <v>Up</v>
          </cell>
          <cell r="AR483" t="str">
            <v/>
          </cell>
          <cell r="AS483"/>
          <cell r="AT483"/>
          <cell r="AU483"/>
          <cell r="AV483"/>
          <cell r="AW483"/>
          <cell r="AX483"/>
          <cell r="AY483"/>
          <cell r="AZ483"/>
          <cell r="BA483"/>
          <cell r="BB483"/>
          <cell r="BC483"/>
          <cell r="BD483"/>
          <cell r="BE483"/>
          <cell r="BF483"/>
          <cell r="BG483"/>
          <cell r="BH483"/>
          <cell r="BI483" t="str">
            <v/>
          </cell>
          <cell r="BJ483" t="str">
            <v/>
          </cell>
          <cell r="BK483" t="str">
            <v/>
          </cell>
          <cell r="BL483" t="str">
            <v/>
          </cell>
          <cell r="BM483" t="str">
            <v/>
          </cell>
          <cell r="BN483"/>
          <cell r="BO483"/>
          <cell r="BP483"/>
          <cell r="BQ483"/>
          <cell r="BR483"/>
          <cell r="BS483"/>
          <cell r="BT483"/>
          <cell r="BU483"/>
          <cell r="BV483"/>
          <cell r="BW483"/>
          <cell r="BX483"/>
          <cell r="BY483"/>
          <cell r="BZ483"/>
          <cell r="CA483"/>
          <cell r="CB483"/>
          <cell r="CC483"/>
          <cell r="CD483" t="str">
            <v>Yes</v>
          </cell>
          <cell r="CE483" t="str">
            <v>Yes</v>
          </cell>
          <cell r="CF483" t="str">
            <v>Yes</v>
          </cell>
          <cell r="CG483" t="str">
            <v>Yes</v>
          </cell>
          <cell r="CH483" t="str">
            <v>Yes</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v>1</v>
          </cell>
          <cell r="DW483" t="str">
            <v/>
          </cell>
        </row>
        <row r="484">
          <cell r="U484" t="str">
            <v>PR19TMS_AR06</v>
          </cell>
          <cell r="V484" t="str">
            <v>A - Deliver an effortless customer experience</v>
          </cell>
          <cell r="W484" t="str">
            <v>PR19 new</v>
          </cell>
          <cell r="X484" t="str">
            <v>AR06</v>
          </cell>
          <cell r="Y484" t="str">
            <v>Priority services for customers in vulnerable circumstances</v>
          </cell>
          <cell r="Z484"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AA484" t="str">
            <v/>
          </cell>
          <cell r="AB484" t="str">
            <v/>
          </cell>
          <cell r="AC484" t="str">
            <v/>
          </cell>
          <cell r="AD484" t="str">
            <v/>
          </cell>
          <cell r="AE484">
            <v>1</v>
          </cell>
          <cell r="AF484" t="str">
            <v/>
          </cell>
          <cell r="AG484" t="str">
            <v/>
          </cell>
          <cell r="AH484" t="str">
            <v/>
          </cell>
          <cell r="AI484">
            <v>1</v>
          </cell>
          <cell r="AJ484" t="str">
            <v>NFI</v>
          </cell>
          <cell r="AK484" t="str">
            <v/>
          </cell>
          <cell r="AL484" t="str">
            <v/>
          </cell>
          <cell r="AM484" t="str">
            <v>Affordability/vulnerability</v>
          </cell>
          <cell r="AN484" t="str">
            <v>%</v>
          </cell>
          <cell r="AO484" t="str">
            <v>Percentage of applicable households</v>
          </cell>
          <cell r="AP484">
            <v>1</v>
          </cell>
          <cell r="AQ484" t="str">
            <v>Up</v>
          </cell>
          <cell r="AR484" t="str">
            <v>Priority services for customers in vulnerable circumstances</v>
          </cell>
          <cell r="AS484"/>
          <cell r="AT484"/>
          <cell r="AU484"/>
          <cell r="AV484"/>
          <cell r="AW484"/>
          <cell r="AX484"/>
          <cell r="AY484"/>
          <cell r="AZ484"/>
          <cell r="BA484"/>
          <cell r="BB484"/>
          <cell r="BC484"/>
          <cell r="BD484"/>
          <cell r="BE484"/>
          <cell r="BF484"/>
          <cell r="BG484"/>
          <cell r="BH484"/>
          <cell r="BI484" t="str">
            <v>3.0 / 17.5 / 45</v>
          </cell>
          <cell r="BJ484" t="str">
            <v>4.0 / 35 / 90</v>
          </cell>
          <cell r="BK484" t="str">
            <v>5.0 / 35 / 90</v>
          </cell>
          <cell r="BL484" t="str">
            <v>6.0 / 35 / 90</v>
          </cell>
          <cell r="BM484" t="str">
            <v>7.0 / 35 / 90</v>
          </cell>
          <cell r="BN484"/>
          <cell r="BO484"/>
          <cell r="BP484"/>
          <cell r="BQ484"/>
          <cell r="BR484"/>
          <cell r="BS484"/>
          <cell r="BT484"/>
          <cell r="BU484"/>
          <cell r="BV484"/>
          <cell r="BW484"/>
          <cell r="BX484"/>
          <cell r="BY484"/>
          <cell r="BZ484"/>
          <cell r="CA484"/>
          <cell r="CB484"/>
          <cell r="CC484"/>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No</v>
          </cell>
          <cell r="DV484">
            <v>1</v>
          </cell>
          <cell r="DW484" t="str">
            <v>n/a</v>
          </cell>
        </row>
        <row r="485">
          <cell r="U485" t="str">
            <v>PR19TMS_AR07</v>
          </cell>
          <cell r="V485" t="str">
            <v>A - Deliver an effortless customer experience</v>
          </cell>
          <cell r="W485" t="str">
            <v>PR19 new</v>
          </cell>
          <cell r="X485" t="str">
            <v>AR07</v>
          </cell>
          <cell r="Y485" t="str">
            <v>BSI for fair, flexible inclusive services</v>
          </cell>
          <cell r="Z485" t="str">
            <v xml:space="preserve">This performance commitment commits Thames Water to achieving and maintaining the BS18477 British Standard for Inclusive Service Provision. </v>
          </cell>
          <cell r="AA485" t="str">
            <v/>
          </cell>
          <cell r="AB485" t="str">
            <v/>
          </cell>
          <cell r="AC485" t="str">
            <v/>
          </cell>
          <cell r="AD485" t="str">
            <v/>
          </cell>
          <cell r="AE485">
            <v>1</v>
          </cell>
          <cell r="AF485" t="str">
            <v/>
          </cell>
          <cell r="AG485" t="str">
            <v/>
          </cell>
          <cell r="AH485" t="str">
            <v/>
          </cell>
          <cell r="AI485">
            <v>1</v>
          </cell>
          <cell r="AJ485" t="str">
            <v>NFI</v>
          </cell>
          <cell r="AK485" t="str">
            <v/>
          </cell>
          <cell r="AL485" t="str">
            <v/>
          </cell>
          <cell r="AM485" t="str">
            <v>Affordability/vulnerability</v>
          </cell>
          <cell r="AN485" t="str">
            <v>text</v>
          </cell>
          <cell r="AO485" t="str">
            <v>Achievement of BS18477</v>
          </cell>
          <cell r="AP485">
            <v>0</v>
          </cell>
          <cell r="AQ485" t="str">
            <v>text</v>
          </cell>
          <cell r="AR485" t="str">
            <v/>
          </cell>
          <cell r="AS485"/>
          <cell r="AT485"/>
          <cell r="AU485"/>
          <cell r="AV485"/>
          <cell r="AW485"/>
          <cell r="AX485"/>
          <cell r="AY485"/>
          <cell r="AZ485"/>
          <cell r="BA485"/>
          <cell r="BB485"/>
          <cell r="BC485"/>
          <cell r="BD485"/>
          <cell r="BE485"/>
          <cell r="BF485"/>
          <cell r="BG485"/>
          <cell r="BH485"/>
          <cell r="BI485" t="str">
            <v/>
          </cell>
          <cell r="BJ485" t="str">
            <v/>
          </cell>
          <cell r="BK485" t="str">
            <v/>
          </cell>
          <cell r="BL485" t="str">
            <v/>
          </cell>
          <cell r="BM485" t="str">
            <v/>
          </cell>
          <cell r="BN485"/>
          <cell r="BO485"/>
          <cell r="BP485"/>
          <cell r="BQ485"/>
          <cell r="BR485"/>
          <cell r="BS485"/>
          <cell r="BT485"/>
          <cell r="BU485"/>
          <cell r="BV485"/>
          <cell r="BW485"/>
          <cell r="BX485"/>
          <cell r="BY485"/>
          <cell r="BZ485"/>
          <cell r="CA485"/>
          <cell r="CB485"/>
          <cell r="CC485"/>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v>1</v>
          </cell>
          <cell r="DW485" t="str">
            <v/>
          </cell>
        </row>
        <row r="486">
          <cell r="U486" t="str">
            <v>PR19TMS_M01</v>
          </cell>
          <cell r="V486" t="str">
            <v/>
          </cell>
          <cell r="W486" t="str">
            <v/>
          </cell>
          <cell r="X486" t="str">
            <v>M01</v>
          </cell>
          <cell r="Y486" t="str">
            <v>Installing new smart meters in London</v>
          </cell>
          <cell r="Z486" t="str">
            <v/>
          </cell>
          <cell r="AA486" t="str">
            <v/>
          </cell>
          <cell r="AB486">
            <v>1</v>
          </cell>
          <cell r="AC486" t="str">
            <v/>
          </cell>
          <cell r="AD486" t="str">
            <v/>
          </cell>
          <cell r="AE486" t="str">
            <v/>
          </cell>
          <cell r="AF486" t="str">
            <v/>
          </cell>
          <cell r="AG486" t="str">
            <v/>
          </cell>
          <cell r="AH486" t="str">
            <v/>
          </cell>
          <cell r="AI486">
            <v>1</v>
          </cell>
          <cell r="AJ486" t="str">
            <v>Under</v>
          </cell>
          <cell r="AK486" t="str">
            <v xml:space="preserve">Revenue </v>
          </cell>
          <cell r="AL486" t="str">
            <v>End of period</v>
          </cell>
          <cell r="AM486" t="str">
            <v/>
          </cell>
          <cell r="AN486" t="str">
            <v/>
          </cell>
          <cell r="AO486" t="str">
            <v/>
          </cell>
          <cell r="AP486">
            <v>0</v>
          </cell>
          <cell r="AQ486" t="str">
            <v>Up</v>
          </cell>
          <cell r="AR486" t="str">
            <v/>
          </cell>
          <cell r="AS486"/>
          <cell r="AT486"/>
          <cell r="AU486"/>
          <cell r="AV486"/>
          <cell r="AW486"/>
          <cell r="AX486"/>
          <cell r="AY486"/>
          <cell r="AZ486"/>
          <cell r="BA486"/>
          <cell r="BB486"/>
          <cell r="BC486"/>
          <cell r="BD486"/>
          <cell r="BE486"/>
          <cell r="BF486"/>
          <cell r="BG486"/>
          <cell r="BH486"/>
          <cell r="BI486" t="str">
            <v/>
          </cell>
          <cell r="BJ486" t="str">
            <v/>
          </cell>
          <cell r="BK486" t="str">
            <v/>
          </cell>
          <cell r="BL486" t="str">
            <v/>
          </cell>
          <cell r="BM486" t="str">
            <v/>
          </cell>
          <cell r="BN486"/>
          <cell r="BO486"/>
          <cell r="BP486"/>
          <cell r="BQ486"/>
          <cell r="BR486"/>
          <cell r="BS486"/>
          <cell r="BT486"/>
          <cell r="BU486"/>
          <cell r="BV486"/>
          <cell r="BW486"/>
          <cell r="BX486"/>
          <cell r="BY486"/>
          <cell r="BZ486"/>
          <cell r="CA486"/>
          <cell r="CB486"/>
          <cell r="CC486"/>
          <cell r="CD486" t="str">
            <v/>
          </cell>
          <cell r="CE486" t="str">
            <v/>
          </cell>
          <cell r="CF486" t="str">
            <v/>
          </cell>
          <cell r="CG486" t="str">
            <v/>
          </cell>
          <cell r="CH486" t="str">
            <v>Yes</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No</v>
          </cell>
          <cell r="DV486">
            <v>1</v>
          </cell>
          <cell r="DW486" t="str">
            <v/>
          </cell>
        </row>
        <row r="487">
          <cell r="U487" t="str">
            <v>PR19TMS_M02</v>
          </cell>
          <cell r="V487" t="str">
            <v/>
          </cell>
          <cell r="W487" t="str">
            <v/>
          </cell>
          <cell r="X487" t="str">
            <v>M02</v>
          </cell>
          <cell r="Y487" t="str">
            <v>Replacing existing meters with smart meters in London</v>
          </cell>
          <cell r="Z487" t="str">
            <v/>
          </cell>
          <cell r="AA487" t="str">
            <v/>
          </cell>
          <cell r="AB487">
            <v>1</v>
          </cell>
          <cell r="AC487" t="str">
            <v/>
          </cell>
          <cell r="AD487" t="str">
            <v/>
          </cell>
          <cell r="AE487" t="str">
            <v/>
          </cell>
          <cell r="AF487" t="str">
            <v/>
          </cell>
          <cell r="AG487" t="str">
            <v/>
          </cell>
          <cell r="AH487" t="str">
            <v/>
          </cell>
          <cell r="AI487">
            <v>1</v>
          </cell>
          <cell r="AJ487" t="str">
            <v>Under</v>
          </cell>
          <cell r="AK487" t="str">
            <v xml:space="preserve">Revenue </v>
          </cell>
          <cell r="AL487" t="str">
            <v>End of period</v>
          </cell>
          <cell r="AM487" t="str">
            <v/>
          </cell>
          <cell r="AN487" t="str">
            <v/>
          </cell>
          <cell r="AO487" t="str">
            <v/>
          </cell>
          <cell r="AP487">
            <v>0</v>
          </cell>
          <cell r="AQ487" t="str">
            <v>Up</v>
          </cell>
          <cell r="AR487" t="str">
            <v/>
          </cell>
          <cell r="AS487"/>
          <cell r="AT487"/>
          <cell r="AU487"/>
          <cell r="AV487"/>
          <cell r="AW487"/>
          <cell r="AX487"/>
          <cell r="AY487"/>
          <cell r="AZ487"/>
          <cell r="BA487"/>
          <cell r="BB487"/>
          <cell r="BC487"/>
          <cell r="BD487"/>
          <cell r="BE487"/>
          <cell r="BF487"/>
          <cell r="BG487"/>
          <cell r="BH487"/>
          <cell r="BI487" t="str">
            <v/>
          </cell>
          <cell r="BJ487" t="str">
            <v/>
          </cell>
          <cell r="BK487" t="str">
            <v/>
          </cell>
          <cell r="BL487" t="str">
            <v/>
          </cell>
          <cell r="BM487" t="str">
            <v/>
          </cell>
          <cell r="BN487"/>
          <cell r="BO487"/>
          <cell r="BP487"/>
          <cell r="BQ487"/>
          <cell r="BR487"/>
          <cell r="BS487"/>
          <cell r="BT487"/>
          <cell r="BU487"/>
          <cell r="BV487"/>
          <cell r="BW487"/>
          <cell r="BX487"/>
          <cell r="BY487"/>
          <cell r="BZ487"/>
          <cell r="CA487"/>
          <cell r="CB487"/>
          <cell r="CC487"/>
          <cell r="CD487" t="str">
            <v/>
          </cell>
          <cell r="CE487" t="str">
            <v/>
          </cell>
          <cell r="CF487" t="str">
            <v/>
          </cell>
          <cell r="CG487" t="str">
            <v/>
          </cell>
          <cell r="CH487" t="str">
            <v>Yes</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v>1</v>
          </cell>
          <cell r="DW487" t="str">
            <v/>
          </cell>
        </row>
        <row r="488">
          <cell r="U488" t="str">
            <v>PR19TMS_NEP01</v>
          </cell>
          <cell r="V488" t="str">
            <v/>
          </cell>
          <cell r="W488" t="str">
            <v/>
          </cell>
          <cell r="X488" t="str">
            <v>NEP01</v>
          </cell>
          <cell r="Y488" t="str">
            <v>WINEP Delivery</v>
          </cell>
          <cell r="Z488" t="str">
            <v/>
          </cell>
          <cell r="AA488" t="str">
            <v/>
          </cell>
          <cell r="AB488" t="str">
            <v/>
          </cell>
          <cell r="AC488" t="str">
            <v/>
          </cell>
          <cell r="AD488" t="str">
            <v/>
          </cell>
          <cell r="AE488" t="str">
            <v/>
          </cell>
          <cell r="AF488" t="str">
            <v/>
          </cell>
          <cell r="AG488" t="str">
            <v/>
          </cell>
          <cell r="AH488" t="str">
            <v/>
          </cell>
          <cell r="AI488">
            <v>0</v>
          </cell>
          <cell r="AJ488" t="str">
            <v>NFI</v>
          </cell>
          <cell r="AK488" t="str">
            <v/>
          </cell>
          <cell r="AL488" t="str">
            <v/>
          </cell>
          <cell r="AM488" t="str">
            <v/>
          </cell>
          <cell r="AN488" t="str">
            <v/>
          </cell>
          <cell r="AO488" t="str">
            <v>WINEP requirements met or not met in each year</v>
          </cell>
          <cell r="AP488">
            <v>0</v>
          </cell>
          <cell r="AQ488" t="str">
            <v/>
          </cell>
          <cell r="AR488" t="str">
            <v/>
          </cell>
          <cell r="AS488"/>
          <cell r="AT488"/>
          <cell r="AU488"/>
          <cell r="AV488"/>
          <cell r="AW488"/>
          <cell r="AX488"/>
          <cell r="AY488"/>
          <cell r="AZ488"/>
          <cell r="BA488"/>
          <cell r="BB488"/>
          <cell r="BC488"/>
          <cell r="BD488"/>
          <cell r="BE488"/>
          <cell r="BF488"/>
          <cell r="BG488"/>
          <cell r="BH488"/>
          <cell r="BI488" t="str">
            <v/>
          </cell>
          <cell r="BJ488" t="str">
            <v/>
          </cell>
          <cell r="BK488" t="str">
            <v/>
          </cell>
          <cell r="BL488" t="str">
            <v/>
          </cell>
          <cell r="BM488" t="str">
            <v/>
          </cell>
          <cell r="BN488"/>
          <cell r="BO488"/>
          <cell r="BP488"/>
          <cell r="BQ488"/>
          <cell r="BR488"/>
          <cell r="BS488"/>
          <cell r="BT488"/>
          <cell r="BU488"/>
          <cell r="BV488"/>
          <cell r="BW488"/>
          <cell r="BX488"/>
          <cell r="BY488"/>
          <cell r="BZ488"/>
          <cell r="CA488"/>
          <cell r="CB488"/>
          <cell r="CC488"/>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v>1</v>
          </cell>
          <cell r="DW488" t="str">
            <v/>
          </cell>
        </row>
        <row r="489">
          <cell r="U489" t="str">
            <v>PR19TMS_DWMP</v>
          </cell>
          <cell r="V489" t="str">
            <v/>
          </cell>
          <cell r="W489" t="str">
            <v/>
          </cell>
          <cell r="X489" t="str">
            <v>DWMP</v>
          </cell>
          <cell r="Y489" t="str">
            <v>Delivery of DWMPs</v>
          </cell>
          <cell r="Z489" t="str">
            <v/>
          </cell>
          <cell r="AA489" t="str">
            <v/>
          </cell>
          <cell r="AB489" t="str">
            <v/>
          </cell>
          <cell r="AC489" t="str">
            <v/>
          </cell>
          <cell r="AD489" t="str">
            <v/>
          </cell>
          <cell r="AE489" t="str">
            <v/>
          </cell>
          <cell r="AF489" t="str">
            <v/>
          </cell>
          <cell r="AG489" t="str">
            <v/>
          </cell>
          <cell r="AH489" t="str">
            <v/>
          </cell>
          <cell r="AI489">
            <v>0</v>
          </cell>
          <cell r="AJ489"/>
          <cell r="AK489"/>
          <cell r="AL489"/>
          <cell r="AM489"/>
          <cell r="AN489"/>
          <cell r="AO489"/>
          <cell r="AP489">
            <v>0</v>
          </cell>
          <cell r="AQ489"/>
          <cell r="AR489"/>
          <cell r="AS489"/>
          <cell r="AT489"/>
          <cell r="AU489"/>
          <cell r="AV489"/>
          <cell r="AW489"/>
          <cell r="AX489"/>
          <cell r="AY489"/>
          <cell r="AZ489"/>
          <cell r="BA489"/>
          <cell r="BB489"/>
          <cell r="BC489"/>
          <cell r="BD489"/>
          <cell r="BE489"/>
          <cell r="BF489"/>
          <cell r="BG489"/>
          <cell r="BH489"/>
          <cell r="BI489" t="str">
            <v/>
          </cell>
          <cell r="BJ489" t="str">
            <v/>
          </cell>
          <cell r="BK489" t="str">
            <v/>
          </cell>
          <cell r="BL489" t="str">
            <v/>
          </cell>
          <cell r="BM489" t="str">
            <v/>
          </cell>
          <cell r="BN489"/>
          <cell r="BO489"/>
          <cell r="BP489"/>
          <cell r="BQ489"/>
          <cell r="BR489"/>
          <cell r="BS489"/>
          <cell r="BT489"/>
          <cell r="BU489"/>
          <cell r="BV489"/>
          <cell r="BW489"/>
          <cell r="BX489"/>
          <cell r="BY489"/>
          <cell r="BZ489"/>
          <cell r="CA489"/>
          <cell r="CB489"/>
          <cell r="CC489"/>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cell r="DV489"/>
          <cell r="DW489"/>
        </row>
        <row r="490">
          <cell r="U490" t="str">
            <v>PR19UUW_A01-CF</v>
          </cell>
          <cell r="V490" t="str">
            <v>Your drinking water is safe and clean</v>
          </cell>
          <cell r="W490" t="str">
            <v>PR19 new</v>
          </cell>
          <cell r="X490" t="str">
            <v>A01-CF</v>
          </cell>
          <cell r="Y490" t="str">
            <v>Water quality compliance (CRI)</v>
          </cell>
          <cell r="Z490" t="str">
            <v>As per Ofwat definition</v>
          </cell>
          <cell r="AA490">
            <v>0.1</v>
          </cell>
          <cell r="AB490">
            <v>0.9</v>
          </cell>
          <cell r="AC490" t="str">
            <v/>
          </cell>
          <cell r="AD490" t="str">
            <v/>
          </cell>
          <cell r="AE490" t="str">
            <v/>
          </cell>
          <cell r="AF490" t="str">
            <v/>
          </cell>
          <cell r="AG490" t="str">
            <v/>
          </cell>
          <cell r="AH490" t="str">
            <v/>
          </cell>
          <cell r="AI490">
            <v>1</v>
          </cell>
          <cell r="AJ490" t="str">
            <v>Under</v>
          </cell>
          <cell r="AK490" t="str">
            <v xml:space="preserve">Revenue </v>
          </cell>
          <cell r="AL490" t="str">
            <v>In-period</v>
          </cell>
          <cell r="AM490" t="str">
            <v>Water quality compliance</v>
          </cell>
          <cell r="AN490" t="str">
            <v>number</v>
          </cell>
          <cell r="AO490" t="str">
            <v>Numerical CRI score</v>
          </cell>
          <cell r="AP490">
            <v>2</v>
          </cell>
          <cell r="AQ490" t="str">
            <v>Down</v>
          </cell>
          <cell r="AR490" t="str">
            <v>Water quality compliance (CRI)</v>
          </cell>
          <cell r="AS490"/>
          <cell r="AT490"/>
          <cell r="AU490"/>
          <cell r="AV490"/>
          <cell r="AW490"/>
          <cell r="AX490"/>
          <cell r="AY490"/>
          <cell r="AZ490"/>
          <cell r="BA490"/>
          <cell r="BB490"/>
          <cell r="BC490"/>
          <cell r="BD490"/>
          <cell r="BE490"/>
          <cell r="BF490"/>
          <cell r="BG490"/>
          <cell r="BH490"/>
          <cell r="BI490">
            <v>0</v>
          </cell>
          <cell r="BJ490">
            <v>0</v>
          </cell>
          <cell r="BK490">
            <v>0</v>
          </cell>
          <cell r="BL490">
            <v>0</v>
          </cell>
          <cell r="BM490">
            <v>0</v>
          </cell>
          <cell r="BN490"/>
          <cell r="BO490"/>
          <cell r="BP490"/>
          <cell r="BQ490"/>
          <cell r="BR490"/>
          <cell r="BS490"/>
          <cell r="BT490"/>
          <cell r="BU490"/>
          <cell r="BV490"/>
          <cell r="BW490"/>
          <cell r="BX490"/>
          <cell r="BY490"/>
          <cell r="BZ490"/>
          <cell r="CA490"/>
          <cell r="CB490"/>
          <cell r="CC490"/>
          <cell r="CD490" t="str">
            <v>Yes</v>
          </cell>
          <cell r="CE490" t="str">
            <v>Yes</v>
          </cell>
          <cell r="CF490" t="str">
            <v>Yes</v>
          </cell>
          <cell r="CG490" t="str">
            <v>Yes</v>
          </cell>
          <cell r="CH490" t="str">
            <v>Yes</v>
          </cell>
          <cell r="CI490" t="str">
            <v/>
          </cell>
          <cell r="CJ490" t="str">
            <v/>
          </cell>
          <cell r="CK490" t="str">
            <v/>
          </cell>
          <cell r="CL490" t="str">
            <v/>
          </cell>
          <cell r="CM490" t="str">
            <v/>
          </cell>
          <cell r="CN490">
            <v>9.5</v>
          </cell>
          <cell r="CO490">
            <v>9.5</v>
          </cell>
          <cell r="CP490">
            <v>9.5</v>
          </cell>
          <cell r="CQ490">
            <v>9.5</v>
          </cell>
          <cell r="CR490">
            <v>9.5</v>
          </cell>
          <cell r="CS490">
            <v>2</v>
          </cell>
          <cell r="CT490">
            <v>2</v>
          </cell>
          <cell r="CU490">
            <v>2</v>
          </cell>
          <cell r="CV490">
            <v>2</v>
          </cell>
          <cell r="CW490">
            <v>2</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v>-1.125</v>
          </cell>
          <cell r="DN490" t="str">
            <v/>
          </cell>
          <cell r="DO490" t="str">
            <v/>
          </cell>
          <cell r="DP490" t="str">
            <v/>
          </cell>
          <cell r="DQ490">
            <v>0</v>
          </cell>
          <cell r="DR490" t="str">
            <v/>
          </cell>
          <cell r="DS490" t="str">
            <v/>
          </cell>
          <cell r="DT490" t="str">
            <v/>
          </cell>
          <cell r="DU490" t="str">
            <v>No</v>
          </cell>
          <cell r="DV490">
            <v>1</v>
          </cell>
          <cell r="DW490" t="str">
            <v/>
          </cell>
        </row>
        <row r="491">
          <cell r="U491" t="str">
            <v>PR19UUW_A02-WN</v>
          </cell>
          <cell r="V491" t="str">
            <v>Your drinking water is safe and clean</v>
          </cell>
          <cell r="W491" t="str">
            <v>PR14 revision</v>
          </cell>
          <cell r="X491" t="str">
            <v>A02-WN</v>
          </cell>
          <cell r="Y491" t="str">
            <v>Reducing water quality contacts due to taste, smell and appearance</v>
          </cell>
          <cell r="Z491" t="str">
            <v>As per DWI definition and as used by Discover Water.</v>
          </cell>
          <cell r="AA491" t="str">
            <v/>
          </cell>
          <cell r="AB491">
            <v>1</v>
          </cell>
          <cell r="AC491" t="str">
            <v/>
          </cell>
          <cell r="AD491" t="str">
            <v/>
          </cell>
          <cell r="AE491" t="str">
            <v/>
          </cell>
          <cell r="AF491" t="str">
            <v/>
          </cell>
          <cell r="AG491" t="str">
            <v/>
          </cell>
          <cell r="AH491" t="str">
            <v/>
          </cell>
          <cell r="AI491">
            <v>1</v>
          </cell>
          <cell r="AJ491" t="str">
            <v>Out &amp; under</v>
          </cell>
          <cell r="AK491" t="str">
            <v xml:space="preserve">Revenue </v>
          </cell>
          <cell r="AL491" t="str">
            <v>In-period</v>
          </cell>
          <cell r="AM491" t="str">
            <v>Customer contacts - water quality</v>
          </cell>
          <cell r="AN491" t="str">
            <v>Number</v>
          </cell>
          <cell r="AO491" t="str">
            <v>No. of contacts per 1,000 population</v>
          </cell>
          <cell r="AP491">
            <v>1</v>
          </cell>
          <cell r="AQ491" t="str">
            <v>Down</v>
          </cell>
          <cell r="AR491"/>
          <cell r="AS491"/>
          <cell r="AT491"/>
          <cell r="AU491"/>
          <cell r="AV491"/>
          <cell r="AW491"/>
          <cell r="AX491"/>
          <cell r="AY491"/>
          <cell r="AZ491"/>
          <cell r="BA491"/>
          <cell r="BB491"/>
          <cell r="BC491"/>
          <cell r="BD491"/>
          <cell r="BE491"/>
          <cell r="BF491"/>
          <cell r="BG491"/>
          <cell r="BH491"/>
          <cell r="BI491" t="str">
            <v/>
          </cell>
          <cell r="BJ491" t="str">
            <v/>
          </cell>
          <cell r="BK491" t="str">
            <v/>
          </cell>
          <cell r="BL491" t="str">
            <v/>
          </cell>
          <cell r="BM491" t="str">
            <v/>
          </cell>
          <cell r="BN491"/>
          <cell r="BO491"/>
          <cell r="BP491"/>
          <cell r="BQ491"/>
          <cell r="BR491"/>
          <cell r="BS491"/>
          <cell r="BT491"/>
          <cell r="BU491"/>
          <cell r="BV491"/>
          <cell r="BW491"/>
          <cell r="BX491"/>
          <cell r="BY491"/>
          <cell r="BZ491"/>
          <cell r="CA491"/>
          <cell r="CB491"/>
          <cell r="CC491"/>
          <cell r="CD491" t="str">
            <v>Yes</v>
          </cell>
          <cell r="CE491" t="str">
            <v>Yes</v>
          </cell>
          <cell r="CF491" t="str">
            <v>Yes</v>
          </cell>
          <cell r="CG491" t="str">
            <v>Yes</v>
          </cell>
          <cell r="CH491" t="str">
            <v>Yes</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v>1</v>
          </cell>
          <cell r="DW491" t="str">
            <v/>
          </cell>
        </row>
        <row r="492">
          <cell r="U492" t="str">
            <v>PR19UUW_A03-WN</v>
          </cell>
          <cell r="V492" t="str">
            <v>Your drinking water is safe and clean</v>
          </cell>
          <cell r="W492" t="str">
            <v>PR19 new</v>
          </cell>
          <cell r="X492" t="str">
            <v>A03-WN</v>
          </cell>
          <cell r="Y492" t="str">
            <v>Number of properties with lead risk reduced</v>
          </cell>
          <cell r="Z492"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AA492" t="str">
            <v/>
          </cell>
          <cell r="AB492">
            <v>1</v>
          </cell>
          <cell r="AC492" t="str">
            <v/>
          </cell>
          <cell r="AD492" t="str">
            <v/>
          </cell>
          <cell r="AE492" t="str">
            <v/>
          </cell>
          <cell r="AF492" t="str">
            <v/>
          </cell>
          <cell r="AG492" t="str">
            <v/>
          </cell>
          <cell r="AH492" t="str">
            <v/>
          </cell>
          <cell r="AI492">
            <v>1</v>
          </cell>
          <cell r="AJ492" t="str">
            <v>Out &amp; under</v>
          </cell>
          <cell r="AK492" t="str">
            <v xml:space="preserve">Revenue </v>
          </cell>
          <cell r="AL492" t="str">
            <v>In-period</v>
          </cell>
          <cell r="AM492" t="str">
            <v>Water quality compliance</v>
          </cell>
          <cell r="AN492" t="str">
            <v>nr</v>
          </cell>
          <cell r="AO492" t="str">
            <v>Number of qualifying complete lead service pipe replacements completed per year</v>
          </cell>
          <cell r="AP492">
            <v>0</v>
          </cell>
          <cell r="AQ492" t="str">
            <v>Up</v>
          </cell>
          <cell r="AR492" t="str">
            <v/>
          </cell>
          <cell r="AS492"/>
          <cell r="AT492"/>
          <cell r="AU492"/>
          <cell r="AV492"/>
          <cell r="AW492"/>
          <cell r="AX492"/>
          <cell r="AY492"/>
          <cell r="AZ492"/>
          <cell r="BA492"/>
          <cell r="BB492"/>
          <cell r="BC492"/>
          <cell r="BD492"/>
          <cell r="BE492"/>
          <cell r="BF492"/>
          <cell r="BG492"/>
          <cell r="BH492"/>
          <cell r="BI492" t="str">
            <v/>
          </cell>
          <cell r="BJ492" t="str">
            <v/>
          </cell>
          <cell r="BK492" t="str">
            <v/>
          </cell>
          <cell r="BL492" t="str">
            <v/>
          </cell>
          <cell r="BM492" t="str">
            <v/>
          </cell>
          <cell r="BN492"/>
          <cell r="BO492"/>
          <cell r="BP492"/>
          <cell r="BQ492"/>
          <cell r="BR492"/>
          <cell r="BS492"/>
          <cell r="BT492"/>
          <cell r="BU492"/>
          <cell r="BV492"/>
          <cell r="BW492"/>
          <cell r="BX492"/>
          <cell r="BY492"/>
          <cell r="BZ492"/>
          <cell r="CA492"/>
          <cell r="CB492"/>
          <cell r="CC492"/>
          <cell r="CD492" t="str">
            <v>Yes</v>
          </cell>
          <cell r="CE492" t="str">
            <v>Yes</v>
          </cell>
          <cell r="CF492" t="str">
            <v>Yes</v>
          </cell>
          <cell r="CG492" t="str">
            <v>Yes</v>
          </cell>
          <cell r="CH492" t="str">
            <v>Yes</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v>1</v>
          </cell>
          <cell r="DW492" t="str">
            <v/>
          </cell>
        </row>
        <row r="493">
          <cell r="U493" t="str">
            <v>PR19UUW_A04-WN</v>
          </cell>
          <cell r="V493" t="str">
            <v>Your drinking water is safe and clean</v>
          </cell>
          <cell r="W493" t="str">
            <v>PR19 new</v>
          </cell>
          <cell r="X493" t="str">
            <v>A04-WN</v>
          </cell>
          <cell r="Y493" t="str">
            <v>Helping customers look after water in their home</v>
          </cell>
          <cell r="Z493"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AA493" t="str">
            <v/>
          </cell>
          <cell r="AB493">
            <v>1</v>
          </cell>
          <cell r="AC493" t="str">
            <v/>
          </cell>
          <cell r="AD493" t="str">
            <v/>
          </cell>
          <cell r="AE493" t="str">
            <v/>
          </cell>
          <cell r="AF493" t="str">
            <v/>
          </cell>
          <cell r="AG493" t="str">
            <v/>
          </cell>
          <cell r="AH493" t="str">
            <v/>
          </cell>
          <cell r="AI493">
            <v>1</v>
          </cell>
          <cell r="AJ493" t="str">
            <v>Out &amp; under</v>
          </cell>
          <cell r="AK493" t="str">
            <v xml:space="preserve">Revenue </v>
          </cell>
          <cell r="AL493" t="str">
            <v>In-period</v>
          </cell>
          <cell r="AM493" t="str">
            <v>Customer education/awareness</v>
          </cell>
          <cell r="AN493" t="str">
            <v>%</v>
          </cell>
          <cell r="AO493" t="str">
            <v>Percentage of customers (as surveyed) who are aware of water quality and water efficiency (and therefore usage) within the customers’ homes</v>
          </cell>
          <cell r="AP493">
            <v>1</v>
          </cell>
          <cell r="AQ493" t="str">
            <v>Up</v>
          </cell>
          <cell r="AR493" t="str">
            <v/>
          </cell>
          <cell r="AS493"/>
          <cell r="AT493"/>
          <cell r="AU493"/>
          <cell r="AV493"/>
          <cell r="AW493"/>
          <cell r="AX493"/>
          <cell r="AY493"/>
          <cell r="AZ493"/>
          <cell r="BA493"/>
          <cell r="BB493"/>
          <cell r="BC493"/>
          <cell r="BD493"/>
          <cell r="BE493"/>
          <cell r="BF493"/>
          <cell r="BG493"/>
          <cell r="BH493"/>
          <cell r="BI493" t="str">
            <v/>
          </cell>
          <cell r="BJ493" t="str">
            <v/>
          </cell>
          <cell r="BK493" t="str">
            <v/>
          </cell>
          <cell r="BL493" t="str">
            <v/>
          </cell>
          <cell r="BM493" t="str">
            <v/>
          </cell>
          <cell r="BN493"/>
          <cell r="BO493"/>
          <cell r="BP493"/>
          <cell r="BQ493"/>
          <cell r="BR493"/>
          <cell r="BS493"/>
          <cell r="BT493"/>
          <cell r="BU493"/>
          <cell r="BV493"/>
          <cell r="BW493"/>
          <cell r="BX493"/>
          <cell r="BY493"/>
          <cell r="BZ493"/>
          <cell r="CA493"/>
          <cell r="CB493"/>
          <cell r="CC493"/>
          <cell r="CD493" t="str">
            <v>Yes</v>
          </cell>
          <cell r="CE493" t="str">
            <v>Yes</v>
          </cell>
          <cell r="CF493" t="str">
            <v>Yes</v>
          </cell>
          <cell r="CG493" t="str">
            <v>Yes</v>
          </cell>
          <cell r="CH493" t="str">
            <v>Yes</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v>1</v>
          </cell>
          <cell r="DW493" t="str">
            <v/>
          </cell>
        </row>
        <row r="494">
          <cell r="U494" t="str">
            <v>PR19UUW_A05-WN</v>
          </cell>
          <cell r="V494" t="str">
            <v>Your drinking water is safe and clean</v>
          </cell>
          <cell r="W494" t="str">
            <v>PR19 new</v>
          </cell>
          <cell r="X494" t="str">
            <v>A05-WN</v>
          </cell>
          <cell r="Y494" t="str">
            <v>Reducing discolouration from the Vyrnwy treated water aqueduct</v>
          </cell>
          <cell r="Z494" t="str">
            <v>This measure records the length of the Vyrnwy treated water aqueduct cleaned / relined, if required by the Drinking Water Inspectorate (DWI) to meet the target for reduction in water discolouration.</v>
          </cell>
          <cell r="AA494" t="str">
            <v/>
          </cell>
          <cell r="AB494">
            <v>1</v>
          </cell>
          <cell r="AC494" t="str">
            <v/>
          </cell>
          <cell r="AD494" t="str">
            <v/>
          </cell>
          <cell r="AE494" t="str">
            <v/>
          </cell>
          <cell r="AF494" t="str">
            <v/>
          </cell>
          <cell r="AG494" t="str">
            <v/>
          </cell>
          <cell r="AH494" t="str">
            <v/>
          </cell>
          <cell r="AI494">
            <v>1</v>
          </cell>
          <cell r="AJ494" t="str">
            <v>Out</v>
          </cell>
          <cell r="AK494" t="str">
            <v xml:space="preserve">Revenue </v>
          </cell>
          <cell r="AL494" t="str">
            <v>In-period</v>
          </cell>
          <cell r="AM494" t="str">
            <v>Customer contacts - water quality</v>
          </cell>
          <cell r="AN494" t="str">
            <v>nr</v>
          </cell>
          <cell r="AO494" t="str">
            <v>Number of kilometres of the Vyrnwy treated water aqueduct cleaned/relined annually</v>
          </cell>
          <cell r="AP494">
            <v>2</v>
          </cell>
          <cell r="AQ494" t="str">
            <v>Up</v>
          </cell>
          <cell r="AR494" t="str">
            <v/>
          </cell>
          <cell r="AS494"/>
          <cell r="AT494"/>
          <cell r="AU494"/>
          <cell r="AV494"/>
          <cell r="AW494"/>
          <cell r="AX494"/>
          <cell r="AY494"/>
          <cell r="AZ494"/>
          <cell r="BA494"/>
          <cell r="BB494"/>
          <cell r="BC494"/>
          <cell r="BD494"/>
          <cell r="BE494"/>
          <cell r="BF494"/>
          <cell r="BG494"/>
          <cell r="BH494"/>
          <cell r="BI494" t="str">
            <v/>
          </cell>
          <cell r="BJ494" t="str">
            <v/>
          </cell>
          <cell r="BK494" t="str">
            <v/>
          </cell>
          <cell r="BL494" t="str">
            <v/>
          </cell>
          <cell r="BM494" t="str">
            <v/>
          </cell>
          <cell r="BN494"/>
          <cell r="BO494"/>
          <cell r="BP494"/>
          <cell r="BQ494"/>
          <cell r="BR494"/>
          <cell r="BS494"/>
          <cell r="BT494"/>
          <cell r="BU494"/>
          <cell r="BV494"/>
          <cell r="BW494"/>
          <cell r="BX494"/>
          <cell r="BY494"/>
          <cell r="BZ494"/>
          <cell r="CA494"/>
          <cell r="CB494"/>
          <cell r="CC494"/>
          <cell r="CD494" t="str">
            <v>Yes</v>
          </cell>
          <cell r="CE494" t="str">
            <v>Yes</v>
          </cell>
          <cell r="CF494" t="str">
            <v>Yes</v>
          </cell>
          <cell r="CG494" t="str">
            <v>Yes</v>
          </cell>
          <cell r="CH494" t="str">
            <v>Yes</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v>1</v>
          </cell>
          <cell r="DW494" t="str">
            <v/>
          </cell>
        </row>
        <row r="495">
          <cell r="U495" t="str">
            <v>PR19UUW_B01-WN</v>
          </cell>
          <cell r="V495" t="str">
            <v>You have a reliable supply of water now and in the future</v>
          </cell>
          <cell r="W495" t="str">
            <v>PR14 revision</v>
          </cell>
          <cell r="X495" t="str">
            <v>B01-WN</v>
          </cell>
          <cell r="Y495" t="str">
            <v>Leakage</v>
          </cell>
          <cell r="Z495" t="str">
            <v>As per Ofwat definition</v>
          </cell>
          <cell r="AA495" t="str">
            <v/>
          </cell>
          <cell r="AB495">
            <v>1</v>
          </cell>
          <cell r="AC495" t="str">
            <v/>
          </cell>
          <cell r="AD495" t="str">
            <v/>
          </cell>
          <cell r="AE495" t="str">
            <v/>
          </cell>
          <cell r="AF495" t="str">
            <v/>
          </cell>
          <cell r="AG495" t="str">
            <v/>
          </cell>
          <cell r="AH495" t="str">
            <v/>
          </cell>
          <cell r="AI495">
            <v>1</v>
          </cell>
          <cell r="AJ495" t="str">
            <v>Out &amp; under</v>
          </cell>
          <cell r="AK495" t="str">
            <v xml:space="preserve">Revenue </v>
          </cell>
          <cell r="AL495" t="str">
            <v>In-period</v>
          </cell>
          <cell r="AM495" t="str">
            <v>Leakage</v>
          </cell>
          <cell r="AN495" t="str">
            <v>%</v>
          </cell>
          <cell r="AO495" t="str">
            <v>Percentage reduction from baseline (2019-20) using 3 year average</v>
          </cell>
          <cell r="AP495">
            <v>1</v>
          </cell>
          <cell r="AQ495" t="str">
            <v>Up</v>
          </cell>
          <cell r="AR495" t="str">
            <v>Leakage</v>
          </cell>
          <cell r="AS495"/>
          <cell r="AT495"/>
          <cell r="AU495"/>
          <cell r="AV495"/>
          <cell r="AW495"/>
          <cell r="AX495"/>
          <cell r="AY495"/>
          <cell r="AZ495"/>
          <cell r="BA495"/>
          <cell r="BB495"/>
          <cell r="BC495"/>
          <cell r="BD495"/>
          <cell r="BE495"/>
          <cell r="BF495"/>
          <cell r="BG495"/>
          <cell r="BH495"/>
          <cell r="BI495">
            <v>0.8</v>
          </cell>
          <cell r="BJ495">
            <v>1.9</v>
          </cell>
          <cell r="BK495">
            <v>3.7</v>
          </cell>
          <cell r="BL495">
            <v>6.6</v>
          </cell>
          <cell r="BM495">
            <v>10.8</v>
          </cell>
          <cell r="BN495"/>
          <cell r="BO495"/>
          <cell r="BP495"/>
          <cell r="BQ495"/>
          <cell r="BR495"/>
          <cell r="BS495"/>
          <cell r="BT495"/>
          <cell r="BU495"/>
          <cell r="BV495"/>
          <cell r="BW495"/>
          <cell r="BX495"/>
          <cell r="BY495"/>
          <cell r="BZ495"/>
          <cell r="CA495"/>
          <cell r="CB495"/>
          <cell r="CC495"/>
          <cell r="CD495" t="str">
            <v>Yes</v>
          </cell>
          <cell r="CE495" t="str">
            <v>Yes</v>
          </cell>
          <cell r="CF495" t="str">
            <v>Yes</v>
          </cell>
          <cell r="CG495" t="str">
            <v>Yes</v>
          </cell>
          <cell r="CH495" t="str">
            <v>Yes</v>
          </cell>
          <cell r="CI495" t="str">
            <v/>
          </cell>
          <cell r="CJ495" t="str">
            <v/>
          </cell>
          <cell r="CK495" t="str">
            <v/>
          </cell>
          <cell r="CL495" t="str">
            <v/>
          </cell>
          <cell r="CM495" t="str">
            <v/>
          </cell>
          <cell r="CN495">
            <v>-5</v>
          </cell>
          <cell r="CO495">
            <v>-5</v>
          </cell>
          <cell r="CP495">
            <v>-5</v>
          </cell>
          <cell r="CQ495">
            <v>-5</v>
          </cell>
          <cell r="CR495">
            <v>-5</v>
          </cell>
          <cell r="CS495" t="str">
            <v/>
          </cell>
          <cell r="CT495" t="str">
            <v/>
          </cell>
          <cell r="CU495" t="str">
            <v/>
          </cell>
          <cell r="CV495" t="str">
            <v/>
          </cell>
          <cell r="CW495" t="str">
            <v/>
          </cell>
          <cell r="CX495" t="str">
            <v/>
          </cell>
          <cell r="CY495" t="str">
            <v/>
          </cell>
          <cell r="CZ495" t="str">
            <v/>
          </cell>
          <cell r="DA495" t="str">
            <v/>
          </cell>
          <cell r="DB495" t="str">
            <v/>
          </cell>
          <cell r="DC495">
            <v>2.5</v>
          </cell>
          <cell r="DD495">
            <v>5.0999999999999996</v>
          </cell>
          <cell r="DE495">
            <v>8.9</v>
          </cell>
          <cell r="DF495">
            <v>13.2</v>
          </cell>
          <cell r="DG495">
            <v>17.2</v>
          </cell>
          <cell r="DH495" t="str">
            <v/>
          </cell>
          <cell r="DI495" t="str">
            <v/>
          </cell>
          <cell r="DJ495" t="str">
            <v/>
          </cell>
          <cell r="DK495" t="str">
            <v/>
          </cell>
          <cell r="DL495" t="str">
            <v/>
          </cell>
          <cell r="DM495">
            <v>-0.17499999999999999</v>
          </cell>
          <cell r="DN495" t="str">
            <v/>
          </cell>
          <cell r="DO495" t="str">
            <v/>
          </cell>
          <cell r="DP495" t="str">
            <v/>
          </cell>
          <cell r="DQ495">
            <v>0.14599999999999999</v>
          </cell>
          <cell r="DR495" t="str">
            <v/>
          </cell>
          <cell r="DS495" t="str">
            <v/>
          </cell>
          <cell r="DT495" t="str">
            <v/>
          </cell>
          <cell r="DU495" t="str">
            <v>No</v>
          </cell>
          <cell r="DV495">
            <v>1</v>
          </cell>
          <cell r="DW495" t="str">
            <v/>
          </cell>
        </row>
        <row r="496">
          <cell r="U496" t="str">
            <v>PR19UUW_B02-WN</v>
          </cell>
          <cell r="V496" t="str">
            <v>You have a reliable supply of water now and in the future</v>
          </cell>
          <cell r="W496" t="str">
            <v>PR14 revision</v>
          </cell>
          <cell r="X496" t="str">
            <v>B02-WN</v>
          </cell>
          <cell r="Y496" t="str">
            <v>Mains repairs</v>
          </cell>
          <cell r="Z496" t="str">
            <v>As per Ofwat definition</v>
          </cell>
          <cell r="AA496" t="str">
            <v/>
          </cell>
          <cell r="AB496">
            <v>1</v>
          </cell>
          <cell r="AC496" t="str">
            <v/>
          </cell>
          <cell r="AD496" t="str">
            <v/>
          </cell>
          <cell r="AE496" t="str">
            <v/>
          </cell>
          <cell r="AF496" t="str">
            <v/>
          </cell>
          <cell r="AG496" t="str">
            <v/>
          </cell>
          <cell r="AH496" t="str">
            <v/>
          </cell>
          <cell r="AI496">
            <v>1</v>
          </cell>
          <cell r="AJ496" t="str">
            <v>Out &amp; under</v>
          </cell>
          <cell r="AK496" t="str">
            <v xml:space="preserve">Revenue </v>
          </cell>
          <cell r="AL496" t="str">
            <v>In-period</v>
          </cell>
          <cell r="AM496" t="str">
            <v>Water mains bursts</v>
          </cell>
          <cell r="AN496" t="str">
            <v>number</v>
          </cell>
          <cell r="AO496" t="str">
            <v>Number of repairs per 1000 km of mains</v>
          </cell>
          <cell r="AP496">
            <v>1</v>
          </cell>
          <cell r="AQ496" t="str">
            <v>Down</v>
          </cell>
          <cell r="AR496" t="str">
            <v>Mains repairs</v>
          </cell>
          <cell r="AS496"/>
          <cell r="AT496"/>
          <cell r="AU496"/>
          <cell r="AV496"/>
          <cell r="AW496"/>
          <cell r="AX496"/>
          <cell r="AY496"/>
          <cell r="AZ496"/>
          <cell r="BA496"/>
          <cell r="BB496"/>
          <cell r="BC496"/>
          <cell r="BD496"/>
          <cell r="BE496"/>
          <cell r="BF496"/>
          <cell r="BG496"/>
          <cell r="BH496"/>
          <cell r="BI496">
            <v>119.9</v>
          </cell>
          <cell r="BJ496">
            <v>118.2</v>
          </cell>
          <cell r="BK496">
            <v>116.6</v>
          </cell>
          <cell r="BL496">
            <v>114.9</v>
          </cell>
          <cell r="BM496">
            <v>113.3</v>
          </cell>
          <cell r="BN496"/>
          <cell r="BO496"/>
          <cell r="BP496"/>
          <cell r="BQ496"/>
          <cell r="BR496"/>
          <cell r="BS496"/>
          <cell r="BT496"/>
          <cell r="BU496"/>
          <cell r="BV496"/>
          <cell r="BW496"/>
          <cell r="BX496"/>
          <cell r="BY496"/>
          <cell r="BZ496"/>
          <cell r="CA496"/>
          <cell r="CB496"/>
          <cell r="CC496"/>
          <cell r="CD496" t="str">
            <v>Yes</v>
          </cell>
          <cell r="CE496" t="str">
            <v>Yes</v>
          </cell>
          <cell r="CF496" t="str">
            <v>Yes</v>
          </cell>
          <cell r="CG496" t="str">
            <v>Yes</v>
          </cell>
          <cell r="CH496" t="str">
            <v>Yes</v>
          </cell>
          <cell r="CI496" t="str">
            <v/>
          </cell>
          <cell r="CJ496" t="str">
            <v/>
          </cell>
          <cell r="CK496" t="str">
            <v/>
          </cell>
          <cell r="CL496" t="str">
            <v/>
          </cell>
          <cell r="CM496" t="str">
            <v/>
          </cell>
          <cell r="CN496">
            <v>167.9</v>
          </cell>
          <cell r="CO496">
            <v>167.9</v>
          </cell>
          <cell r="CP496">
            <v>167.9</v>
          </cell>
          <cell r="CQ496">
            <v>167.9</v>
          </cell>
          <cell r="CR496">
            <v>167.9</v>
          </cell>
          <cell r="CS496" t="str">
            <v/>
          </cell>
          <cell r="CT496" t="str">
            <v/>
          </cell>
          <cell r="CU496" t="str">
            <v/>
          </cell>
          <cell r="CV496" t="str">
            <v/>
          </cell>
          <cell r="CW496" t="str">
            <v/>
          </cell>
          <cell r="CX496" t="str">
            <v/>
          </cell>
          <cell r="CY496" t="str">
            <v/>
          </cell>
          <cell r="CZ496" t="str">
            <v/>
          </cell>
          <cell r="DA496" t="str">
            <v/>
          </cell>
          <cell r="DB496" t="str">
            <v/>
          </cell>
          <cell r="DC496">
            <v>89.9</v>
          </cell>
          <cell r="DD496">
            <v>88.3</v>
          </cell>
          <cell r="DE496">
            <v>86.6</v>
          </cell>
          <cell r="DF496">
            <v>84.9</v>
          </cell>
          <cell r="DG496">
            <v>83.3</v>
          </cell>
          <cell r="DH496" t="str">
            <v/>
          </cell>
          <cell r="DI496" t="str">
            <v/>
          </cell>
          <cell r="DJ496" t="str">
            <v/>
          </cell>
          <cell r="DK496" t="str">
            <v/>
          </cell>
          <cell r="DL496" t="str">
            <v/>
          </cell>
          <cell r="DM496">
            <v>-0.23499999999999999</v>
          </cell>
          <cell r="DN496" t="str">
            <v/>
          </cell>
          <cell r="DO496" t="str">
            <v/>
          </cell>
          <cell r="DP496" t="str">
            <v/>
          </cell>
          <cell r="DQ496">
            <v>0.13200000000000001</v>
          </cell>
          <cell r="DR496" t="str">
            <v/>
          </cell>
          <cell r="DS496" t="str">
            <v/>
          </cell>
          <cell r="DT496" t="str">
            <v/>
          </cell>
          <cell r="DU496" t="str">
            <v/>
          </cell>
          <cell r="DV496">
            <v>1</v>
          </cell>
          <cell r="DW496" t="str">
            <v/>
          </cell>
        </row>
        <row r="497">
          <cell r="U497" t="str">
            <v>PR19UUW_B03-WN</v>
          </cell>
          <cell r="V497" t="str">
            <v>You have a reliable supply of water now and in the future</v>
          </cell>
          <cell r="W497" t="str">
            <v>PR14 revision</v>
          </cell>
          <cell r="X497" t="str">
            <v>B03-WN</v>
          </cell>
          <cell r="Y497" t="str">
            <v>Water supply interruptions</v>
          </cell>
          <cell r="Z497" t="str">
            <v>As per Ofwat definition</v>
          </cell>
          <cell r="AA497" t="str">
            <v/>
          </cell>
          <cell r="AB497">
            <v>1</v>
          </cell>
          <cell r="AC497" t="str">
            <v/>
          </cell>
          <cell r="AD497" t="str">
            <v/>
          </cell>
          <cell r="AE497" t="str">
            <v/>
          </cell>
          <cell r="AF497" t="str">
            <v/>
          </cell>
          <cell r="AG497" t="str">
            <v/>
          </cell>
          <cell r="AH497" t="str">
            <v/>
          </cell>
          <cell r="AI497">
            <v>1</v>
          </cell>
          <cell r="AJ497" t="str">
            <v>Out &amp; under</v>
          </cell>
          <cell r="AK497" t="str">
            <v xml:space="preserve">Revenue </v>
          </cell>
          <cell r="AL497" t="str">
            <v>In-period</v>
          </cell>
          <cell r="AM497" t="str">
            <v>Supply interruptions</v>
          </cell>
          <cell r="AN497" t="str">
            <v>hh:mm:ss</v>
          </cell>
          <cell r="AO497" t="str">
            <v>Hours:minutes:seconds per property per year</v>
          </cell>
          <cell r="AP497">
            <v>0</v>
          </cell>
          <cell r="AQ497" t="str">
            <v>Down</v>
          </cell>
          <cell r="AR497" t="str">
            <v>Water supply interruptions</v>
          </cell>
          <cell r="AS497"/>
          <cell r="AT497"/>
          <cell r="AU497"/>
          <cell r="AV497"/>
          <cell r="AW497"/>
          <cell r="AX497"/>
          <cell r="AY497"/>
          <cell r="AZ497"/>
          <cell r="BA497"/>
          <cell r="BB497"/>
          <cell r="BC497"/>
          <cell r="BD497"/>
          <cell r="BE497"/>
          <cell r="BF497"/>
          <cell r="BG497"/>
          <cell r="BH497"/>
          <cell r="BI497">
            <v>4.5138888888888893E-3</v>
          </cell>
          <cell r="BJ497">
            <v>4.2592592592592595E-3</v>
          </cell>
          <cell r="BK497">
            <v>3.9930555555555561E-3</v>
          </cell>
          <cell r="BL497">
            <v>3.7384259259259263E-3</v>
          </cell>
          <cell r="BM497">
            <v>3.472222222222222E-3</v>
          </cell>
          <cell r="BN497"/>
          <cell r="BO497"/>
          <cell r="BP497"/>
          <cell r="BQ497"/>
          <cell r="BR497"/>
          <cell r="BS497"/>
          <cell r="BT497"/>
          <cell r="BU497"/>
          <cell r="BV497"/>
          <cell r="BW497"/>
          <cell r="BX497"/>
          <cell r="BY497"/>
          <cell r="BZ497"/>
          <cell r="CA497"/>
          <cell r="CB497"/>
          <cell r="CC497"/>
          <cell r="CD497" t="str">
            <v>Yes</v>
          </cell>
          <cell r="CE497" t="str">
            <v>Yes</v>
          </cell>
          <cell r="CF497" t="str">
            <v>Yes</v>
          </cell>
          <cell r="CG497" t="str">
            <v>Yes</v>
          </cell>
          <cell r="CH497" t="str">
            <v>Yes</v>
          </cell>
          <cell r="CI497" t="str">
            <v/>
          </cell>
          <cell r="CJ497" t="str">
            <v/>
          </cell>
          <cell r="CK497" t="str">
            <v/>
          </cell>
          <cell r="CL497" t="str">
            <v/>
          </cell>
          <cell r="CM497" t="str">
            <v/>
          </cell>
          <cell r="CN497">
            <v>1.5798611111111114E-2</v>
          </cell>
          <cell r="CO497">
            <v>1.5798611111111114E-2</v>
          </cell>
          <cell r="CP497">
            <v>1.5798611111111114E-2</v>
          </cell>
          <cell r="CQ497">
            <v>1.5798611111111114E-2</v>
          </cell>
          <cell r="CR497">
            <v>1.5798611111111114E-2</v>
          </cell>
          <cell r="CS497" t="str">
            <v/>
          </cell>
          <cell r="CT497" t="str">
            <v/>
          </cell>
          <cell r="CU497" t="str">
            <v/>
          </cell>
          <cell r="CV497" t="str">
            <v/>
          </cell>
          <cell r="CW497" t="str">
            <v/>
          </cell>
          <cell r="CX497" t="str">
            <v/>
          </cell>
          <cell r="CY497" t="str">
            <v/>
          </cell>
          <cell r="CZ497" t="str">
            <v/>
          </cell>
          <cell r="DA497" t="str">
            <v/>
          </cell>
          <cell r="DB497" t="str">
            <v/>
          </cell>
          <cell r="DC497">
            <v>2.4305555555555556E-3</v>
          </cell>
          <cell r="DD497">
            <v>2.3263888888888891E-3</v>
          </cell>
          <cell r="DE497">
            <v>2.2106481481481491E-3</v>
          </cell>
          <cell r="DF497">
            <v>2.1064814814814817E-3</v>
          </cell>
          <cell r="DG497">
            <v>2.0138888888888888E-3</v>
          </cell>
          <cell r="DH497" t="str">
            <v/>
          </cell>
          <cell r="DI497" t="str">
            <v/>
          </cell>
          <cell r="DJ497" t="str">
            <v/>
          </cell>
          <cell r="DK497" t="str">
            <v/>
          </cell>
          <cell r="DL497" t="str">
            <v/>
          </cell>
          <cell r="DM497">
            <v>-0.93600000000000005</v>
          </cell>
          <cell r="DN497" t="str">
            <v/>
          </cell>
          <cell r="DO497" t="str">
            <v/>
          </cell>
          <cell r="DP497" t="str">
            <v/>
          </cell>
          <cell r="DQ497">
            <v>0.93600000000000005</v>
          </cell>
          <cell r="DR497" t="str">
            <v/>
          </cell>
          <cell r="DS497" t="str">
            <v/>
          </cell>
          <cell r="DT497" t="str">
            <v/>
          </cell>
          <cell r="DU497" t="str">
            <v>No</v>
          </cell>
          <cell r="DV497">
            <v>1</v>
          </cell>
          <cell r="DW497" t="str">
            <v/>
          </cell>
        </row>
        <row r="498">
          <cell r="U498" t="str">
            <v>PR19UUW_B04-CF</v>
          </cell>
          <cell r="V498" t="str">
            <v>You have a reliable supply of water now and in the future</v>
          </cell>
          <cell r="W498" t="str">
            <v>PR19 new</v>
          </cell>
          <cell r="X498" t="str">
            <v>B04-CF</v>
          </cell>
          <cell r="Y498" t="str">
            <v>Unplanned outage</v>
          </cell>
          <cell r="Z498" t="str">
            <v>As per Ofwat definition</v>
          </cell>
          <cell r="AA498">
            <v>0.05</v>
          </cell>
          <cell r="AB498">
            <v>0.95</v>
          </cell>
          <cell r="AC498" t="str">
            <v/>
          </cell>
          <cell r="AD498" t="str">
            <v/>
          </cell>
          <cell r="AE498" t="str">
            <v/>
          </cell>
          <cell r="AF498" t="str">
            <v/>
          </cell>
          <cell r="AG498" t="str">
            <v/>
          </cell>
          <cell r="AH498" t="str">
            <v/>
          </cell>
          <cell r="AI498">
            <v>1</v>
          </cell>
          <cell r="AJ498" t="str">
            <v>Under</v>
          </cell>
          <cell r="AK498" t="str">
            <v xml:space="preserve">Revenue </v>
          </cell>
          <cell r="AL498" t="str">
            <v>In-period</v>
          </cell>
          <cell r="AM498" t="str">
            <v>Water outage</v>
          </cell>
          <cell r="AN498" t="str">
            <v>%</v>
          </cell>
          <cell r="AO498" t="str">
            <v>Percentage of peak week production capacity</v>
          </cell>
          <cell r="AP498">
            <v>2</v>
          </cell>
          <cell r="AQ498" t="str">
            <v>Down</v>
          </cell>
          <cell r="AR498" t="str">
            <v>Unplanned outage</v>
          </cell>
          <cell r="AS498"/>
          <cell r="AT498"/>
          <cell r="AU498"/>
          <cell r="AV498"/>
          <cell r="AW498"/>
          <cell r="AX498"/>
          <cell r="AY498"/>
          <cell r="AZ498"/>
          <cell r="BA498"/>
          <cell r="BB498"/>
          <cell r="BC498"/>
          <cell r="BD498"/>
          <cell r="BE498"/>
          <cell r="BF498"/>
          <cell r="BG498"/>
          <cell r="BH498"/>
          <cell r="BI498">
            <v>3.56</v>
          </cell>
          <cell r="BJ498">
            <v>3.26</v>
          </cell>
          <cell r="BK498">
            <v>2.95</v>
          </cell>
          <cell r="BL498">
            <v>2.65</v>
          </cell>
          <cell r="BM498">
            <v>2.34</v>
          </cell>
          <cell r="BN498"/>
          <cell r="BO498"/>
          <cell r="BP498"/>
          <cell r="BQ498"/>
          <cell r="BR498"/>
          <cell r="BS498"/>
          <cell r="BT498"/>
          <cell r="BU498"/>
          <cell r="BV498"/>
          <cell r="BW498"/>
          <cell r="BX498"/>
          <cell r="BY498"/>
          <cell r="BZ498"/>
          <cell r="CA498"/>
          <cell r="CB498"/>
          <cell r="CC498"/>
          <cell r="CD498" t="str">
            <v>Yes</v>
          </cell>
          <cell r="CE498" t="str">
            <v>Yes</v>
          </cell>
          <cell r="CF498" t="str">
            <v>Yes</v>
          </cell>
          <cell r="CG498" t="str">
            <v>Yes</v>
          </cell>
          <cell r="CH498" t="str">
            <v>Yes</v>
          </cell>
          <cell r="CI498" t="str">
            <v/>
          </cell>
          <cell r="CJ498" t="str">
            <v/>
          </cell>
          <cell r="CK498" t="str">
            <v/>
          </cell>
          <cell r="CL498" t="str">
            <v/>
          </cell>
          <cell r="CM498" t="str">
            <v/>
          </cell>
          <cell r="CN498">
            <v>7.13</v>
          </cell>
          <cell r="CO498">
            <v>7.13</v>
          </cell>
          <cell r="CP498">
            <v>7.13</v>
          </cell>
          <cell r="CQ498">
            <v>7.13</v>
          </cell>
          <cell r="CR498">
            <v>7.13</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v>-2.7029999999999998</v>
          </cell>
          <cell r="DN498" t="str">
            <v/>
          </cell>
          <cell r="DO498" t="str">
            <v/>
          </cell>
          <cell r="DP498" t="str">
            <v/>
          </cell>
          <cell r="DQ498" t="str">
            <v/>
          </cell>
          <cell r="DR498" t="str">
            <v/>
          </cell>
          <cell r="DS498" t="str">
            <v/>
          </cell>
          <cell r="DT498" t="str">
            <v/>
          </cell>
          <cell r="DU498" t="str">
            <v/>
          </cell>
          <cell r="DV498">
            <v>1</v>
          </cell>
          <cell r="DW498" t="str">
            <v/>
          </cell>
        </row>
        <row r="499">
          <cell r="U499" t="str">
            <v>PR19UUW_B05-WN</v>
          </cell>
          <cell r="V499" t="str">
            <v>You have a reliable supply of water now and in the future</v>
          </cell>
          <cell r="W499" t="str">
            <v>PR19 new</v>
          </cell>
          <cell r="X499" t="str">
            <v>B05-WN</v>
          </cell>
          <cell r="Y499" t="str">
            <v>Per capita consumption</v>
          </cell>
          <cell r="Z499" t="str">
            <v>As per Ofwat definition</v>
          </cell>
          <cell r="AA499" t="str">
            <v/>
          </cell>
          <cell r="AB499">
            <v>1</v>
          </cell>
          <cell r="AC499" t="str">
            <v/>
          </cell>
          <cell r="AD499" t="str">
            <v/>
          </cell>
          <cell r="AE499" t="str">
            <v/>
          </cell>
          <cell r="AF499" t="str">
            <v/>
          </cell>
          <cell r="AG499" t="str">
            <v/>
          </cell>
          <cell r="AH499" t="str">
            <v/>
          </cell>
          <cell r="AI499">
            <v>1</v>
          </cell>
          <cell r="AJ499" t="str">
            <v>Out &amp; under</v>
          </cell>
          <cell r="AK499" t="str">
            <v xml:space="preserve">Revenue </v>
          </cell>
          <cell r="AL499" t="str">
            <v>End of period</v>
          </cell>
          <cell r="AM499" t="str">
            <v>Water consumption</v>
          </cell>
          <cell r="AN499" t="str">
            <v>%</v>
          </cell>
          <cell r="AO499" t="str">
            <v>Percentage reduction from baseline (2019-20) using 3 year average</v>
          </cell>
          <cell r="AP499">
            <v>1</v>
          </cell>
          <cell r="AQ499" t="str">
            <v>Up</v>
          </cell>
          <cell r="AR499" t="str">
            <v>Per capita consumption</v>
          </cell>
          <cell r="AS499"/>
          <cell r="AT499"/>
          <cell r="AU499"/>
          <cell r="AV499"/>
          <cell r="AW499"/>
          <cell r="AX499"/>
          <cell r="AY499"/>
          <cell r="AZ499"/>
          <cell r="BA499"/>
          <cell r="BB499"/>
          <cell r="BC499"/>
          <cell r="BD499"/>
          <cell r="BE499"/>
          <cell r="BF499"/>
          <cell r="BG499"/>
          <cell r="BH499"/>
          <cell r="BI499">
            <v>1.3</v>
          </cell>
          <cell r="BJ499">
            <v>2.6</v>
          </cell>
          <cell r="BK499">
            <v>3.9</v>
          </cell>
          <cell r="BL499">
            <v>5.0999999999999996</v>
          </cell>
          <cell r="BM499">
            <v>6.3</v>
          </cell>
          <cell r="BN499"/>
          <cell r="BO499"/>
          <cell r="BP499"/>
          <cell r="BQ499"/>
          <cell r="BR499"/>
          <cell r="BS499"/>
          <cell r="BT499"/>
          <cell r="BU499"/>
          <cell r="BV499"/>
          <cell r="BW499"/>
          <cell r="BX499"/>
          <cell r="BY499"/>
          <cell r="BZ499"/>
          <cell r="CA499"/>
          <cell r="CB499"/>
          <cell r="CC499"/>
          <cell r="CD499" t="str">
            <v>Yes</v>
          </cell>
          <cell r="CE499" t="str">
            <v>Yes</v>
          </cell>
          <cell r="CF499" t="str">
            <v>Yes</v>
          </cell>
          <cell r="CG499" t="str">
            <v>Yes</v>
          </cell>
          <cell r="CH499" t="str">
            <v>Yes</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v>-0.39600000000000002</v>
          </cell>
          <cell r="DN499" t="str">
            <v/>
          </cell>
          <cell r="DO499" t="str">
            <v/>
          </cell>
          <cell r="DP499" t="str">
            <v/>
          </cell>
          <cell r="DQ499">
            <v>0.33</v>
          </cell>
          <cell r="DR499" t="str">
            <v/>
          </cell>
          <cell r="DS499" t="str">
            <v/>
          </cell>
          <cell r="DT499" t="str">
            <v/>
          </cell>
          <cell r="DU499" t="str">
            <v/>
          </cell>
          <cell r="DV499">
            <v>1</v>
          </cell>
          <cell r="DW499" t="str">
            <v/>
          </cell>
        </row>
        <row r="500">
          <cell r="U500" t="str">
            <v>PR19UUW_B06-CF</v>
          </cell>
          <cell r="V500" t="str">
            <v>You have a reliable supply of water now and in the future</v>
          </cell>
          <cell r="W500" t="str">
            <v>PR19 new</v>
          </cell>
          <cell r="X500" t="str">
            <v>B06-CF</v>
          </cell>
          <cell r="Y500" t="str">
            <v>Risk of severe restrictions in a drought</v>
          </cell>
          <cell r="Z500" t="str">
            <v>As per Ofwat definition</v>
          </cell>
          <cell r="AA500">
            <v>0.5</v>
          </cell>
          <cell r="AB500">
            <v>0.5</v>
          </cell>
          <cell r="AC500" t="str">
            <v/>
          </cell>
          <cell r="AD500" t="str">
            <v/>
          </cell>
          <cell r="AE500" t="str">
            <v/>
          </cell>
          <cell r="AF500" t="str">
            <v/>
          </cell>
          <cell r="AG500" t="str">
            <v/>
          </cell>
          <cell r="AH500" t="str">
            <v/>
          </cell>
          <cell r="AI500">
            <v>1</v>
          </cell>
          <cell r="AJ500" t="str">
            <v>NFI</v>
          </cell>
          <cell r="AK500" t="str">
            <v/>
          </cell>
          <cell r="AL500" t="str">
            <v/>
          </cell>
          <cell r="AM500" t="str">
            <v>Resilience</v>
          </cell>
          <cell r="AN500" t="str">
            <v>%</v>
          </cell>
          <cell r="AO500" t="str">
            <v>Percentage of population at risk</v>
          </cell>
          <cell r="AP500">
            <v>1</v>
          </cell>
          <cell r="AQ500" t="str">
            <v>Down</v>
          </cell>
          <cell r="AR500" t="str">
            <v>Risk of severe restrictions in a drought</v>
          </cell>
          <cell r="AS500"/>
          <cell r="AT500"/>
          <cell r="AU500"/>
          <cell r="AV500"/>
          <cell r="AW500"/>
          <cell r="AX500"/>
          <cell r="AY500"/>
          <cell r="AZ500"/>
          <cell r="BA500"/>
          <cell r="BB500"/>
          <cell r="BC500"/>
          <cell r="BD500"/>
          <cell r="BE500"/>
          <cell r="BF500"/>
          <cell r="BG500"/>
          <cell r="BH500"/>
          <cell r="BI500">
            <v>0</v>
          </cell>
          <cell r="BJ500">
            <v>0</v>
          </cell>
          <cell r="BK500">
            <v>0</v>
          </cell>
          <cell r="BL500">
            <v>0</v>
          </cell>
          <cell r="BM500">
            <v>0</v>
          </cell>
          <cell r="BN500"/>
          <cell r="BO500"/>
          <cell r="BP500"/>
          <cell r="BQ500"/>
          <cell r="BR500"/>
          <cell r="BS500"/>
          <cell r="BT500"/>
          <cell r="BU500"/>
          <cell r="BV500"/>
          <cell r="BW500"/>
          <cell r="BX500"/>
          <cell r="BY500"/>
          <cell r="BZ500"/>
          <cell r="CA500"/>
          <cell r="CB500"/>
          <cell r="CC500"/>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row>
        <row r="501">
          <cell r="U501" t="str">
            <v>PR19UUW_B07-WN</v>
          </cell>
          <cell r="V501" t="str">
            <v>You have a reliable supply of water now and in the future</v>
          </cell>
          <cell r="W501" t="str">
            <v>PR14 revision</v>
          </cell>
          <cell r="X501" t="str">
            <v>B07-WN</v>
          </cell>
          <cell r="Y501" t="str">
            <v>Reducing areas of low water pressure</v>
          </cell>
          <cell r="Z501"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AA501" t="str">
            <v/>
          </cell>
          <cell r="AB501">
            <v>1</v>
          </cell>
          <cell r="AC501" t="str">
            <v/>
          </cell>
          <cell r="AD501" t="str">
            <v/>
          </cell>
          <cell r="AE501" t="str">
            <v/>
          </cell>
          <cell r="AF501" t="str">
            <v/>
          </cell>
          <cell r="AG501" t="str">
            <v/>
          </cell>
          <cell r="AH501" t="str">
            <v/>
          </cell>
          <cell r="AI501">
            <v>1</v>
          </cell>
          <cell r="AJ501" t="str">
            <v>Out &amp; under</v>
          </cell>
          <cell r="AK501" t="str">
            <v xml:space="preserve">Revenue </v>
          </cell>
          <cell r="AL501" t="str">
            <v>In-period</v>
          </cell>
          <cell r="AM501" t="str">
            <v>Water pressure</v>
          </cell>
          <cell r="AN501" t="str">
            <v>number</v>
          </cell>
          <cell r="AO501" t="str">
            <v>No. of properties per 10,000 connections</v>
          </cell>
          <cell r="AP501">
            <v>3</v>
          </cell>
          <cell r="AQ501" t="str">
            <v>Down</v>
          </cell>
          <cell r="AR501"/>
          <cell r="AS501"/>
          <cell r="AT501"/>
          <cell r="AU501"/>
          <cell r="AV501"/>
          <cell r="AW501"/>
          <cell r="AX501"/>
          <cell r="AY501"/>
          <cell r="AZ501"/>
          <cell r="BA501"/>
          <cell r="BB501"/>
          <cell r="BC501"/>
          <cell r="BD501"/>
          <cell r="BE501"/>
          <cell r="BF501"/>
          <cell r="BG501"/>
          <cell r="BH501"/>
          <cell r="BI501" t="str">
            <v/>
          </cell>
          <cell r="BJ501" t="str">
            <v/>
          </cell>
          <cell r="BK501" t="str">
            <v/>
          </cell>
          <cell r="BL501" t="str">
            <v/>
          </cell>
          <cell r="BM501" t="str">
            <v/>
          </cell>
          <cell r="BN501"/>
          <cell r="BO501"/>
          <cell r="BP501"/>
          <cell r="BQ501"/>
          <cell r="BR501"/>
          <cell r="BS501"/>
          <cell r="BT501"/>
          <cell r="BU501"/>
          <cell r="BV501"/>
          <cell r="BW501"/>
          <cell r="BX501"/>
          <cell r="BY501"/>
          <cell r="BZ501"/>
          <cell r="CA501"/>
          <cell r="CB501"/>
          <cell r="CC501"/>
          <cell r="CD501" t="str">
            <v>Yes</v>
          </cell>
          <cell r="CE501" t="str">
            <v>Yes</v>
          </cell>
          <cell r="CF501" t="str">
            <v>Yes</v>
          </cell>
          <cell r="CG501" t="str">
            <v>Yes</v>
          </cell>
          <cell r="CH501" t="str">
            <v>Yes</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No</v>
          </cell>
          <cell r="DV501">
            <v>1</v>
          </cell>
          <cell r="DW501" t="str">
            <v/>
          </cell>
        </row>
        <row r="502">
          <cell r="U502" t="str">
            <v>PR19UUW_B08-WN</v>
          </cell>
          <cell r="V502" t="str">
            <v>You have a reliable supply of water now and in the future</v>
          </cell>
          <cell r="W502" t="str">
            <v>PR19 new</v>
          </cell>
          <cell r="X502" t="str">
            <v>B08-WN</v>
          </cell>
          <cell r="Y502" t="str">
            <v>Water service resilience</v>
          </cell>
          <cell r="Z502"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AA502" t="str">
            <v/>
          </cell>
          <cell r="AB502">
            <v>1</v>
          </cell>
          <cell r="AC502" t="str">
            <v/>
          </cell>
          <cell r="AD502" t="str">
            <v/>
          </cell>
          <cell r="AE502" t="str">
            <v/>
          </cell>
          <cell r="AF502" t="str">
            <v/>
          </cell>
          <cell r="AG502" t="str">
            <v/>
          </cell>
          <cell r="AH502" t="str">
            <v/>
          </cell>
          <cell r="AI502">
            <v>1</v>
          </cell>
          <cell r="AJ502" t="str">
            <v>Out &amp; under</v>
          </cell>
          <cell r="AK502" t="str">
            <v xml:space="preserve">Revenue </v>
          </cell>
          <cell r="AL502" t="str">
            <v>In-period</v>
          </cell>
          <cell r="AM502" t="str">
            <v>Asset/equipment failure</v>
          </cell>
          <cell r="AN502" t="str">
            <v>nr</v>
          </cell>
          <cell r="AO502" t="str">
            <v>Risk of customer water supply service days lost per year or ‘csd/yr’</v>
          </cell>
          <cell r="AP502">
            <v>0</v>
          </cell>
          <cell r="AQ502" t="str">
            <v>Down</v>
          </cell>
          <cell r="AR502" t="str">
            <v/>
          </cell>
          <cell r="AS502"/>
          <cell r="AT502"/>
          <cell r="AU502"/>
          <cell r="AV502"/>
          <cell r="AW502"/>
          <cell r="AX502"/>
          <cell r="AY502"/>
          <cell r="AZ502"/>
          <cell r="BA502"/>
          <cell r="BB502"/>
          <cell r="BC502"/>
          <cell r="BD502"/>
          <cell r="BE502"/>
          <cell r="BF502"/>
          <cell r="BG502"/>
          <cell r="BH502"/>
          <cell r="BI502" t="str">
            <v/>
          </cell>
          <cell r="BJ502" t="str">
            <v/>
          </cell>
          <cell r="BK502" t="str">
            <v/>
          </cell>
          <cell r="BL502" t="str">
            <v/>
          </cell>
          <cell r="BM502" t="str">
            <v/>
          </cell>
          <cell r="BN502"/>
          <cell r="BO502"/>
          <cell r="BP502"/>
          <cell r="BQ502"/>
          <cell r="BR502"/>
          <cell r="BS502"/>
          <cell r="BT502"/>
          <cell r="BU502"/>
          <cell r="BV502"/>
          <cell r="BW502"/>
          <cell r="BX502"/>
          <cell r="BY502"/>
          <cell r="BZ502"/>
          <cell r="CA502"/>
          <cell r="CB502"/>
          <cell r="CC502"/>
          <cell r="CD502" t="str">
            <v>Yes</v>
          </cell>
          <cell r="CE502" t="str">
            <v>Yes</v>
          </cell>
          <cell r="CF502" t="str">
            <v>Yes</v>
          </cell>
          <cell r="CG502" t="str">
            <v>Yes</v>
          </cell>
          <cell r="CH502" t="str">
            <v>Yes</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v>1</v>
          </cell>
          <cell r="DW502" t="str">
            <v/>
          </cell>
        </row>
        <row r="503">
          <cell r="U503" t="str">
            <v>PR19UUW_B09-DP</v>
          </cell>
          <cell r="V503" t="str">
            <v>You have a reliable supply of water now and in the future</v>
          </cell>
          <cell r="W503" t="str">
            <v>PR19 new</v>
          </cell>
          <cell r="X503" t="str">
            <v>B09-DP</v>
          </cell>
          <cell r="Y503" t="str">
            <v>Manchester and Pennine resilience</v>
          </cell>
          <cell r="Z503"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AA503" t="str">
            <v/>
          </cell>
          <cell r="AB503">
            <v>1</v>
          </cell>
          <cell r="AC503" t="str">
            <v/>
          </cell>
          <cell r="AD503" t="str">
            <v/>
          </cell>
          <cell r="AE503" t="str">
            <v/>
          </cell>
          <cell r="AF503" t="str">
            <v/>
          </cell>
          <cell r="AG503" t="str">
            <v/>
          </cell>
          <cell r="AH503" t="str">
            <v/>
          </cell>
          <cell r="AI503">
            <v>1</v>
          </cell>
          <cell r="AJ503" t="str">
            <v>NFI</v>
          </cell>
          <cell r="AK503" t="str">
            <v/>
          </cell>
          <cell r="AL503" t="str">
            <v/>
          </cell>
          <cell r="AM503" t="str">
            <v>Resilience</v>
          </cell>
          <cell r="AN503" t="str">
            <v>Control points delivered</v>
          </cell>
          <cell r="AO503" t="str">
            <v>Percentage progress to completion</v>
          </cell>
          <cell r="AP503">
            <v>0</v>
          </cell>
          <cell r="AQ503" t="str">
            <v>Up</v>
          </cell>
          <cell r="AR503" t="str">
            <v/>
          </cell>
          <cell r="AS503"/>
          <cell r="AT503"/>
          <cell r="AU503"/>
          <cell r="AV503"/>
          <cell r="AW503"/>
          <cell r="AX503"/>
          <cell r="AY503"/>
          <cell r="AZ503"/>
          <cell r="BA503"/>
          <cell r="BB503"/>
          <cell r="BC503"/>
          <cell r="BD503"/>
          <cell r="BE503"/>
          <cell r="BF503"/>
          <cell r="BG503"/>
          <cell r="BH503"/>
          <cell r="BI503" t="str">
            <v/>
          </cell>
          <cell r="BJ503" t="str">
            <v/>
          </cell>
          <cell r="BK503" t="str">
            <v/>
          </cell>
          <cell r="BL503" t="str">
            <v/>
          </cell>
          <cell r="BM503" t="str">
            <v/>
          </cell>
          <cell r="BN503"/>
          <cell r="BO503"/>
          <cell r="BP503"/>
          <cell r="BQ503"/>
          <cell r="BR503"/>
          <cell r="BS503"/>
          <cell r="BT503"/>
          <cell r="BU503"/>
          <cell r="BV503"/>
          <cell r="BW503"/>
          <cell r="BX503"/>
          <cell r="BY503"/>
          <cell r="BZ503"/>
          <cell r="CA503"/>
          <cell r="CB503"/>
          <cell r="CC503"/>
          <cell r="CD503" t="str">
            <v/>
          </cell>
          <cell r="CE503" t="str">
            <v/>
          </cell>
          <cell r="CF503" t="str">
            <v/>
          </cell>
          <cell r="CG503" t="str">
            <v/>
          </cell>
          <cell r="CH503" t="str">
            <v>Yes</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row>
        <row r="504">
          <cell r="U504" t="str">
            <v>PR19UUW_B10-WR</v>
          </cell>
          <cell r="V504" t="str">
            <v>You have a reliable supply of water now and in the future</v>
          </cell>
          <cell r="W504" t="str">
            <v>PR14 revision</v>
          </cell>
          <cell r="X504" t="str">
            <v>B10-WR</v>
          </cell>
          <cell r="Y504" t="str">
            <v>Keeping reservoirs resilient</v>
          </cell>
          <cell r="Z504"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AA504">
            <v>1</v>
          </cell>
          <cell r="AB504" t="str">
            <v/>
          </cell>
          <cell r="AC504" t="str">
            <v/>
          </cell>
          <cell r="AD504" t="str">
            <v/>
          </cell>
          <cell r="AE504" t="str">
            <v/>
          </cell>
          <cell r="AF504" t="str">
            <v/>
          </cell>
          <cell r="AG504" t="str">
            <v/>
          </cell>
          <cell r="AH504" t="str">
            <v/>
          </cell>
          <cell r="AI504">
            <v>1</v>
          </cell>
          <cell r="AJ504" t="str">
            <v/>
          </cell>
          <cell r="AK504" t="str">
            <v/>
          </cell>
          <cell r="AL504" t="str">
            <v/>
          </cell>
          <cell r="AM504" t="str">
            <v>Health &amp; safety</v>
          </cell>
          <cell r="AN504" t="str">
            <v>Risk reduction units</v>
          </cell>
          <cell r="AO504" t="str">
            <v xml:space="preserve">Reduction
in risk to the risk of individual dam failure to at least a tolerable level </v>
          </cell>
          <cell r="AP504">
            <v>5</v>
          </cell>
          <cell r="AQ504" t="str">
            <v>Up</v>
          </cell>
          <cell r="AR504" t="str">
            <v/>
          </cell>
          <cell r="AS504"/>
          <cell r="AT504"/>
          <cell r="AU504"/>
          <cell r="AV504"/>
          <cell r="AW504"/>
          <cell r="AX504"/>
          <cell r="AY504"/>
          <cell r="AZ504"/>
          <cell r="BA504"/>
          <cell r="BB504"/>
          <cell r="BC504"/>
          <cell r="BD504"/>
          <cell r="BE504"/>
          <cell r="BF504"/>
          <cell r="BG504"/>
          <cell r="BH504"/>
          <cell r="BI504" t="str">
            <v/>
          </cell>
          <cell r="BJ504" t="str">
            <v/>
          </cell>
          <cell r="BK504" t="str">
            <v/>
          </cell>
          <cell r="BL504" t="str">
            <v/>
          </cell>
          <cell r="BM504" t="str">
            <v/>
          </cell>
          <cell r="BN504"/>
          <cell r="BO504"/>
          <cell r="BP504"/>
          <cell r="BQ504"/>
          <cell r="BR504"/>
          <cell r="BS504"/>
          <cell r="BT504"/>
          <cell r="BU504"/>
          <cell r="BV504"/>
          <cell r="BW504"/>
          <cell r="BX504"/>
          <cell r="BY504"/>
          <cell r="BZ504"/>
          <cell r="CA504"/>
          <cell r="CB504"/>
          <cell r="CC504"/>
          <cell r="CD504" t="str">
            <v/>
          </cell>
          <cell r="CE504" t="str">
            <v/>
          </cell>
          <cell r="CF504" t="str">
            <v/>
          </cell>
          <cell r="CG504" t="str">
            <v/>
          </cell>
          <cell r="CH504" t="str">
            <v>Yes</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v>1</v>
          </cell>
          <cell r="DW504" t="str">
            <v/>
          </cell>
        </row>
        <row r="505">
          <cell r="U505" t="str">
            <v>PR19UUW_B11-WN</v>
          </cell>
          <cell r="V505" t="str">
            <v>You have a reliable supply of water now and in the future</v>
          </cell>
          <cell r="W505" t="str">
            <v>PR14 continuation</v>
          </cell>
          <cell r="X505" t="str">
            <v>B11-WN</v>
          </cell>
          <cell r="Y505" t="str">
            <v>Thirlmere transfer into West Cumbria (AMP7)</v>
          </cell>
          <cell r="Z505" t="str">
            <v>The percentage to which the Thirlmere transfer to West Cumbria is complete</v>
          </cell>
          <cell r="AA505" t="str">
            <v/>
          </cell>
          <cell r="AB505">
            <v>1</v>
          </cell>
          <cell r="AC505" t="str">
            <v/>
          </cell>
          <cell r="AD505" t="str">
            <v/>
          </cell>
          <cell r="AE505" t="str">
            <v/>
          </cell>
          <cell r="AF505" t="str">
            <v/>
          </cell>
          <cell r="AG505" t="str">
            <v/>
          </cell>
          <cell r="AH505" t="str">
            <v/>
          </cell>
          <cell r="AI505">
            <v>1</v>
          </cell>
          <cell r="AJ505" t="str">
            <v>Out &amp; under</v>
          </cell>
          <cell r="AK505" t="str">
            <v xml:space="preserve">Revenue </v>
          </cell>
          <cell r="AL505" t="str">
            <v>In-period</v>
          </cell>
          <cell r="AM505" t="str">
            <v>Security of supply</v>
          </cell>
          <cell r="AN505" t="str">
            <v>%</v>
          </cell>
          <cell r="AO505" t="str">
            <v>% project complete</v>
          </cell>
          <cell r="AP505">
            <v>0</v>
          </cell>
          <cell r="AQ505" t="str">
            <v>Up</v>
          </cell>
          <cell r="AR505" t="str">
            <v/>
          </cell>
          <cell r="AS505"/>
          <cell r="AT505"/>
          <cell r="AU505"/>
          <cell r="AV505"/>
          <cell r="AW505"/>
          <cell r="AX505"/>
          <cell r="AY505"/>
          <cell r="AZ505"/>
          <cell r="BA505"/>
          <cell r="BB505"/>
          <cell r="BC505"/>
          <cell r="BD505"/>
          <cell r="BE505"/>
          <cell r="BF505"/>
          <cell r="BG505"/>
          <cell r="BH505"/>
          <cell r="BI505" t="str">
            <v/>
          </cell>
          <cell r="BJ505" t="str">
            <v/>
          </cell>
          <cell r="BK505" t="str">
            <v/>
          </cell>
          <cell r="BL505" t="str">
            <v/>
          </cell>
          <cell r="BM505" t="str">
            <v/>
          </cell>
          <cell r="BN505"/>
          <cell r="BO505"/>
          <cell r="BP505"/>
          <cell r="BQ505"/>
          <cell r="BR505"/>
          <cell r="BS505"/>
          <cell r="BT505"/>
          <cell r="BU505"/>
          <cell r="BV505"/>
          <cell r="BW505"/>
          <cell r="BX505"/>
          <cell r="BY505"/>
          <cell r="BZ505"/>
          <cell r="CA505"/>
          <cell r="CB505"/>
          <cell r="CC505"/>
          <cell r="CD505" t="str">
            <v>Yes</v>
          </cell>
          <cell r="CE505" t="str">
            <v>Yes</v>
          </cell>
          <cell r="CF505" t="str">
            <v>Yes</v>
          </cell>
          <cell r="CG505" t="str">
            <v>Yes</v>
          </cell>
          <cell r="CH505" t="str">
            <v>Yes</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No</v>
          </cell>
          <cell r="DV505">
            <v>1</v>
          </cell>
          <cell r="DW505" t="str">
            <v/>
          </cell>
        </row>
        <row r="506">
          <cell r="U506" t="str">
            <v>PR19UUW_C01-WWN</v>
          </cell>
          <cell r="V506" t="str">
            <v>The natural environment is protected and improved in the way we deliver our services</v>
          </cell>
          <cell r="W506" t="str">
            <v>PR14 revision</v>
          </cell>
          <cell r="X506" t="str">
            <v>C01-WWN</v>
          </cell>
          <cell r="Y506" t="str">
            <v>Pollution incidents</v>
          </cell>
          <cell r="Z506" t="str">
            <v>As per Ofwat definition</v>
          </cell>
          <cell r="AA506" t="str">
            <v/>
          </cell>
          <cell r="AB506" t="str">
            <v/>
          </cell>
          <cell r="AC506">
            <v>1</v>
          </cell>
          <cell r="AD506" t="str">
            <v/>
          </cell>
          <cell r="AE506" t="str">
            <v/>
          </cell>
          <cell r="AF506" t="str">
            <v/>
          </cell>
          <cell r="AG506" t="str">
            <v/>
          </cell>
          <cell r="AH506" t="str">
            <v/>
          </cell>
          <cell r="AI506">
            <v>1</v>
          </cell>
          <cell r="AJ506" t="str">
            <v>Out &amp; under</v>
          </cell>
          <cell r="AK506" t="str">
            <v xml:space="preserve">Revenue </v>
          </cell>
          <cell r="AL506" t="str">
            <v>In-period</v>
          </cell>
          <cell r="AM506" t="str">
            <v>Pollution incidents</v>
          </cell>
          <cell r="AN506" t="str">
            <v>number</v>
          </cell>
          <cell r="AO506" t="str">
            <v>Number of pollution incidents per 10,000 km of the wastewater
 network</v>
          </cell>
          <cell r="AP506">
            <v>2</v>
          </cell>
          <cell r="AQ506" t="str">
            <v>Down</v>
          </cell>
          <cell r="AR506" t="str">
            <v>Pollution incidents</v>
          </cell>
          <cell r="AS506"/>
          <cell r="AT506"/>
          <cell r="AU506"/>
          <cell r="AV506"/>
          <cell r="AW506"/>
          <cell r="AX506"/>
          <cell r="AY506"/>
          <cell r="AZ506"/>
          <cell r="BA506"/>
          <cell r="BB506"/>
          <cell r="BC506"/>
          <cell r="BD506"/>
          <cell r="BE506"/>
          <cell r="BF506"/>
          <cell r="BG506"/>
          <cell r="BH506"/>
          <cell r="BI506">
            <v>24.5</v>
          </cell>
          <cell r="BJ506">
            <v>23.7</v>
          </cell>
          <cell r="BK506">
            <v>23</v>
          </cell>
          <cell r="BL506">
            <v>22.4</v>
          </cell>
          <cell r="BM506">
            <v>19.5</v>
          </cell>
          <cell r="BN506"/>
          <cell r="BO506"/>
          <cell r="BP506"/>
          <cell r="BQ506"/>
          <cell r="BR506"/>
          <cell r="BS506"/>
          <cell r="BT506"/>
          <cell r="BU506"/>
          <cell r="BV506"/>
          <cell r="BW506"/>
          <cell r="BX506"/>
          <cell r="BY506"/>
          <cell r="BZ506"/>
          <cell r="CA506"/>
          <cell r="CB506"/>
          <cell r="CC506"/>
          <cell r="CD506" t="str">
            <v>Yes</v>
          </cell>
          <cell r="CE506" t="str">
            <v>Yes</v>
          </cell>
          <cell r="CF506" t="str">
            <v>Yes</v>
          </cell>
          <cell r="CG506" t="str">
            <v>Yes</v>
          </cell>
          <cell r="CH506" t="str">
            <v>Yes</v>
          </cell>
          <cell r="CI506">
            <v>98</v>
          </cell>
          <cell r="CJ506">
            <v>98</v>
          </cell>
          <cell r="CK506">
            <v>98</v>
          </cell>
          <cell r="CL506">
            <v>98</v>
          </cell>
          <cell r="CM506">
            <v>98</v>
          </cell>
          <cell r="CN506">
            <v>41.6</v>
          </cell>
          <cell r="CO506">
            <v>41.6</v>
          </cell>
          <cell r="CP506">
            <v>41.6</v>
          </cell>
          <cell r="CQ506">
            <v>41.6</v>
          </cell>
          <cell r="CR506">
            <v>41.6</v>
          </cell>
          <cell r="CS506" t="str">
            <v/>
          </cell>
          <cell r="CT506" t="str">
            <v/>
          </cell>
          <cell r="CU506" t="str">
            <v/>
          </cell>
          <cell r="CV506" t="str">
            <v/>
          </cell>
          <cell r="CW506" t="str">
            <v/>
          </cell>
          <cell r="CX506" t="str">
            <v/>
          </cell>
          <cell r="CY506" t="str">
            <v/>
          </cell>
          <cell r="CZ506" t="str">
            <v/>
          </cell>
          <cell r="DA506" t="str">
            <v/>
          </cell>
          <cell r="DB506" t="str">
            <v/>
          </cell>
          <cell r="DC506">
            <v>11.83</v>
          </cell>
          <cell r="DD506">
            <v>11.46</v>
          </cell>
          <cell r="DE506">
            <v>11.11</v>
          </cell>
          <cell r="DF506">
            <v>10.82</v>
          </cell>
          <cell r="DG506">
            <v>9.42</v>
          </cell>
          <cell r="DH506" t="str">
            <v/>
          </cell>
          <cell r="DI506" t="str">
            <v/>
          </cell>
          <cell r="DJ506" t="str">
            <v/>
          </cell>
          <cell r="DK506" t="str">
            <v/>
          </cell>
          <cell r="DL506" t="str">
            <v/>
          </cell>
          <cell r="DM506">
            <v>-0.91200000000000003</v>
          </cell>
          <cell r="DN506" t="str">
            <v/>
          </cell>
          <cell r="DO506" t="str">
            <v/>
          </cell>
          <cell r="DP506">
            <v>-1.52</v>
          </cell>
          <cell r="DQ506">
            <v>0.76</v>
          </cell>
          <cell r="DR506" t="str">
            <v/>
          </cell>
          <cell r="DS506" t="str">
            <v/>
          </cell>
          <cell r="DT506">
            <v>1.52</v>
          </cell>
          <cell r="DU506" t="str">
            <v>No</v>
          </cell>
          <cell r="DV506">
            <v>1</v>
          </cell>
          <cell r="DW506" t="str">
            <v/>
          </cell>
        </row>
        <row r="507">
          <cell r="U507" t="str">
            <v>PR19UUW_C02-CF</v>
          </cell>
          <cell r="V507" t="str">
            <v>The natural environment is protected and improved in the way we deliver our services</v>
          </cell>
          <cell r="W507" t="str">
            <v>PR14 revision</v>
          </cell>
          <cell r="X507" t="str">
            <v>C02-CF</v>
          </cell>
          <cell r="Y507" t="str">
            <v>Treatment works compliance</v>
          </cell>
          <cell r="Z507" t="str">
            <v>As per Ofwat definition</v>
          </cell>
          <cell r="AA507" t="str">
            <v/>
          </cell>
          <cell r="AB507">
            <v>0.06</v>
          </cell>
          <cell r="AC507">
            <v>0.94</v>
          </cell>
          <cell r="AD507" t="str">
            <v/>
          </cell>
          <cell r="AE507" t="str">
            <v/>
          </cell>
          <cell r="AF507" t="str">
            <v/>
          </cell>
          <cell r="AG507" t="str">
            <v/>
          </cell>
          <cell r="AH507" t="str">
            <v/>
          </cell>
          <cell r="AI507">
            <v>1</v>
          </cell>
          <cell r="AJ507" t="str">
            <v>Out &amp; under</v>
          </cell>
          <cell r="AK507" t="str">
            <v xml:space="preserve">Revenue </v>
          </cell>
          <cell r="AL507" t="str">
            <v>In-period</v>
          </cell>
          <cell r="AM507" t="str">
            <v>Treatment works</v>
          </cell>
          <cell r="AN507" t="str">
            <v>%</v>
          </cell>
          <cell r="AO507" t="str">
            <v>Percentage compliance</v>
          </cell>
          <cell r="AP507">
            <v>2</v>
          </cell>
          <cell r="AQ507" t="str">
            <v>Up</v>
          </cell>
          <cell r="AR507" t="str">
            <v>Treatment works compliance</v>
          </cell>
          <cell r="AS507"/>
          <cell r="AT507"/>
          <cell r="AU507"/>
          <cell r="AV507"/>
          <cell r="AW507"/>
          <cell r="AX507"/>
          <cell r="AY507"/>
          <cell r="AZ507"/>
          <cell r="BA507"/>
          <cell r="BB507"/>
          <cell r="BC507"/>
          <cell r="BD507"/>
          <cell r="BE507"/>
          <cell r="BF507"/>
          <cell r="BG507"/>
          <cell r="BH507"/>
          <cell r="BI507">
            <v>100</v>
          </cell>
          <cell r="BJ507">
            <v>100</v>
          </cell>
          <cell r="BK507">
            <v>100</v>
          </cell>
          <cell r="BL507">
            <v>100</v>
          </cell>
          <cell r="BM507">
            <v>100</v>
          </cell>
          <cell r="BN507"/>
          <cell r="BO507"/>
          <cell r="BP507"/>
          <cell r="BQ507"/>
          <cell r="BR507"/>
          <cell r="BS507"/>
          <cell r="BT507"/>
          <cell r="BU507"/>
          <cell r="BV507"/>
          <cell r="BW507"/>
          <cell r="BX507"/>
          <cell r="BY507"/>
          <cell r="BZ507"/>
          <cell r="CA507"/>
          <cell r="CB507"/>
          <cell r="CC507"/>
          <cell r="CD507" t="str">
            <v>Yes</v>
          </cell>
          <cell r="CE507" t="str">
            <v>Yes</v>
          </cell>
          <cell r="CF507" t="str">
            <v>Yes</v>
          </cell>
          <cell r="CG507" t="str">
            <v>Yes</v>
          </cell>
          <cell r="CH507" t="str">
            <v>Yes</v>
          </cell>
          <cell r="CI507" t="str">
            <v/>
          </cell>
          <cell r="CJ507" t="str">
            <v/>
          </cell>
          <cell r="CK507" t="str">
            <v/>
          </cell>
          <cell r="CL507" t="str">
            <v/>
          </cell>
          <cell r="CM507" t="str">
            <v/>
          </cell>
          <cell r="CN507" t="str">
            <v/>
          </cell>
          <cell r="CO507" t="str">
            <v/>
          </cell>
          <cell r="CP507" t="str">
            <v/>
          </cell>
          <cell r="CQ507" t="str">
            <v/>
          </cell>
          <cell r="CR507" t="str">
            <v/>
          </cell>
          <cell r="CS507">
            <v>99</v>
          </cell>
          <cell r="CT507">
            <v>99</v>
          </cell>
          <cell r="CU507">
            <v>99</v>
          </cell>
          <cell r="CV507">
            <v>99</v>
          </cell>
          <cell r="CW507">
            <v>99</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v>-1.5249999999999999</v>
          </cell>
          <cell r="DN507" t="str">
            <v/>
          </cell>
          <cell r="DO507" t="str">
            <v/>
          </cell>
          <cell r="DP507" t="str">
            <v/>
          </cell>
          <cell r="DQ507" t="str">
            <v/>
          </cell>
          <cell r="DR507" t="str">
            <v/>
          </cell>
          <cell r="DS507" t="str">
            <v/>
          </cell>
          <cell r="DT507" t="str">
            <v/>
          </cell>
          <cell r="DU507" t="str">
            <v/>
          </cell>
          <cell r="DV507">
            <v>100</v>
          </cell>
          <cell r="DW507" t="str">
            <v>Incentive rate per 0.01 tonnes NOx per GWh, multiplied by 100 to give incentive rate per 1 tonne of Nox per GWh</v>
          </cell>
        </row>
        <row r="508">
          <cell r="U508" t="str">
            <v>PR19UUW_C03-WR</v>
          </cell>
          <cell r="V508" t="str">
            <v>The natural environment is protected and improved in the way we deliver our services</v>
          </cell>
          <cell r="W508" t="str">
            <v>PR14 revision</v>
          </cell>
          <cell r="X508" t="str">
            <v>C03-WR</v>
          </cell>
          <cell r="Y508" t="str">
            <v>Abstraction incentive mechanism</v>
          </cell>
          <cell r="Z508"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AA508">
            <v>1</v>
          </cell>
          <cell r="AB508" t="str">
            <v/>
          </cell>
          <cell r="AC508" t="str">
            <v/>
          </cell>
          <cell r="AD508" t="str">
            <v/>
          </cell>
          <cell r="AE508" t="str">
            <v/>
          </cell>
          <cell r="AF508" t="str">
            <v/>
          </cell>
          <cell r="AG508" t="str">
            <v/>
          </cell>
          <cell r="AH508" t="str">
            <v/>
          </cell>
          <cell r="AI508">
            <v>1</v>
          </cell>
          <cell r="AJ508" t="str">
            <v>Out &amp; under</v>
          </cell>
          <cell r="AK508" t="str">
            <v xml:space="preserve">Revenue </v>
          </cell>
          <cell r="AL508" t="str">
            <v>In-period</v>
          </cell>
          <cell r="AM508" t="str">
            <v>Water resources/ abstraction</v>
          </cell>
          <cell r="AN508" t="str">
            <v>nr</v>
          </cell>
          <cell r="AO508" t="str">
            <v>Megalitres (Ml)</v>
          </cell>
          <cell r="AP508">
            <v>1</v>
          </cell>
          <cell r="AQ508" t="str">
            <v>Down</v>
          </cell>
          <cell r="AR508" t="str">
            <v/>
          </cell>
          <cell r="AS508"/>
          <cell r="AT508"/>
          <cell r="AU508"/>
          <cell r="AV508"/>
          <cell r="AW508"/>
          <cell r="AX508"/>
          <cell r="AY508"/>
          <cell r="AZ508"/>
          <cell r="BA508"/>
          <cell r="BB508"/>
          <cell r="BC508"/>
          <cell r="BD508"/>
          <cell r="BE508"/>
          <cell r="BF508"/>
          <cell r="BG508"/>
          <cell r="BH508"/>
          <cell r="BI508" t="str">
            <v/>
          </cell>
          <cell r="BJ508" t="str">
            <v/>
          </cell>
          <cell r="BK508" t="str">
            <v/>
          </cell>
          <cell r="BL508" t="str">
            <v/>
          </cell>
          <cell r="BM508" t="str">
            <v/>
          </cell>
          <cell r="BN508"/>
          <cell r="BO508"/>
          <cell r="BP508"/>
          <cell r="BQ508"/>
          <cell r="BR508"/>
          <cell r="BS508"/>
          <cell r="BT508"/>
          <cell r="BU508"/>
          <cell r="BV508"/>
          <cell r="BW508"/>
          <cell r="BX508"/>
          <cell r="BY508"/>
          <cell r="BZ508"/>
          <cell r="CA508"/>
          <cell r="CB508"/>
          <cell r="CC508"/>
          <cell r="CD508" t="str">
            <v>Yes</v>
          </cell>
          <cell r="CE508" t="str">
            <v>Yes</v>
          </cell>
          <cell r="CF508" t="str">
            <v>Yes</v>
          </cell>
          <cell r="CG508" t="str">
            <v>Yes</v>
          </cell>
          <cell r="CH508" t="str">
            <v>Yes</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v>1</v>
          </cell>
          <cell r="DW508" t="str">
            <v/>
          </cell>
        </row>
        <row r="509">
          <cell r="U509" t="str">
            <v>PR19UUW_C04-WR</v>
          </cell>
          <cell r="V509" t="str">
            <v>The natural environment is protected and improved in the way we deliver our services</v>
          </cell>
          <cell r="W509" t="str">
            <v>PR14 revision</v>
          </cell>
          <cell r="X509" t="str">
            <v>C04-WR</v>
          </cell>
          <cell r="Y509" t="str">
            <v>Improving the water environment</v>
          </cell>
          <cell r="Z509"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09">
            <v>1</v>
          </cell>
          <cell r="AB509" t="str">
            <v/>
          </cell>
          <cell r="AC509" t="str">
            <v/>
          </cell>
          <cell r="AD509" t="str">
            <v/>
          </cell>
          <cell r="AE509" t="str">
            <v/>
          </cell>
          <cell r="AF509" t="str">
            <v/>
          </cell>
          <cell r="AG509" t="str">
            <v/>
          </cell>
          <cell r="AH509" t="str">
            <v/>
          </cell>
          <cell r="AI509">
            <v>1</v>
          </cell>
          <cell r="AJ509" t="str">
            <v>NFI</v>
          </cell>
          <cell r="AK509" t="str">
            <v/>
          </cell>
          <cell r="AL509" t="str">
            <v/>
          </cell>
          <cell r="AM509" t="str">
            <v>Environmental</v>
          </cell>
          <cell r="AN509" t="str">
            <v>Nr</v>
          </cell>
          <cell r="AO509" t="str">
            <v>Net number of days early or late</v>
          </cell>
          <cell r="AP509">
            <v>0</v>
          </cell>
          <cell r="AQ509" t="str">
            <v>Up</v>
          </cell>
          <cell r="AR509" t="str">
            <v/>
          </cell>
          <cell r="AS509"/>
          <cell r="AT509"/>
          <cell r="AU509"/>
          <cell r="AV509"/>
          <cell r="AW509"/>
          <cell r="AX509"/>
          <cell r="AY509"/>
          <cell r="AZ509"/>
          <cell r="BA509"/>
          <cell r="BB509"/>
          <cell r="BC509"/>
          <cell r="BD509"/>
          <cell r="BE509"/>
          <cell r="BF509"/>
          <cell r="BG509"/>
          <cell r="BH509"/>
          <cell r="BI509" t="str">
            <v/>
          </cell>
          <cell r="BJ509" t="str">
            <v/>
          </cell>
          <cell r="BK509" t="str">
            <v/>
          </cell>
          <cell r="BL509" t="str">
            <v/>
          </cell>
          <cell r="BM509" t="str">
            <v/>
          </cell>
          <cell r="BN509"/>
          <cell r="BO509"/>
          <cell r="BP509"/>
          <cell r="BQ509"/>
          <cell r="BR509"/>
          <cell r="BS509"/>
          <cell r="BT509"/>
          <cell r="BU509"/>
          <cell r="BV509"/>
          <cell r="BW509"/>
          <cell r="BX509"/>
          <cell r="BY509"/>
          <cell r="BZ509"/>
          <cell r="CA509"/>
          <cell r="CB509"/>
          <cell r="CC509"/>
          <cell r="CD509" t="str">
            <v/>
          </cell>
          <cell r="CE509" t="str">
            <v/>
          </cell>
          <cell r="CF509" t="str">
            <v/>
          </cell>
          <cell r="CG509" t="str">
            <v/>
          </cell>
          <cell r="CH509" t="str">
            <v>Yes</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v>1</v>
          </cell>
          <cell r="DW509" t="str">
            <v/>
          </cell>
        </row>
        <row r="510">
          <cell r="U510" t="str">
            <v>PR19UUW_C05-WWN</v>
          </cell>
          <cell r="V510" t="str">
            <v>The natural environment is protected and improved in the way we deliver our services</v>
          </cell>
          <cell r="W510" t="str">
            <v>PR14 revision</v>
          </cell>
          <cell r="X510" t="str">
            <v>C05-WWN</v>
          </cell>
          <cell r="Y510" t="str">
            <v>Improving river water quality</v>
          </cell>
          <cell r="Z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10" t="str">
            <v/>
          </cell>
          <cell r="AB510" t="str">
            <v/>
          </cell>
          <cell r="AC510">
            <v>1</v>
          </cell>
          <cell r="AD510" t="str">
            <v/>
          </cell>
          <cell r="AE510" t="str">
            <v/>
          </cell>
          <cell r="AF510" t="str">
            <v/>
          </cell>
          <cell r="AG510" t="str">
            <v/>
          </cell>
          <cell r="AH510" t="str">
            <v/>
          </cell>
          <cell r="AI510">
            <v>1</v>
          </cell>
          <cell r="AJ510" t="str">
            <v>NFI</v>
          </cell>
          <cell r="AK510" t="str">
            <v/>
          </cell>
          <cell r="AL510" t="str">
            <v/>
          </cell>
          <cell r="AM510" t="str">
            <v>Environmental</v>
          </cell>
          <cell r="AN510" t="str">
            <v>Nr</v>
          </cell>
          <cell r="AO510" t="str">
            <v>Net position in number of days early or late</v>
          </cell>
          <cell r="AP510">
            <v>0</v>
          </cell>
          <cell r="AQ510" t="str">
            <v>Up</v>
          </cell>
          <cell r="AR510" t="str">
            <v/>
          </cell>
          <cell r="AS510"/>
          <cell r="AT510"/>
          <cell r="AU510"/>
          <cell r="AV510"/>
          <cell r="AW510"/>
          <cell r="AX510"/>
          <cell r="AY510"/>
          <cell r="AZ510"/>
          <cell r="BA510"/>
          <cell r="BB510"/>
          <cell r="BC510"/>
          <cell r="BD510"/>
          <cell r="BE510"/>
          <cell r="BF510"/>
          <cell r="BG510"/>
          <cell r="BH510"/>
          <cell r="BI510" t="str">
            <v/>
          </cell>
          <cell r="BJ510" t="str">
            <v/>
          </cell>
          <cell r="BK510" t="str">
            <v/>
          </cell>
          <cell r="BL510" t="str">
            <v/>
          </cell>
          <cell r="BM510" t="str">
            <v/>
          </cell>
          <cell r="BN510"/>
          <cell r="BO510"/>
          <cell r="BP510"/>
          <cell r="BQ510"/>
          <cell r="BR510"/>
          <cell r="BS510"/>
          <cell r="BT510"/>
          <cell r="BU510"/>
          <cell r="BV510"/>
          <cell r="BW510"/>
          <cell r="BX510"/>
          <cell r="BY510"/>
          <cell r="BZ510"/>
          <cell r="CA510"/>
          <cell r="CB510"/>
          <cell r="CC510"/>
          <cell r="CD510" t="str">
            <v/>
          </cell>
          <cell r="CE510" t="str">
            <v/>
          </cell>
          <cell r="CF510" t="str">
            <v/>
          </cell>
          <cell r="CG510" t="str">
            <v/>
          </cell>
          <cell r="CH510" t="str">
            <v>Yes</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row>
        <row r="511">
          <cell r="U511" t="str">
            <v>PR19UUW_C06-WWN</v>
          </cell>
          <cell r="V511" t="str">
            <v>The natural environment is protected and improved in the way we deliver our services</v>
          </cell>
          <cell r="W511" t="str">
            <v>PR14 revision</v>
          </cell>
          <cell r="X511" t="str">
            <v>C06-WWN</v>
          </cell>
          <cell r="Y511" t="str">
            <v>Protecting the environment from the impact of growth and new development</v>
          </cell>
          <cell r="Z511"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AA511" t="str">
            <v/>
          </cell>
          <cell r="AB511" t="str">
            <v/>
          </cell>
          <cell r="AC511">
            <v>1</v>
          </cell>
          <cell r="AD511" t="str">
            <v/>
          </cell>
          <cell r="AE511" t="str">
            <v/>
          </cell>
          <cell r="AF511" t="str">
            <v/>
          </cell>
          <cell r="AG511" t="str">
            <v/>
          </cell>
          <cell r="AH511" t="str">
            <v/>
          </cell>
          <cell r="AI511">
            <v>1</v>
          </cell>
          <cell r="AJ511" t="str">
            <v>Out &amp; under</v>
          </cell>
          <cell r="AK511" t="str">
            <v xml:space="preserve">Revenue </v>
          </cell>
          <cell r="AL511" t="str">
            <v>End of AMP</v>
          </cell>
          <cell r="AM511" t="str">
            <v>Environmental</v>
          </cell>
          <cell r="AN511" t="str">
            <v>nr</v>
          </cell>
          <cell r="AO511" t="str">
            <v>Additional population equivalent for which treatment capacity investment is provided reported annually.</v>
          </cell>
          <cell r="AP511">
            <v>0</v>
          </cell>
          <cell r="AQ511" t="str">
            <v>Up</v>
          </cell>
          <cell r="AR511" t="str">
            <v/>
          </cell>
          <cell r="AS511"/>
          <cell r="AT511"/>
          <cell r="AU511"/>
          <cell r="AV511"/>
          <cell r="AW511"/>
          <cell r="AX511"/>
          <cell r="AY511"/>
          <cell r="AZ511"/>
          <cell r="BA511"/>
          <cell r="BB511"/>
          <cell r="BC511"/>
          <cell r="BD511"/>
          <cell r="BE511"/>
          <cell r="BF511"/>
          <cell r="BG511"/>
          <cell r="BH511"/>
          <cell r="BI511" t="str">
            <v/>
          </cell>
          <cell r="BJ511" t="str">
            <v/>
          </cell>
          <cell r="BK511" t="str">
            <v/>
          </cell>
          <cell r="BL511" t="str">
            <v/>
          </cell>
          <cell r="BM511" t="str">
            <v/>
          </cell>
          <cell r="BN511"/>
          <cell r="BO511"/>
          <cell r="BP511"/>
          <cell r="BQ511"/>
          <cell r="BR511"/>
          <cell r="BS511"/>
          <cell r="BT511"/>
          <cell r="BU511"/>
          <cell r="BV511"/>
          <cell r="BW511"/>
          <cell r="BX511"/>
          <cell r="BY511"/>
          <cell r="BZ511"/>
          <cell r="CA511"/>
          <cell r="CB511"/>
          <cell r="CC511"/>
          <cell r="CD511" t="str">
            <v>Yes</v>
          </cell>
          <cell r="CE511" t="str">
            <v>Yes</v>
          </cell>
          <cell r="CF511" t="str">
            <v>Yes</v>
          </cell>
          <cell r="CG511" t="str">
            <v>Yes</v>
          </cell>
          <cell r="CH511" t="str">
            <v>Yes</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v>1</v>
          </cell>
          <cell r="DW511" t="str">
            <v/>
          </cell>
        </row>
        <row r="512">
          <cell r="U512" t="str">
            <v>PR19UUW_C08-CF</v>
          </cell>
          <cell r="V512" t="str">
            <v>The natural environment is protected and improved in the way we deliver our services</v>
          </cell>
          <cell r="W512" t="str">
            <v>PR19 new</v>
          </cell>
          <cell r="X512" t="str">
            <v>C08-CF</v>
          </cell>
          <cell r="Y512" t="str">
            <v xml:space="preserve">Enhancing natural capital value for customers </v>
          </cell>
          <cell r="Z512"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AA512">
            <v>0.1</v>
          </cell>
          <cell r="AB512">
            <v>0.05</v>
          </cell>
          <cell r="AC512">
            <v>0.8</v>
          </cell>
          <cell r="AD512">
            <v>0.05</v>
          </cell>
          <cell r="AE512" t="str">
            <v/>
          </cell>
          <cell r="AF512" t="str">
            <v/>
          </cell>
          <cell r="AG512" t="str">
            <v/>
          </cell>
          <cell r="AH512" t="str">
            <v/>
          </cell>
          <cell r="AI512">
            <v>1</v>
          </cell>
          <cell r="AJ512" t="str">
            <v>Out &amp; under</v>
          </cell>
          <cell r="AK512" t="str">
            <v xml:space="preserve">Revenue </v>
          </cell>
          <cell r="AL512" t="str">
            <v>In-period</v>
          </cell>
          <cell r="AM512" t="str">
            <v>Environmental</v>
          </cell>
          <cell r="AN512" t="str">
            <v>£m</v>
          </cell>
          <cell r="AO512" t="str">
            <v xml:space="preserve">Natural capital value delivered over and above regulatory requirements, measured independently from an audited baseline by an appropriate organisation. </v>
          </cell>
          <cell r="AP512">
            <v>3</v>
          </cell>
          <cell r="AQ512" t="str">
            <v>Up</v>
          </cell>
          <cell r="AR512" t="str">
            <v/>
          </cell>
          <cell r="AS512"/>
          <cell r="AT512"/>
          <cell r="AU512"/>
          <cell r="AV512"/>
          <cell r="AW512"/>
          <cell r="AX512"/>
          <cell r="AY512"/>
          <cell r="AZ512"/>
          <cell r="BA512"/>
          <cell r="BB512"/>
          <cell r="BC512"/>
          <cell r="BD512"/>
          <cell r="BE512"/>
          <cell r="BF512"/>
          <cell r="BG512"/>
          <cell r="BH512"/>
          <cell r="BI512" t="str">
            <v/>
          </cell>
          <cell r="BJ512" t="str">
            <v/>
          </cell>
          <cell r="BK512" t="str">
            <v/>
          </cell>
          <cell r="BL512" t="str">
            <v/>
          </cell>
          <cell r="BM512" t="str">
            <v/>
          </cell>
          <cell r="BN512"/>
          <cell r="BO512"/>
          <cell r="BP512"/>
          <cell r="BQ512"/>
          <cell r="BR512"/>
          <cell r="BS512"/>
          <cell r="BT512"/>
          <cell r="BU512"/>
          <cell r="BV512"/>
          <cell r="BW512"/>
          <cell r="BX512"/>
          <cell r="BY512"/>
          <cell r="BZ512"/>
          <cell r="CA512"/>
          <cell r="CB512"/>
          <cell r="CC512"/>
          <cell r="CD512" t="str">
            <v>Yes</v>
          </cell>
          <cell r="CE512" t="str">
            <v>Yes</v>
          </cell>
          <cell r="CF512" t="str">
            <v>Yes</v>
          </cell>
          <cell r="CG512" t="str">
            <v>Yes</v>
          </cell>
          <cell r="CH512" t="str">
            <v>Yes</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v>1</v>
          </cell>
          <cell r="DW512" t="str">
            <v/>
          </cell>
        </row>
        <row r="513">
          <cell r="U513" t="str">
            <v>PR19UUW_C09-BR</v>
          </cell>
          <cell r="V513" t="str">
            <v>The natural environment is protected and improved in the way we deliver our services</v>
          </cell>
          <cell r="W513" t="str">
            <v>PR14 revision</v>
          </cell>
          <cell r="X513" t="str">
            <v>C09-BR</v>
          </cell>
          <cell r="Y513" t="str">
            <v>Recycling biosolids</v>
          </cell>
          <cell r="Z513"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AA513" t="str">
            <v/>
          </cell>
          <cell r="AB513" t="str">
            <v/>
          </cell>
          <cell r="AC513" t="str">
            <v/>
          </cell>
          <cell r="AD513">
            <v>1</v>
          </cell>
          <cell r="AE513" t="str">
            <v/>
          </cell>
          <cell r="AF513" t="str">
            <v/>
          </cell>
          <cell r="AG513" t="str">
            <v/>
          </cell>
          <cell r="AH513" t="str">
            <v/>
          </cell>
          <cell r="AI513">
            <v>1</v>
          </cell>
          <cell r="AJ513" t="str">
            <v>Out &amp; under</v>
          </cell>
          <cell r="AK513" t="str">
            <v xml:space="preserve">Revenue </v>
          </cell>
          <cell r="AL513" t="str">
            <v>In-period</v>
          </cell>
          <cell r="AM513" t="str">
            <v>Bioresources (sludge)</v>
          </cell>
          <cell r="AN513" t="str">
            <v>%</v>
          </cell>
          <cell r="AO513" t="str">
            <v>Percentage of satisfactory sludge disposal compliance and Biosolids Assurance Scheme conformance</v>
          </cell>
          <cell r="AP513">
            <v>2</v>
          </cell>
          <cell r="AQ513" t="str">
            <v>Up</v>
          </cell>
          <cell r="AR513" t="str">
            <v/>
          </cell>
          <cell r="AS513"/>
          <cell r="AT513"/>
          <cell r="AU513"/>
          <cell r="AV513"/>
          <cell r="AW513"/>
          <cell r="AX513"/>
          <cell r="AY513"/>
          <cell r="AZ513"/>
          <cell r="BA513"/>
          <cell r="BB513"/>
          <cell r="BC513"/>
          <cell r="BD513"/>
          <cell r="BE513"/>
          <cell r="BF513"/>
          <cell r="BG513"/>
          <cell r="BH513"/>
          <cell r="BI513" t="str">
            <v/>
          </cell>
          <cell r="BJ513" t="str">
            <v/>
          </cell>
          <cell r="BK513" t="str">
            <v/>
          </cell>
          <cell r="BL513" t="str">
            <v/>
          </cell>
          <cell r="BM513" t="str">
            <v/>
          </cell>
          <cell r="BN513"/>
          <cell r="BO513"/>
          <cell r="BP513"/>
          <cell r="BQ513"/>
          <cell r="BR513"/>
          <cell r="BS513"/>
          <cell r="BT513"/>
          <cell r="BU513"/>
          <cell r="BV513"/>
          <cell r="BW513"/>
          <cell r="BX513"/>
          <cell r="BY513"/>
          <cell r="BZ513"/>
          <cell r="CA513"/>
          <cell r="CB513"/>
          <cell r="CC513"/>
          <cell r="CD513" t="str">
            <v>Yes</v>
          </cell>
          <cell r="CE513" t="str">
            <v>Yes</v>
          </cell>
          <cell r="CF513" t="str">
            <v>Yes</v>
          </cell>
          <cell r="CG513" t="str">
            <v>Yes</v>
          </cell>
          <cell r="CH513" t="str">
            <v>Yes</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v>1</v>
          </cell>
          <cell r="DW513" t="str">
            <v/>
          </cell>
        </row>
        <row r="514">
          <cell r="U514" t="str">
            <v>PR19UUW_C10-BR</v>
          </cell>
          <cell r="V514" t="str">
            <v>The natural environment is protected and improved in the way we deliver our services</v>
          </cell>
          <cell r="W514" t="str">
            <v>PR19 new</v>
          </cell>
          <cell r="X514" t="str">
            <v>C10-BR</v>
          </cell>
          <cell r="Y514" t="str">
            <v>Better air quality</v>
          </cell>
          <cell r="Z514"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AA514" t="str">
            <v/>
          </cell>
          <cell r="AB514" t="str">
            <v/>
          </cell>
          <cell r="AC514" t="str">
            <v/>
          </cell>
          <cell r="AD514">
            <v>1</v>
          </cell>
          <cell r="AE514" t="str">
            <v/>
          </cell>
          <cell r="AF514" t="str">
            <v/>
          </cell>
          <cell r="AG514" t="str">
            <v/>
          </cell>
          <cell r="AH514" t="str">
            <v/>
          </cell>
          <cell r="AI514">
            <v>1</v>
          </cell>
          <cell r="AJ514" t="str">
            <v>Out &amp; under</v>
          </cell>
          <cell r="AK514" t="str">
            <v xml:space="preserve">Revenue </v>
          </cell>
          <cell r="AL514" t="str">
            <v>In-period</v>
          </cell>
          <cell r="AM514" t="str">
            <v>Energy/emissions</v>
          </cell>
          <cell r="AN514" t="str">
            <v>nr</v>
          </cell>
          <cell r="AO514" t="str">
            <v>Quantity of NOx emitted (tonnes) per unit of renewable electricity generation (Giga Watt Hour, GWh)</v>
          </cell>
          <cell r="AP514">
            <v>2</v>
          </cell>
          <cell r="AQ514" t="str">
            <v>Down</v>
          </cell>
          <cell r="AR514" t="str">
            <v/>
          </cell>
          <cell r="AS514"/>
          <cell r="AT514"/>
          <cell r="AU514"/>
          <cell r="AV514"/>
          <cell r="AW514"/>
          <cell r="AX514"/>
          <cell r="AY514"/>
          <cell r="AZ514"/>
          <cell r="BA514"/>
          <cell r="BB514"/>
          <cell r="BC514"/>
          <cell r="BD514"/>
          <cell r="BE514"/>
          <cell r="BF514"/>
          <cell r="BG514"/>
          <cell r="BH514"/>
          <cell r="BI514" t="str">
            <v/>
          </cell>
          <cell r="BJ514" t="str">
            <v/>
          </cell>
          <cell r="BK514" t="str">
            <v/>
          </cell>
          <cell r="BL514" t="str">
            <v/>
          </cell>
          <cell r="BM514" t="str">
            <v/>
          </cell>
          <cell r="BN514"/>
          <cell r="BO514"/>
          <cell r="BP514"/>
          <cell r="BQ514"/>
          <cell r="BR514"/>
          <cell r="BS514"/>
          <cell r="BT514"/>
          <cell r="BU514"/>
          <cell r="BV514"/>
          <cell r="BW514"/>
          <cell r="BX514"/>
          <cell r="BY514"/>
          <cell r="BZ514"/>
          <cell r="CA514"/>
          <cell r="CB514"/>
          <cell r="CC514"/>
          <cell r="CD514" t="str">
            <v>Yes</v>
          </cell>
          <cell r="CE514" t="str">
            <v>Yes</v>
          </cell>
          <cell r="CF514" t="str">
            <v>Yes</v>
          </cell>
          <cell r="CG514" t="str">
            <v>Yes</v>
          </cell>
          <cell r="CH514" t="str">
            <v>Yes</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v>1</v>
          </cell>
          <cell r="DW514" t="str">
            <v/>
          </cell>
        </row>
        <row r="515">
          <cell r="U515" t="str">
            <v>PR19UUW_D01-HH</v>
          </cell>
          <cell r="V515" t="str">
            <v>You’re highly satisfied with our service and find it easy to do business with us</v>
          </cell>
          <cell r="W515" t="str">
            <v>PR19 new</v>
          </cell>
          <cell r="X515" t="str">
            <v>D01-HH</v>
          </cell>
          <cell r="Y515" t="str">
            <v>C-MeX: Customer measure of experience</v>
          </cell>
          <cell r="Z515" t="str">
            <v>As per Ofwat definition</v>
          </cell>
          <cell r="AA515" t="str">
            <v/>
          </cell>
          <cell r="AB515" t="str">
            <v/>
          </cell>
          <cell r="AC515" t="str">
            <v/>
          </cell>
          <cell r="AD515" t="str">
            <v/>
          </cell>
          <cell r="AE515">
            <v>1</v>
          </cell>
          <cell r="AF515" t="str">
            <v/>
          </cell>
          <cell r="AG515" t="str">
            <v/>
          </cell>
          <cell r="AH515" t="str">
            <v/>
          </cell>
          <cell r="AI515">
            <v>1</v>
          </cell>
          <cell r="AJ515" t="str">
            <v>Out &amp; under</v>
          </cell>
          <cell r="AK515" t="str">
            <v xml:space="preserve">Revenue </v>
          </cell>
          <cell r="AL515" t="str">
            <v>In-period</v>
          </cell>
          <cell r="AM515" t="str">
            <v>Customer measure of experience (C-MeX)</v>
          </cell>
          <cell r="AN515" t="str">
            <v>score</v>
          </cell>
          <cell r="AO515" t="str">
            <v>C-MeX score</v>
          </cell>
          <cell r="AP515">
            <v>2</v>
          </cell>
          <cell r="AQ515" t="str">
            <v>Up</v>
          </cell>
          <cell r="AR515" t="str">
            <v>C-MeX: Customer measure of experience</v>
          </cell>
          <cell r="AS515"/>
          <cell r="AT515"/>
          <cell r="AU515"/>
          <cell r="AV515"/>
          <cell r="AW515"/>
          <cell r="AX515"/>
          <cell r="AY515"/>
          <cell r="AZ515"/>
          <cell r="BA515"/>
          <cell r="BB515"/>
          <cell r="BC515"/>
          <cell r="BD515"/>
          <cell r="BE515"/>
          <cell r="BF515"/>
          <cell r="BG515"/>
          <cell r="BH515"/>
          <cell r="BI515" t="str">
            <v/>
          </cell>
          <cell r="BJ515" t="str">
            <v/>
          </cell>
          <cell r="BK515" t="str">
            <v/>
          </cell>
          <cell r="BL515" t="str">
            <v/>
          </cell>
          <cell r="BM515" t="str">
            <v/>
          </cell>
          <cell r="BN515"/>
          <cell r="BO515"/>
          <cell r="BP515"/>
          <cell r="BQ515"/>
          <cell r="BR515"/>
          <cell r="BS515"/>
          <cell r="BT515"/>
          <cell r="BU515"/>
          <cell r="BV515"/>
          <cell r="BW515"/>
          <cell r="BX515"/>
          <cell r="BY515"/>
          <cell r="BZ515"/>
          <cell r="CA515"/>
          <cell r="CB515"/>
          <cell r="CC515"/>
          <cell r="CD515" t="str">
            <v>Yes</v>
          </cell>
          <cell r="CE515" t="str">
            <v>Yes</v>
          </cell>
          <cell r="CF515" t="str">
            <v>Yes</v>
          </cell>
          <cell r="CG515" t="str">
            <v>Yes</v>
          </cell>
          <cell r="CH515" t="str">
            <v>Yes</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v>1</v>
          </cell>
          <cell r="DW515" t="str">
            <v/>
          </cell>
        </row>
        <row r="516">
          <cell r="U516" t="str">
            <v>PR19UUW_D02-CF</v>
          </cell>
          <cell r="V516" t="str">
            <v>You’re highly satisfied with our service and find it easy to do business with us</v>
          </cell>
          <cell r="W516" t="str">
            <v>PR19 new</v>
          </cell>
          <cell r="X516" t="str">
            <v>D02-CF</v>
          </cell>
          <cell r="Y516" t="str">
            <v>D-MeX: Developer services measure of experience</v>
          </cell>
          <cell r="Z516" t="str">
            <v>As per Ofwat definition</v>
          </cell>
          <cell r="AA516" t="str">
            <v/>
          </cell>
          <cell r="AB516">
            <v>0.23</v>
          </cell>
          <cell r="AC516">
            <v>0.77</v>
          </cell>
          <cell r="AD516" t="str">
            <v/>
          </cell>
          <cell r="AE516" t="str">
            <v/>
          </cell>
          <cell r="AF516" t="str">
            <v/>
          </cell>
          <cell r="AG516" t="str">
            <v/>
          </cell>
          <cell r="AH516" t="str">
            <v/>
          </cell>
          <cell r="AI516">
            <v>1</v>
          </cell>
          <cell r="AJ516" t="str">
            <v>Out &amp; under</v>
          </cell>
          <cell r="AK516" t="str">
            <v xml:space="preserve">Revenue </v>
          </cell>
          <cell r="AL516" t="str">
            <v>In-period</v>
          </cell>
          <cell r="AM516" t="str">
            <v>Developer services measure of experience (D-MeX)</v>
          </cell>
          <cell r="AN516" t="str">
            <v>score</v>
          </cell>
          <cell r="AO516" t="str">
            <v>D-MeX score</v>
          </cell>
          <cell r="AP516">
            <v>2</v>
          </cell>
          <cell r="AQ516" t="str">
            <v>Up</v>
          </cell>
          <cell r="AR516" t="str">
            <v>D-MeX: Developer services measure of experience</v>
          </cell>
          <cell r="AS516"/>
          <cell r="AT516"/>
          <cell r="AU516"/>
          <cell r="AV516"/>
          <cell r="AW516"/>
          <cell r="AX516"/>
          <cell r="AY516"/>
          <cell r="AZ516"/>
          <cell r="BA516"/>
          <cell r="BB516"/>
          <cell r="BC516"/>
          <cell r="BD516"/>
          <cell r="BE516"/>
          <cell r="BF516"/>
          <cell r="BG516"/>
          <cell r="BH516"/>
          <cell r="BI516" t="str">
            <v/>
          </cell>
          <cell r="BJ516" t="str">
            <v/>
          </cell>
          <cell r="BK516" t="str">
            <v/>
          </cell>
          <cell r="BL516" t="str">
            <v/>
          </cell>
          <cell r="BM516" t="str">
            <v/>
          </cell>
          <cell r="BN516"/>
          <cell r="BO516"/>
          <cell r="BP516"/>
          <cell r="BQ516"/>
          <cell r="BR516"/>
          <cell r="BS516"/>
          <cell r="BT516"/>
          <cell r="BU516"/>
          <cell r="BV516"/>
          <cell r="BW516"/>
          <cell r="BX516"/>
          <cell r="BY516"/>
          <cell r="BZ516"/>
          <cell r="CA516"/>
          <cell r="CB516"/>
          <cell r="CC516"/>
          <cell r="CD516" t="str">
            <v>Yes</v>
          </cell>
          <cell r="CE516" t="str">
            <v>Yes</v>
          </cell>
          <cell r="CF516" t="str">
            <v>Yes</v>
          </cell>
          <cell r="CG516" t="str">
            <v>Yes</v>
          </cell>
          <cell r="CH516" t="str">
            <v>Yes</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v>1</v>
          </cell>
          <cell r="DW516" t="str">
            <v/>
          </cell>
        </row>
        <row r="517">
          <cell r="U517" t="str">
            <v>PR19UUW_D03-HH</v>
          </cell>
          <cell r="V517" t="str">
            <v>You’re highly satisfied with our service and find it easy to do business with us</v>
          </cell>
          <cell r="W517" t="str">
            <v>PR19 new</v>
          </cell>
          <cell r="X517" t="str">
            <v>D03-HH</v>
          </cell>
          <cell r="Y517" t="str">
            <v>Priority services for customers in vulnerable circumstances</v>
          </cell>
          <cell r="Z517"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AA517" t="str">
            <v/>
          </cell>
          <cell r="AB517" t="str">
            <v/>
          </cell>
          <cell r="AC517" t="str">
            <v/>
          </cell>
          <cell r="AD517" t="str">
            <v/>
          </cell>
          <cell r="AE517">
            <v>1</v>
          </cell>
          <cell r="AF517" t="str">
            <v/>
          </cell>
          <cell r="AG517" t="str">
            <v/>
          </cell>
          <cell r="AH517" t="str">
            <v/>
          </cell>
          <cell r="AI517">
            <v>1</v>
          </cell>
          <cell r="AJ517" t="str">
            <v>NFI</v>
          </cell>
          <cell r="AK517" t="str">
            <v/>
          </cell>
          <cell r="AL517" t="str">
            <v/>
          </cell>
          <cell r="AM517" t="str">
            <v>Billing, debt, vfm, affordability, vulnerability</v>
          </cell>
          <cell r="AN517" t="str">
            <v>%</v>
          </cell>
          <cell r="AO517" t="str">
            <v>Percentage of applicable households</v>
          </cell>
          <cell r="AP517">
            <v>1</v>
          </cell>
          <cell r="AQ517" t="str">
            <v>Up</v>
          </cell>
          <cell r="AR517" t="str">
            <v>Priority services for customers in vulnerable circumstances</v>
          </cell>
          <cell r="AS517"/>
          <cell r="AT517"/>
          <cell r="AU517"/>
          <cell r="AV517"/>
          <cell r="AW517"/>
          <cell r="AX517"/>
          <cell r="AY517"/>
          <cell r="AZ517"/>
          <cell r="BA517"/>
          <cell r="BB517"/>
          <cell r="BC517"/>
          <cell r="BD517"/>
          <cell r="BE517"/>
          <cell r="BF517"/>
          <cell r="BG517"/>
          <cell r="BH517"/>
          <cell r="BI517" t="str">
            <v>4.0 / 17.5 / 45</v>
          </cell>
          <cell r="BJ517" t="str">
            <v>4.8 / 35 / 90</v>
          </cell>
          <cell r="BK517" t="str">
            <v>5.5 / 35 / 90</v>
          </cell>
          <cell r="BL517" t="str">
            <v>6.3 / 35 / 90</v>
          </cell>
          <cell r="BM517" t="str">
            <v>7.0 / 35 / 90</v>
          </cell>
          <cell r="BN517"/>
          <cell r="BO517"/>
          <cell r="BP517"/>
          <cell r="BQ517"/>
          <cell r="BR517"/>
          <cell r="BS517"/>
          <cell r="BT517"/>
          <cell r="BU517"/>
          <cell r="BV517"/>
          <cell r="BW517"/>
          <cell r="BX517"/>
          <cell r="BY517"/>
          <cell r="BZ517"/>
          <cell r="CA517"/>
          <cell r="CB517"/>
          <cell r="CC517"/>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No</v>
          </cell>
          <cell r="DV517">
            <v>1</v>
          </cell>
          <cell r="DW517" t="str">
            <v/>
          </cell>
        </row>
        <row r="518">
          <cell r="U518" t="str">
            <v>PR19UUW_D04-CF</v>
          </cell>
          <cell r="V518" t="str">
            <v>You’re highly satisfied with our service and find it easy to do business with us</v>
          </cell>
          <cell r="W518" t="str">
            <v>PR19 new</v>
          </cell>
          <cell r="X518" t="str">
            <v>D04-CF</v>
          </cell>
          <cell r="Y518" t="str">
            <v>Street works performance</v>
          </cell>
          <cell r="Z518"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AA518" t="str">
            <v/>
          </cell>
          <cell r="AB518">
            <v>0.91</v>
          </cell>
          <cell r="AC518">
            <v>0.09</v>
          </cell>
          <cell r="AD518" t="str">
            <v/>
          </cell>
          <cell r="AE518" t="str">
            <v/>
          </cell>
          <cell r="AF518" t="str">
            <v/>
          </cell>
          <cell r="AG518" t="str">
            <v/>
          </cell>
          <cell r="AH518" t="str">
            <v/>
          </cell>
          <cell r="AI518">
            <v>1</v>
          </cell>
          <cell r="AJ518" t="str">
            <v>NFI</v>
          </cell>
          <cell r="AK518" t="str">
            <v/>
          </cell>
          <cell r="AL518" t="str">
            <v/>
          </cell>
          <cell r="AM518" t="str">
            <v>Street works</v>
          </cell>
          <cell r="AN518" t="str">
            <v>%</v>
          </cell>
          <cell r="AO518" t="str">
            <v xml:space="preserve">Percentage non-compliance against the Safety at Street works and Roads Works Code of Practice and the specification for the reinstatement of openings in highways (3rd Edition). </v>
          </cell>
          <cell r="AP518">
            <v>2</v>
          </cell>
          <cell r="AQ518" t="str">
            <v>Down</v>
          </cell>
          <cell r="AR518" t="str">
            <v/>
          </cell>
          <cell r="AS518"/>
          <cell r="AT518"/>
          <cell r="AU518"/>
          <cell r="AV518"/>
          <cell r="AW518"/>
          <cell r="AX518"/>
          <cell r="AY518"/>
          <cell r="AZ518"/>
          <cell r="BA518"/>
          <cell r="BB518"/>
          <cell r="BC518"/>
          <cell r="BD518"/>
          <cell r="BE518"/>
          <cell r="BF518"/>
          <cell r="BG518"/>
          <cell r="BH518"/>
          <cell r="BI518" t="str">
            <v/>
          </cell>
          <cell r="BJ518" t="str">
            <v/>
          </cell>
          <cell r="BK518" t="str">
            <v/>
          </cell>
          <cell r="BL518" t="str">
            <v/>
          </cell>
          <cell r="BM518" t="str">
            <v/>
          </cell>
          <cell r="BN518"/>
          <cell r="BO518"/>
          <cell r="BP518"/>
          <cell r="BQ518"/>
          <cell r="BR518"/>
          <cell r="BS518"/>
          <cell r="BT518"/>
          <cell r="BU518"/>
          <cell r="BV518"/>
          <cell r="BW518"/>
          <cell r="BX518"/>
          <cell r="BY518"/>
          <cell r="BZ518"/>
          <cell r="CA518"/>
          <cell r="CB518"/>
          <cell r="CC518"/>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No</v>
          </cell>
          <cell r="DV518" t="str">
            <v/>
          </cell>
          <cell r="DW518" t="str">
            <v/>
          </cell>
        </row>
        <row r="519">
          <cell r="U519" t="str">
            <v>PR19UUW_D05-HH</v>
          </cell>
          <cell r="V519" t="str">
            <v>You’re highly satisfied with our service and find it easy to do business with us</v>
          </cell>
          <cell r="W519" t="str">
            <v>PR19 new</v>
          </cell>
          <cell r="X519" t="str">
            <v>D05-HH</v>
          </cell>
          <cell r="Y519" t="str">
            <v>Priority Services- BSI accreditation</v>
          </cell>
          <cell r="Z519"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AA519" t="str">
            <v/>
          </cell>
          <cell r="AB519" t="str">
            <v/>
          </cell>
          <cell r="AC519" t="str">
            <v/>
          </cell>
          <cell r="AD519" t="str">
            <v/>
          </cell>
          <cell r="AE519">
            <v>1</v>
          </cell>
          <cell r="AF519" t="str">
            <v/>
          </cell>
          <cell r="AG519" t="str">
            <v/>
          </cell>
          <cell r="AH519" t="str">
            <v/>
          </cell>
          <cell r="AI519">
            <v>1</v>
          </cell>
          <cell r="AJ519" t="str">
            <v>NFI</v>
          </cell>
          <cell r="AK519" t="str">
            <v/>
          </cell>
          <cell r="AL519" t="str">
            <v/>
          </cell>
          <cell r="AM519" t="str">
            <v>Billing, debt, vfm, affordability, vulnerability</v>
          </cell>
          <cell r="AN519" t="str">
            <v>Text</v>
          </cell>
          <cell r="AO519" t="str">
            <v>Pass/fail</v>
          </cell>
          <cell r="AP519">
            <v>0</v>
          </cell>
          <cell r="AQ519" t="str">
            <v>Up</v>
          </cell>
          <cell r="AR519" t="str">
            <v/>
          </cell>
          <cell r="AS519"/>
          <cell r="AT519"/>
          <cell r="AU519"/>
          <cell r="AV519"/>
          <cell r="AW519"/>
          <cell r="AX519"/>
          <cell r="AY519"/>
          <cell r="AZ519"/>
          <cell r="BA519"/>
          <cell r="BB519"/>
          <cell r="BC519"/>
          <cell r="BD519"/>
          <cell r="BE519"/>
          <cell r="BF519"/>
          <cell r="BG519"/>
          <cell r="BH519"/>
          <cell r="BI519" t="str">
            <v/>
          </cell>
          <cell r="BJ519" t="str">
            <v/>
          </cell>
          <cell r="BK519" t="str">
            <v/>
          </cell>
          <cell r="BL519" t="str">
            <v/>
          </cell>
          <cell r="BM519" t="str">
            <v/>
          </cell>
          <cell r="BN519"/>
          <cell r="BO519"/>
          <cell r="BP519"/>
          <cell r="BQ519"/>
          <cell r="BR519"/>
          <cell r="BS519"/>
          <cell r="BT519"/>
          <cell r="BU519"/>
          <cell r="BV519"/>
          <cell r="BW519"/>
          <cell r="BX519"/>
          <cell r="BY519"/>
          <cell r="BZ519"/>
          <cell r="CA519"/>
          <cell r="CB519"/>
          <cell r="CC519"/>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v>1</v>
          </cell>
          <cell r="DW519" t="str">
            <v/>
          </cell>
        </row>
        <row r="520">
          <cell r="U520" t="str">
            <v>PR19UUW_E01-HH</v>
          </cell>
          <cell r="V520" t="str">
            <v>We will improve the way we work to keep bills down and improve services for you and future customers</v>
          </cell>
          <cell r="W520" t="str">
            <v>PR19 new</v>
          </cell>
          <cell r="X520" t="str">
            <v>E01-HH</v>
          </cell>
          <cell r="Y520" t="str">
            <v>Number of customers lifted out of water poverty</v>
          </cell>
          <cell r="Z520"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AA520" t="str">
            <v/>
          </cell>
          <cell r="AB520" t="str">
            <v/>
          </cell>
          <cell r="AC520" t="str">
            <v/>
          </cell>
          <cell r="AD520" t="str">
            <v/>
          </cell>
          <cell r="AE520">
            <v>1</v>
          </cell>
          <cell r="AF520" t="str">
            <v/>
          </cell>
          <cell r="AG520" t="str">
            <v/>
          </cell>
          <cell r="AH520" t="str">
            <v/>
          </cell>
          <cell r="AI520">
            <v>1</v>
          </cell>
          <cell r="AJ520" t="str">
            <v>Out &amp; under</v>
          </cell>
          <cell r="AK520" t="str">
            <v xml:space="preserve">Revenue </v>
          </cell>
          <cell r="AL520" t="str">
            <v>In-period</v>
          </cell>
          <cell r="AM520" t="str">
            <v>Billing, debt, vfm, affordability, vulnerability</v>
          </cell>
          <cell r="AN520" t="str">
            <v>nr</v>
          </cell>
          <cell r="AO520" t="str">
            <v>Number of customers lifted out of water poverty due to our intervention in year</v>
          </cell>
          <cell r="AP520">
            <v>0</v>
          </cell>
          <cell r="AQ520" t="str">
            <v>Up</v>
          </cell>
          <cell r="AR520" t="str">
            <v/>
          </cell>
          <cell r="AS520"/>
          <cell r="AT520"/>
          <cell r="AU520"/>
          <cell r="AV520"/>
          <cell r="AW520"/>
          <cell r="AX520"/>
          <cell r="AY520"/>
          <cell r="AZ520"/>
          <cell r="BA520"/>
          <cell r="BB520"/>
          <cell r="BC520"/>
          <cell r="BD520"/>
          <cell r="BE520"/>
          <cell r="BF520"/>
          <cell r="BG520"/>
          <cell r="BH520"/>
          <cell r="BI520" t="str">
            <v/>
          </cell>
          <cell r="BJ520" t="str">
            <v/>
          </cell>
          <cell r="BK520" t="str">
            <v/>
          </cell>
          <cell r="BL520" t="str">
            <v/>
          </cell>
          <cell r="BM520" t="str">
            <v/>
          </cell>
          <cell r="BN520"/>
          <cell r="BO520"/>
          <cell r="BP520"/>
          <cell r="BQ520"/>
          <cell r="BR520"/>
          <cell r="BS520"/>
          <cell r="BT520"/>
          <cell r="BU520"/>
          <cell r="BV520"/>
          <cell r="BW520"/>
          <cell r="BX520"/>
          <cell r="BY520"/>
          <cell r="BZ520"/>
          <cell r="CA520"/>
          <cell r="CB520"/>
          <cell r="CC520"/>
          <cell r="CD520" t="str">
            <v>Yes</v>
          </cell>
          <cell r="CE520" t="str">
            <v>Yes</v>
          </cell>
          <cell r="CF520" t="str">
            <v>Yes</v>
          </cell>
          <cell r="CG520" t="str">
            <v>Yes</v>
          </cell>
          <cell r="CH520" t="str">
            <v>Yes</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v>1</v>
          </cell>
          <cell r="DW520" t="str">
            <v/>
          </cell>
        </row>
        <row r="521">
          <cell r="U521" t="str">
            <v>PR19UUW_E10-HH</v>
          </cell>
          <cell r="V521" t="str">
            <v/>
          </cell>
          <cell r="W521" t="str">
            <v/>
          </cell>
          <cell r="X521" t="str">
            <v>E10-HH</v>
          </cell>
          <cell r="Y521" t="str">
            <v>Voids</v>
          </cell>
          <cell r="Z521" t="str">
            <v/>
          </cell>
          <cell r="AA521" t="str">
            <v/>
          </cell>
          <cell r="AB521" t="str">
            <v/>
          </cell>
          <cell r="AC521" t="str">
            <v/>
          </cell>
          <cell r="AD521" t="str">
            <v/>
          </cell>
          <cell r="AE521">
            <v>1</v>
          </cell>
          <cell r="AF521" t="str">
            <v/>
          </cell>
          <cell r="AG521" t="str">
            <v/>
          </cell>
          <cell r="AH521" t="str">
            <v/>
          </cell>
          <cell r="AI521">
            <v>1</v>
          </cell>
          <cell r="AJ521" t="str">
            <v>Out &amp; under</v>
          </cell>
          <cell r="AK521" t="str">
            <v xml:space="preserve">Revenue </v>
          </cell>
          <cell r="AL521" t="str">
            <v>In-period</v>
          </cell>
          <cell r="AM521" t="str">
            <v>Billing, debt, vfm, affordability, vulnerability</v>
          </cell>
          <cell r="AN521"/>
          <cell r="AO521"/>
          <cell r="AP521">
            <v>2</v>
          </cell>
          <cell r="AQ521"/>
          <cell r="AR521" t="str">
            <v/>
          </cell>
          <cell r="AS521"/>
          <cell r="AT521"/>
          <cell r="AU521"/>
          <cell r="AV521"/>
          <cell r="AW521"/>
          <cell r="AX521"/>
          <cell r="AY521"/>
          <cell r="AZ521"/>
          <cell r="BA521"/>
          <cell r="BB521"/>
          <cell r="BC521"/>
          <cell r="BD521"/>
          <cell r="BE521"/>
          <cell r="BF521"/>
          <cell r="BG521"/>
          <cell r="BH521"/>
          <cell r="BI521" t="str">
            <v/>
          </cell>
          <cell r="BJ521" t="str">
            <v/>
          </cell>
          <cell r="BK521" t="str">
            <v/>
          </cell>
          <cell r="BL521" t="str">
            <v/>
          </cell>
          <cell r="BM521" t="str">
            <v/>
          </cell>
          <cell r="BN521"/>
          <cell r="BO521"/>
          <cell r="BP521"/>
          <cell r="BQ521"/>
          <cell r="BR521"/>
          <cell r="BS521"/>
          <cell r="BT521"/>
          <cell r="BU521"/>
          <cell r="BV521"/>
          <cell r="BW521"/>
          <cell r="BX521"/>
          <cell r="BY521"/>
          <cell r="BZ521"/>
          <cell r="CA521"/>
          <cell r="CB521"/>
          <cell r="CC521"/>
          <cell r="CD521" t="str">
            <v>Yes</v>
          </cell>
          <cell r="CE521" t="str">
            <v>Yes</v>
          </cell>
          <cell r="CF521" t="str">
            <v>Yes</v>
          </cell>
          <cell r="CG521" t="str">
            <v>Yes</v>
          </cell>
          <cell r="CH521" t="str">
            <v>Yes</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v>1</v>
          </cell>
          <cell r="DW521" t="str">
            <v/>
          </cell>
        </row>
        <row r="522">
          <cell r="U522" t="str">
            <v>PR19UUW_E03-CF</v>
          </cell>
          <cell r="V522" t="str">
            <v>We will improve the way we work to keep bills down and improve services for you and future customers</v>
          </cell>
          <cell r="W522" t="str">
            <v>PR19 new</v>
          </cell>
          <cell r="X522" t="str">
            <v>E03-CF</v>
          </cell>
          <cell r="Y522" t="str">
            <v>Non-household vacancy incentive scheme</v>
          </cell>
          <cell r="Z522"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AA522" t="str">
            <v/>
          </cell>
          <cell r="AB522">
            <v>0.5</v>
          </cell>
          <cell r="AC522">
            <v>0.5</v>
          </cell>
          <cell r="AD522" t="str">
            <v/>
          </cell>
          <cell r="AE522" t="str">
            <v/>
          </cell>
          <cell r="AF522" t="str">
            <v/>
          </cell>
          <cell r="AG522" t="str">
            <v/>
          </cell>
          <cell r="AH522" t="str">
            <v/>
          </cell>
          <cell r="AI522">
            <v>1</v>
          </cell>
          <cell r="AJ522" t="str">
            <v>Out</v>
          </cell>
          <cell r="AK522" t="str">
            <v xml:space="preserve">Revenue </v>
          </cell>
          <cell r="AL522" t="str">
            <v>In-period</v>
          </cell>
          <cell r="AM522" t="str">
            <v>Voids and gap sites</v>
          </cell>
          <cell r="AN522" t="str">
            <v>nr</v>
          </cell>
          <cell r="AO522" t="str">
            <v>Number of vacancy incentive payments made</v>
          </cell>
          <cell r="AP522">
            <v>0</v>
          </cell>
          <cell r="AQ522" t="str">
            <v>Up</v>
          </cell>
          <cell r="AR522" t="str">
            <v/>
          </cell>
          <cell r="AS522"/>
          <cell r="AT522"/>
          <cell r="AU522"/>
          <cell r="AV522"/>
          <cell r="AW522"/>
          <cell r="AX522"/>
          <cell r="AY522"/>
          <cell r="AZ522"/>
          <cell r="BA522"/>
          <cell r="BB522"/>
          <cell r="BC522"/>
          <cell r="BD522"/>
          <cell r="BE522"/>
          <cell r="BF522"/>
          <cell r="BG522"/>
          <cell r="BH522"/>
          <cell r="BI522" t="str">
            <v/>
          </cell>
          <cell r="BJ522" t="str">
            <v/>
          </cell>
          <cell r="BK522" t="str">
            <v/>
          </cell>
          <cell r="BL522" t="str">
            <v/>
          </cell>
          <cell r="BM522" t="str">
            <v/>
          </cell>
          <cell r="BN522"/>
          <cell r="BO522"/>
          <cell r="BP522"/>
          <cell r="BQ522"/>
          <cell r="BR522"/>
          <cell r="BS522"/>
          <cell r="BT522"/>
          <cell r="BU522"/>
          <cell r="BV522"/>
          <cell r="BW522"/>
          <cell r="BX522"/>
          <cell r="BY522"/>
          <cell r="BZ522"/>
          <cell r="CA522"/>
          <cell r="CB522"/>
          <cell r="CC522"/>
          <cell r="CD522" t="str">
            <v>Yes</v>
          </cell>
          <cell r="CE522" t="str">
            <v>Yes</v>
          </cell>
          <cell r="CF522" t="str">
            <v>Yes</v>
          </cell>
          <cell r="CG522" t="str">
            <v>Yes</v>
          </cell>
          <cell r="CH522" t="str">
            <v>Yes</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v>1</v>
          </cell>
          <cell r="DW522" t="str">
            <v/>
          </cell>
        </row>
        <row r="523">
          <cell r="U523" t="str">
            <v>PR19UUW_E04-CF</v>
          </cell>
          <cell r="V523" t="str">
            <v>We will improve the way we work to keep bills down and improve services for you and future customers</v>
          </cell>
          <cell r="W523" t="str">
            <v>PR19 new</v>
          </cell>
          <cell r="X523" t="str">
            <v>E04-CF</v>
          </cell>
          <cell r="Y523" t="str">
            <v>Gap sites (Wholesale)</v>
          </cell>
          <cell r="Z523"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AA523" t="str">
            <v/>
          </cell>
          <cell r="AB523">
            <v>0.5</v>
          </cell>
          <cell r="AC523">
            <v>0.5</v>
          </cell>
          <cell r="AD523" t="str">
            <v/>
          </cell>
          <cell r="AE523" t="str">
            <v/>
          </cell>
          <cell r="AF523" t="str">
            <v/>
          </cell>
          <cell r="AG523" t="str">
            <v/>
          </cell>
          <cell r="AH523" t="str">
            <v/>
          </cell>
          <cell r="AI523">
            <v>1</v>
          </cell>
          <cell r="AJ523" t="str">
            <v>Out</v>
          </cell>
          <cell r="AK523" t="str">
            <v xml:space="preserve">Revenue </v>
          </cell>
          <cell r="AL523" t="str">
            <v>In-period</v>
          </cell>
          <cell r="AM523" t="str">
            <v>Billing, debt, vfm, affordability, vulnerability</v>
          </cell>
          <cell r="AN523" t="str">
            <v>nr</v>
          </cell>
          <cell r="AO523" t="str">
            <v>Number of gap site incentive payments paid to retailers following the successful registration of the supply point in the market</v>
          </cell>
          <cell r="AP523">
            <v>0</v>
          </cell>
          <cell r="AQ523" t="str">
            <v>Up</v>
          </cell>
          <cell r="AR523" t="str">
            <v/>
          </cell>
          <cell r="AS523"/>
          <cell r="AT523"/>
          <cell r="AU523"/>
          <cell r="AV523"/>
          <cell r="AW523"/>
          <cell r="AX523"/>
          <cell r="AY523"/>
          <cell r="AZ523"/>
          <cell r="BA523"/>
          <cell r="BB523"/>
          <cell r="BC523"/>
          <cell r="BD523"/>
          <cell r="BE523"/>
          <cell r="BF523"/>
          <cell r="BG523"/>
          <cell r="BH523"/>
          <cell r="BI523" t="str">
            <v/>
          </cell>
          <cell r="BJ523" t="str">
            <v/>
          </cell>
          <cell r="BK523" t="str">
            <v/>
          </cell>
          <cell r="BL523" t="str">
            <v/>
          </cell>
          <cell r="BM523" t="str">
            <v/>
          </cell>
          <cell r="BN523"/>
          <cell r="BO523"/>
          <cell r="BP523"/>
          <cell r="BQ523"/>
          <cell r="BR523"/>
          <cell r="BS523"/>
          <cell r="BT523"/>
          <cell r="BU523"/>
          <cell r="BV523"/>
          <cell r="BW523"/>
          <cell r="BX523"/>
          <cell r="BY523"/>
          <cell r="BZ523"/>
          <cell r="CA523"/>
          <cell r="CB523"/>
          <cell r="CC523"/>
          <cell r="CD523" t="str">
            <v>Yes</v>
          </cell>
          <cell r="CE523" t="str">
            <v>Yes</v>
          </cell>
          <cell r="CF523" t="str">
            <v>Yes</v>
          </cell>
          <cell r="CG523" t="str">
            <v>Yes</v>
          </cell>
          <cell r="CH523" t="str">
            <v>Yes</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v>1</v>
          </cell>
          <cell r="DW523" t="str">
            <v/>
          </cell>
        </row>
        <row r="524">
          <cell r="U524" t="str">
            <v>PR19UUW_E05-HH</v>
          </cell>
          <cell r="V524" t="str">
            <v>We will improve the way we work to keep bills down and improve services for you and future customers</v>
          </cell>
          <cell r="W524" t="str">
            <v>PR19 new</v>
          </cell>
          <cell r="X524" t="str">
            <v>E05-HH</v>
          </cell>
          <cell r="Y524" t="str">
            <v>Gap sites (Retail)</v>
          </cell>
          <cell r="Z524"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AA524" t="str">
            <v/>
          </cell>
          <cell r="AB524" t="str">
            <v/>
          </cell>
          <cell r="AC524" t="str">
            <v/>
          </cell>
          <cell r="AD524" t="str">
            <v/>
          </cell>
          <cell r="AE524">
            <v>1</v>
          </cell>
          <cell r="AF524" t="str">
            <v/>
          </cell>
          <cell r="AG524" t="str">
            <v/>
          </cell>
          <cell r="AH524" t="str">
            <v/>
          </cell>
          <cell r="AI524">
            <v>1</v>
          </cell>
          <cell r="AJ524" t="str">
            <v>Out</v>
          </cell>
          <cell r="AK524" t="str">
            <v xml:space="preserve">Revenue </v>
          </cell>
          <cell r="AL524" t="str">
            <v>In-period</v>
          </cell>
          <cell r="AM524" t="str">
            <v>Billing, debt, vfm, affordability, vulnerability</v>
          </cell>
          <cell r="AN524" t="str">
            <v>nr</v>
          </cell>
          <cell r="AO524"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AP524">
            <v>0</v>
          </cell>
          <cell r="AQ524" t="str">
            <v>Up</v>
          </cell>
          <cell r="AR524" t="str">
            <v/>
          </cell>
          <cell r="AS524"/>
          <cell r="AT524"/>
          <cell r="AU524"/>
          <cell r="AV524"/>
          <cell r="AW524"/>
          <cell r="AX524"/>
          <cell r="AY524"/>
          <cell r="AZ524"/>
          <cell r="BA524"/>
          <cell r="BB524"/>
          <cell r="BC524"/>
          <cell r="BD524"/>
          <cell r="BE524"/>
          <cell r="BF524"/>
          <cell r="BG524"/>
          <cell r="BH524"/>
          <cell r="BI524" t="str">
            <v/>
          </cell>
          <cell r="BJ524" t="str">
            <v/>
          </cell>
          <cell r="BK524" t="str">
            <v/>
          </cell>
          <cell r="BL524" t="str">
            <v/>
          </cell>
          <cell r="BM524" t="str">
            <v/>
          </cell>
          <cell r="BN524"/>
          <cell r="BO524"/>
          <cell r="BP524"/>
          <cell r="BQ524"/>
          <cell r="BR524"/>
          <cell r="BS524"/>
          <cell r="BT524"/>
          <cell r="BU524"/>
          <cell r="BV524"/>
          <cell r="BW524"/>
          <cell r="BX524"/>
          <cell r="BY524"/>
          <cell r="BZ524"/>
          <cell r="CA524"/>
          <cell r="CB524"/>
          <cell r="CC524"/>
          <cell r="CD524" t="str">
            <v>Yes</v>
          </cell>
          <cell r="CE524" t="str">
            <v>Yes</v>
          </cell>
          <cell r="CF524" t="str">
            <v>Yes</v>
          </cell>
          <cell r="CG524" t="str">
            <v>Yes</v>
          </cell>
          <cell r="CH524" t="str">
            <v>Yes</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v>1</v>
          </cell>
          <cell r="DW524" t="str">
            <v/>
          </cell>
        </row>
        <row r="525">
          <cell r="U525" t="str">
            <v>PR19UUW_E06-CF</v>
          </cell>
          <cell r="V525" t="str">
            <v>We will improve the way we work to keep bills down and improve services for you and future customers</v>
          </cell>
          <cell r="W525" t="str">
            <v>PR19 new</v>
          </cell>
          <cell r="X525" t="str">
            <v>E06-CF</v>
          </cell>
          <cell r="Y525" t="str">
            <v>Systems thinking capability</v>
          </cell>
          <cell r="Z525"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AA525" t="str">
            <v/>
          </cell>
          <cell r="AB525">
            <v>0.5</v>
          </cell>
          <cell r="AC525">
            <v>0.5</v>
          </cell>
          <cell r="AD525" t="str">
            <v/>
          </cell>
          <cell r="AE525" t="str">
            <v/>
          </cell>
          <cell r="AF525" t="str">
            <v/>
          </cell>
          <cell r="AG525" t="str">
            <v/>
          </cell>
          <cell r="AH525" t="str">
            <v/>
          </cell>
          <cell r="AI525">
            <v>1</v>
          </cell>
          <cell r="AJ525" t="str">
            <v>NFI</v>
          </cell>
          <cell r="AK525" t="str">
            <v/>
          </cell>
          <cell r="AL525" t="str">
            <v/>
          </cell>
          <cell r="AM525" t="str">
            <v>Sustainability/innovation</v>
          </cell>
          <cell r="AN525" t="str">
            <v>nr</v>
          </cell>
          <cell r="AO525" t="str">
            <v xml:space="preserve">Capability Maturity Level </v>
          </cell>
          <cell r="AP525">
            <v>0</v>
          </cell>
          <cell r="AQ525" t="str">
            <v>Up</v>
          </cell>
          <cell r="AR525" t="str">
            <v/>
          </cell>
          <cell r="AS525"/>
          <cell r="AT525"/>
          <cell r="AU525"/>
          <cell r="AV525"/>
          <cell r="AW525"/>
          <cell r="AX525"/>
          <cell r="AY525"/>
          <cell r="AZ525"/>
          <cell r="BA525"/>
          <cell r="BB525"/>
          <cell r="BC525"/>
          <cell r="BD525"/>
          <cell r="BE525"/>
          <cell r="BF525"/>
          <cell r="BG525"/>
          <cell r="BH525"/>
          <cell r="BI525" t="str">
            <v/>
          </cell>
          <cell r="BJ525" t="str">
            <v/>
          </cell>
          <cell r="BK525" t="str">
            <v/>
          </cell>
          <cell r="BL525" t="str">
            <v/>
          </cell>
          <cell r="BM525" t="str">
            <v/>
          </cell>
          <cell r="BN525"/>
          <cell r="BO525"/>
          <cell r="BP525"/>
          <cell r="BQ525"/>
          <cell r="BR525"/>
          <cell r="BS525"/>
          <cell r="BT525"/>
          <cell r="BU525"/>
          <cell r="BV525"/>
          <cell r="BW525"/>
          <cell r="BX525"/>
          <cell r="BY525"/>
          <cell r="BZ525"/>
          <cell r="CA525"/>
          <cell r="CB525"/>
          <cell r="CC525"/>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v>1</v>
          </cell>
          <cell r="DW525" t="str">
            <v/>
          </cell>
        </row>
        <row r="526">
          <cell r="U526" t="str">
            <v>PR19UUW_E07-DP</v>
          </cell>
          <cell r="V526" t="str">
            <v>We will improve the way we work to keep bills down and improve services for you and future customers</v>
          </cell>
          <cell r="W526" t="str">
            <v>PR19 new</v>
          </cell>
          <cell r="X526" t="str">
            <v>E07-DP</v>
          </cell>
          <cell r="Y526" t="str">
            <v>Successful delivery of direct procurement of Manchester and Pennine resilience</v>
          </cell>
          <cell r="Z526"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AA526" t="str">
            <v/>
          </cell>
          <cell r="AB526">
            <v>1</v>
          </cell>
          <cell r="AC526" t="str">
            <v/>
          </cell>
          <cell r="AD526" t="str">
            <v/>
          </cell>
          <cell r="AE526" t="str">
            <v/>
          </cell>
          <cell r="AF526" t="str">
            <v/>
          </cell>
          <cell r="AG526" t="str">
            <v/>
          </cell>
          <cell r="AH526" t="str">
            <v/>
          </cell>
          <cell r="AI526">
            <v>1</v>
          </cell>
          <cell r="AJ526" t="str">
            <v>NFI</v>
          </cell>
          <cell r="AK526" t="str">
            <v/>
          </cell>
          <cell r="AL526" t="str">
            <v/>
          </cell>
          <cell r="AM526" t="str">
            <v>Resilience</v>
          </cell>
          <cell r="AN526" t="str">
            <v>nr</v>
          </cell>
          <cell r="AO526" t="str">
            <v>Number of new projects which have a direct procurement contract awarded in each year</v>
          </cell>
          <cell r="AP526">
            <v>0</v>
          </cell>
          <cell r="AQ526" t="str">
            <v>Up</v>
          </cell>
          <cell r="AR526" t="str">
            <v/>
          </cell>
          <cell r="AS526"/>
          <cell r="AT526"/>
          <cell r="AU526"/>
          <cell r="AV526"/>
          <cell r="AW526"/>
          <cell r="AX526"/>
          <cell r="AY526"/>
          <cell r="AZ526"/>
          <cell r="BA526"/>
          <cell r="BB526"/>
          <cell r="BC526"/>
          <cell r="BD526"/>
          <cell r="BE526"/>
          <cell r="BF526"/>
          <cell r="BG526"/>
          <cell r="BH526"/>
          <cell r="BI526" t="str">
            <v/>
          </cell>
          <cell r="BJ526" t="str">
            <v/>
          </cell>
          <cell r="BK526" t="str">
            <v/>
          </cell>
          <cell r="BL526" t="str">
            <v/>
          </cell>
          <cell r="BM526" t="str">
            <v/>
          </cell>
          <cell r="BN526"/>
          <cell r="BO526"/>
          <cell r="BP526"/>
          <cell r="BQ526"/>
          <cell r="BR526"/>
          <cell r="BS526"/>
          <cell r="BT526"/>
          <cell r="BU526"/>
          <cell r="BV526"/>
          <cell r="BW526"/>
          <cell r="BX526"/>
          <cell r="BY526"/>
          <cell r="BZ526"/>
          <cell r="CA526"/>
          <cell r="CB526"/>
          <cell r="CC526"/>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v>1</v>
          </cell>
          <cell r="DW526" t="str">
            <v/>
          </cell>
        </row>
        <row r="527">
          <cell r="U527" t="str">
            <v>PR19UUW_E08-WR</v>
          </cell>
          <cell r="V527" t="str">
            <v>We will improve the way we work to keep bills down and improve services for you and future customers</v>
          </cell>
          <cell r="W527" t="str">
            <v>PR19 new</v>
          </cell>
          <cell r="X527" t="str">
            <v>E08-WR</v>
          </cell>
          <cell r="Y527" t="str">
            <v>Strategic regional solution development (Severn Thames transfer)</v>
          </cell>
          <cell r="Z527" t="str">
            <v/>
          </cell>
          <cell r="AA527">
            <v>1</v>
          </cell>
          <cell r="AB527" t="str">
            <v/>
          </cell>
          <cell r="AC527" t="str">
            <v/>
          </cell>
          <cell r="AD527" t="str">
            <v/>
          </cell>
          <cell r="AE527" t="str">
            <v/>
          </cell>
          <cell r="AF527" t="str">
            <v/>
          </cell>
          <cell r="AG527" t="str">
            <v/>
          </cell>
          <cell r="AH527" t="str">
            <v/>
          </cell>
          <cell r="AI527">
            <v>1</v>
          </cell>
          <cell r="AJ527" t="str">
            <v/>
          </cell>
          <cell r="AK527" t="str">
            <v/>
          </cell>
          <cell r="AL527" t="str">
            <v/>
          </cell>
          <cell r="AM527" t="str">
            <v/>
          </cell>
          <cell r="AN527"/>
          <cell r="AO527"/>
          <cell r="AP527">
            <v>0</v>
          </cell>
          <cell r="AQ527"/>
          <cell r="AR527" t="str">
            <v/>
          </cell>
          <cell r="AS527"/>
          <cell r="AT527"/>
          <cell r="AU527"/>
          <cell r="AV527"/>
          <cell r="AW527"/>
          <cell r="AX527"/>
          <cell r="AY527"/>
          <cell r="AZ527"/>
          <cell r="BA527"/>
          <cell r="BB527"/>
          <cell r="BC527"/>
          <cell r="BD527"/>
          <cell r="BE527"/>
          <cell r="BF527"/>
          <cell r="BG527"/>
          <cell r="BH527"/>
          <cell r="BI527" t="str">
            <v/>
          </cell>
          <cell r="BJ527" t="str">
            <v/>
          </cell>
          <cell r="BK527" t="str">
            <v/>
          </cell>
          <cell r="BL527" t="str">
            <v/>
          </cell>
          <cell r="BM527" t="str">
            <v/>
          </cell>
          <cell r="BN527"/>
          <cell r="BO527"/>
          <cell r="BP527"/>
          <cell r="BQ527"/>
          <cell r="BR527"/>
          <cell r="BS527"/>
          <cell r="BT527"/>
          <cell r="BU527"/>
          <cell r="BV527"/>
          <cell r="BW527"/>
          <cell r="BX527"/>
          <cell r="BY527"/>
          <cell r="BZ527"/>
          <cell r="CA527"/>
          <cell r="CB527"/>
          <cell r="CC527"/>
          <cell r="CD527" t="e">
            <v>#REF!</v>
          </cell>
          <cell r="CE527" t="e">
            <v>#REF!</v>
          </cell>
          <cell r="CF527" t="e">
            <v>#REF!</v>
          </cell>
          <cell r="CG527" t="e">
            <v>#REF!</v>
          </cell>
          <cell r="CH527" t="e">
            <v>#REF!</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No</v>
          </cell>
          <cell r="DV527">
            <v>1</v>
          </cell>
          <cell r="DW527" t="str">
            <v/>
          </cell>
        </row>
        <row r="528">
          <cell r="U528" t="str">
            <v>PR19UUW_E09-HH</v>
          </cell>
          <cell r="V528" t="str">
            <v>We will improve the way we work to keep bills down and improve services for you and future customers</v>
          </cell>
          <cell r="W528" t="str">
            <v>PR14 continuation</v>
          </cell>
          <cell r="X528" t="str">
            <v>E09-HH</v>
          </cell>
          <cell r="Y528" t="str">
            <v>Customers say that we offer value for money</v>
          </cell>
          <cell r="Z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AA528" t="str">
            <v/>
          </cell>
          <cell r="AB528" t="str">
            <v/>
          </cell>
          <cell r="AC528" t="str">
            <v/>
          </cell>
          <cell r="AD528" t="str">
            <v/>
          </cell>
          <cell r="AE528">
            <v>1</v>
          </cell>
          <cell r="AF528" t="str">
            <v/>
          </cell>
          <cell r="AG528" t="str">
            <v/>
          </cell>
          <cell r="AH528" t="str">
            <v/>
          </cell>
          <cell r="AI528">
            <v>1</v>
          </cell>
          <cell r="AJ528" t="str">
            <v>NFI</v>
          </cell>
          <cell r="AK528" t="str">
            <v/>
          </cell>
          <cell r="AL528" t="str">
            <v/>
          </cell>
          <cell r="AM528" t="str">
            <v>Billing, debt, vfm</v>
          </cell>
          <cell r="AN528" t="str">
            <v>%</v>
          </cell>
          <cell r="AO528" t="str">
            <v>Percentage of customers who, when surveyed, are satisfied we provide value for money</v>
          </cell>
          <cell r="AP528">
            <v>0</v>
          </cell>
          <cell r="AQ528" t="str">
            <v>Up</v>
          </cell>
          <cell r="AR528" t="str">
            <v/>
          </cell>
          <cell r="AS528"/>
          <cell r="AT528"/>
          <cell r="AU528"/>
          <cell r="AV528"/>
          <cell r="AW528"/>
          <cell r="AX528"/>
          <cell r="AY528"/>
          <cell r="AZ528"/>
          <cell r="BA528"/>
          <cell r="BB528"/>
          <cell r="BC528"/>
          <cell r="BD528"/>
          <cell r="BE528"/>
          <cell r="BF528"/>
          <cell r="BG528"/>
          <cell r="BH528"/>
          <cell r="BI528" t="str">
            <v/>
          </cell>
          <cell r="BJ528" t="str">
            <v/>
          </cell>
          <cell r="BK528" t="str">
            <v/>
          </cell>
          <cell r="BL528" t="str">
            <v/>
          </cell>
          <cell r="BM528" t="str">
            <v/>
          </cell>
          <cell r="BN528"/>
          <cell r="BO528"/>
          <cell r="BP528"/>
          <cell r="BQ528"/>
          <cell r="BR528"/>
          <cell r="BS528"/>
          <cell r="BT528"/>
          <cell r="BU528"/>
          <cell r="BV528"/>
          <cell r="BW528"/>
          <cell r="BX528"/>
          <cell r="BY528"/>
          <cell r="BZ528"/>
          <cell r="CA528"/>
          <cell r="CB528"/>
          <cell r="CC528"/>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row>
        <row r="529">
          <cell r="U529" t="str">
            <v>PR19UUW_F01-WWN</v>
          </cell>
          <cell r="V529" t="str">
            <v>We collect and recycle your wastewater</v>
          </cell>
          <cell r="W529" t="str">
            <v>PR14 revision</v>
          </cell>
          <cell r="X529" t="str">
            <v>F01-WWN</v>
          </cell>
          <cell r="Y529" t="str">
            <v>Sewer collapses</v>
          </cell>
          <cell r="Z529" t="str">
            <v>As per Ofwat definition</v>
          </cell>
          <cell r="AA529" t="str">
            <v/>
          </cell>
          <cell r="AB529" t="str">
            <v/>
          </cell>
          <cell r="AC529">
            <v>1</v>
          </cell>
          <cell r="AD529" t="str">
            <v/>
          </cell>
          <cell r="AE529" t="str">
            <v/>
          </cell>
          <cell r="AF529" t="str">
            <v/>
          </cell>
          <cell r="AG529" t="str">
            <v/>
          </cell>
          <cell r="AH529" t="str">
            <v/>
          </cell>
          <cell r="AI529">
            <v>1</v>
          </cell>
          <cell r="AJ529" t="str">
            <v>Under</v>
          </cell>
          <cell r="AK529" t="str">
            <v xml:space="preserve">Revenue </v>
          </cell>
          <cell r="AL529" t="str">
            <v>In-period</v>
          </cell>
          <cell r="AM529" t="str">
            <v>Sewer blockages/collapses</v>
          </cell>
          <cell r="AN529" t="str">
            <v>number</v>
          </cell>
          <cell r="AO529" t="str">
            <v>Number of collapses per 1000km of sewer network</v>
          </cell>
          <cell r="AP529">
            <v>2</v>
          </cell>
          <cell r="AQ529" t="str">
            <v>Down</v>
          </cell>
          <cell r="AR529" t="str">
            <v>Sewer collapses</v>
          </cell>
          <cell r="AS529"/>
          <cell r="AT529"/>
          <cell r="AU529"/>
          <cell r="AV529"/>
          <cell r="AW529"/>
          <cell r="AX529"/>
          <cell r="AY529"/>
          <cell r="AZ529"/>
          <cell r="BA529"/>
          <cell r="BB529"/>
          <cell r="BC529"/>
          <cell r="BD529"/>
          <cell r="BE529"/>
          <cell r="BF529"/>
          <cell r="BG529"/>
          <cell r="BH529"/>
          <cell r="BI529">
            <v>15.51</v>
          </cell>
          <cell r="BJ529">
            <v>14.9</v>
          </cell>
          <cell r="BK529">
            <v>14.29</v>
          </cell>
          <cell r="BL529">
            <v>13.68</v>
          </cell>
          <cell r="BM529">
            <v>13.07</v>
          </cell>
          <cell r="BN529"/>
          <cell r="BO529"/>
          <cell r="BP529"/>
          <cell r="BQ529"/>
          <cell r="BR529"/>
          <cell r="BS529"/>
          <cell r="BT529"/>
          <cell r="BU529"/>
          <cell r="BV529"/>
          <cell r="BW529"/>
          <cell r="BX529"/>
          <cell r="BY529"/>
          <cell r="BZ529"/>
          <cell r="CA529"/>
          <cell r="CB529"/>
          <cell r="CC529"/>
          <cell r="CD529" t="str">
            <v>Yes</v>
          </cell>
          <cell r="CE529" t="str">
            <v>Yes</v>
          </cell>
          <cell r="CF529" t="str">
            <v>Yes</v>
          </cell>
          <cell r="CG529" t="str">
            <v>Yes</v>
          </cell>
          <cell r="CH529" t="str">
            <v>Yes</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v>-0.311</v>
          </cell>
          <cell r="DN529" t="str">
            <v/>
          </cell>
          <cell r="DO529" t="str">
            <v/>
          </cell>
          <cell r="DP529" t="str">
            <v/>
          </cell>
          <cell r="DQ529" t="str">
            <v/>
          </cell>
          <cell r="DR529" t="str">
            <v/>
          </cell>
          <cell r="DS529" t="str">
            <v/>
          </cell>
          <cell r="DT529" t="str">
            <v/>
          </cell>
          <cell r="DU529" t="str">
            <v>No</v>
          </cell>
          <cell r="DV529">
            <v>1</v>
          </cell>
          <cell r="DW529" t="str">
            <v/>
          </cell>
        </row>
        <row r="530">
          <cell r="U530" t="str">
            <v>PR19UUW_F02-WWN</v>
          </cell>
          <cell r="V530" t="str">
            <v>We collect and recycle your wastewater</v>
          </cell>
          <cell r="W530" t="str">
            <v>PR14 revision</v>
          </cell>
          <cell r="X530" t="str">
            <v>F02-WWN</v>
          </cell>
          <cell r="Y530" t="str">
            <v>Sewer blockages</v>
          </cell>
          <cell r="Z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AA530" t="str">
            <v/>
          </cell>
          <cell r="AB530" t="str">
            <v/>
          </cell>
          <cell r="AC530">
            <v>1</v>
          </cell>
          <cell r="AD530" t="str">
            <v/>
          </cell>
          <cell r="AE530" t="str">
            <v/>
          </cell>
          <cell r="AF530" t="str">
            <v/>
          </cell>
          <cell r="AG530" t="str">
            <v/>
          </cell>
          <cell r="AH530" t="str">
            <v/>
          </cell>
          <cell r="AI530">
            <v>1</v>
          </cell>
          <cell r="AJ530" t="str">
            <v>Out &amp; under</v>
          </cell>
          <cell r="AK530" t="str">
            <v xml:space="preserve">Revenue </v>
          </cell>
          <cell r="AL530" t="str">
            <v>In-period</v>
          </cell>
          <cell r="AM530" t="str">
            <v>Sewer blockages/collapses</v>
          </cell>
          <cell r="AN530" t="str">
            <v>number</v>
          </cell>
          <cell r="AO530" t="str">
            <v>Incidents per 1,000 km of sewers</v>
          </cell>
          <cell r="AP530">
            <v>0</v>
          </cell>
          <cell r="AQ530" t="str">
            <v>Down</v>
          </cell>
          <cell r="AR530"/>
          <cell r="AS530"/>
          <cell r="AT530"/>
          <cell r="AU530"/>
          <cell r="AV530"/>
          <cell r="AW530"/>
          <cell r="AX530"/>
          <cell r="AY530"/>
          <cell r="AZ530"/>
          <cell r="BA530"/>
          <cell r="BB530"/>
          <cell r="BC530"/>
          <cell r="BD530"/>
          <cell r="BE530"/>
          <cell r="BF530"/>
          <cell r="BG530"/>
          <cell r="BH530"/>
          <cell r="BI530" t="str">
            <v/>
          </cell>
          <cell r="BJ530" t="str">
            <v/>
          </cell>
          <cell r="BK530" t="str">
            <v/>
          </cell>
          <cell r="BL530" t="str">
            <v/>
          </cell>
          <cell r="BM530" t="str">
            <v/>
          </cell>
          <cell r="BN530"/>
          <cell r="BO530"/>
          <cell r="BP530"/>
          <cell r="BQ530"/>
          <cell r="BR530"/>
          <cell r="BS530"/>
          <cell r="BT530"/>
          <cell r="BU530"/>
          <cell r="BV530"/>
          <cell r="BW530"/>
          <cell r="BX530"/>
          <cell r="BY530"/>
          <cell r="BZ530"/>
          <cell r="CA530"/>
          <cell r="CB530"/>
          <cell r="CC530"/>
          <cell r="CD530" t="str">
            <v>Yes</v>
          </cell>
          <cell r="CE530" t="str">
            <v>Yes</v>
          </cell>
          <cell r="CF530" t="str">
            <v>Yes</v>
          </cell>
          <cell r="CG530" t="str">
            <v>Yes</v>
          </cell>
          <cell r="CH530" t="str">
            <v>Yes</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v>1</v>
          </cell>
          <cell r="DW530" t="str">
            <v/>
          </cell>
        </row>
        <row r="531">
          <cell r="U531" t="str">
            <v>PR19UUW_G01-WWN</v>
          </cell>
          <cell r="V531" t="str">
            <v>The risk of sewer flooding for homes and businesses is reduced</v>
          </cell>
          <cell r="W531" t="str">
            <v>PR19 new</v>
          </cell>
          <cell r="X531" t="str">
            <v>G01-WWN</v>
          </cell>
          <cell r="Y531" t="str">
            <v>Risk of sewer flooding in a storm</v>
          </cell>
          <cell r="Z531" t="str">
            <v>As per Ofwat definition</v>
          </cell>
          <cell r="AA531" t="str">
            <v/>
          </cell>
          <cell r="AB531" t="str">
            <v/>
          </cell>
          <cell r="AC531">
            <v>1</v>
          </cell>
          <cell r="AD531" t="str">
            <v/>
          </cell>
          <cell r="AE531" t="str">
            <v/>
          </cell>
          <cell r="AF531" t="str">
            <v/>
          </cell>
          <cell r="AG531" t="str">
            <v/>
          </cell>
          <cell r="AH531" t="str">
            <v/>
          </cell>
          <cell r="AI531">
            <v>1</v>
          </cell>
          <cell r="AJ531" t="str">
            <v>NFI</v>
          </cell>
          <cell r="AK531" t="str">
            <v/>
          </cell>
          <cell r="AL531" t="str">
            <v/>
          </cell>
          <cell r="AM531" t="str">
            <v>Sewer flooding</v>
          </cell>
          <cell r="AN531" t="str">
            <v>%</v>
          </cell>
          <cell r="AO531" t="str">
            <v>Percentage of population at risk</v>
          </cell>
          <cell r="AP531">
            <v>2</v>
          </cell>
          <cell r="AQ531" t="str">
            <v>Down</v>
          </cell>
          <cell r="AR531" t="str">
            <v>Risk of sewer flooding in a storm</v>
          </cell>
          <cell r="AS531"/>
          <cell r="AT531"/>
          <cell r="AU531"/>
          <cell r="AV531"/>
          <cell r="AW531"/>
          <cell r="AX531"/>
          <cell r="AY531"/>
          <cell r="AZ531"/>
          <cell r="BA531"/>
          <cell r="BB531"/>
          <cell r="BC531"/>
          <cell r="BD531"/>
          <cell r="BE531"/>
          <cell r="BF531"/>
          <cell r="BG531"/>
          <cell r="BH531"/>
          <cell r="BI531">
            <v>15.44</v>
          </cell>
          <cell r="BJ531">
            <v>15.33</v>
          </cell>
          <cell r="BK531">
            <v>15.22</v>
          </cell>
          <cell r="BL531">
            <v>15.12</v>
          </cell>
          <cell r="BM531">
            <v>15.02</v>
          </cell>
          <cell r="BN531"/>
          <cell r="BO531"/>
          <cell r="BP531"/>
          <cell r="BQ531"/>
          <cell r="BR531"/>
          <cell r="BS531"/>
          <cell r="BT531"/>
          <cell r="BU531"/>
          <cell r="BV531"/>
          <cell r="BW531"/>
          <cell r="BX531"/>
          <cell r="BY531"/>
          <cell r="BZ531"/>
          <cell r="CA531"/>
          <cell r="CB531"/>
          <cell r="CC531"/>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v>1</v>
          </cell>
          <cell r="DW531" t="str">
            <v/>
          </cell>
        </row>
        <row r="532">
          <cell r="U532" t="str">
            <v>PR19UUW_G02-WWN</v>
          </cell>
          <cell r="V532" t="str">
            <v>The risk of sewer flooding for homes and businesses is reduced</v>
          </cell>
          <cell r="W532" t="str">
            <v>PR14 revision</v>
          </cell>
          <cell r="X532" t="str">
            <v>G02-WWN</v>
          </cell>
          <cell r="Y532" t="str">
            <v>Internal sewer flooding</v>
          </cell>
          <cell r="Z532" t="str">
            <v>As per Ofwat definition</v>
          </cell>
          <cell r="AA532" t="str">
            <v/>
          </cell>
          <cell r="AB532" t="str">
            <v/>
          </cell>
          <cell r="AC532">
            <v>1</v>
          </cell>
          <cell r="AD532" t="str">
            <v/>
          </cell>
          <cell r="AE532" t="str">
            <v/>
          </cell>
          <cell r="AF532" t="str">
            <v/>
          </cell>
          <cell r="AG532" t="str">
            <v/>
          </cell>
          <cell r="AH532" t="str">
            <v/>
          </cell>
          <cell r="AI532">
            <v>1</v>
          </cell>
          <cell r="AJ532" t="str">
            <v>Out &amp; under</v>
          </cell>
          <cell r="AK532" t="str">
            <v xml:space="preserve">Revenue </v>
          </cell>
          <cell r="AL532" t="str">
            <v>In-period</v>
          </cell>
          <cell r="AM532" t="str">
            <v>Sewer flooding</v>
          </cell>
          <cell r="AN532" t="str">
            <v>number</v>
          </cell>
          <cell r="AO532" t="str">
            <v>Number of incidents per 10,000 sewer connections</v>
          </cell>
          <cell r="AP532">
            <v>2</v>
          </cell>
          <cell r="AQ532" t="str">
            <v>Down</v>
          </cell>
          <cell r="AR532" t="str">
            <v>Internal sewer flooding</v>
          </cell>
          <cell r="AS532"/>
          <cell r="AT532"/>
          <cell r="AU532"/>
          <cell r="AV532"/>
          <cell r="AW532"/>
          <cell r="AX532"/>
          <cell r="AY532"/>
          <cell r="AZ532"/>
          <cell r="BA532"/>
          <cell r="BB532"/>
          <cell r="BC532"/>
          <cell r="BD532"/>
          <cell r="BE532"/>
          <cell r="BF532"/>
          <cell r="BG532"/>
          <cell r="BH532"/>
          <cell r="BI532">
            <v>1.68</v>
          </cell>
          <cell r="BJ532">
            <v>1.63</v>
          </cell>
          <cell r="BK532">
            <v>1.58</v>
          </cell>
          <cell r="BL532">
            <v>1.44</v>
          </cell>
          <cell r="BM532">
            <v>1.34</v>
          </cell>
          <cell r="BN532"/>
          <cell r="BO532"/>
          <cell r="BP532"/>
          <cell r="BQ532"/>
          <cell r="BR532"/>
          <cell r="BS532"/>
          <cell r="BT532"/>
          <cell r="BU532"/>
          <cell r="BV532"/>
          <cell r="BW532"/>
          <cell r="BX532"/>
          <cell r="BY532"/>
          <cell r="BZ532"/>
          <cell r="CA532"/>
          <cell r="CB532"/>
          <cell r="CC532"/>
          <cell r="CD532" t="str">
            <v>Yes</v>
          </cell>
          <cell r="CE532" t="str">
            <v>Yes</v>
          </cell>
          <cell r="CF532" t="str">
            <v>Yes</v>
          </cell>
          <cell r="CG532" t="str">
            <v>Yes</v>
          </cell>
          <cell r="CH532" t="str">
            <v>Yes</v>
          </cell>
          <cell r="CI532" t="str">
            <v/>
          </cell>
          <cell r="CJ532" t="str">
            <v/>
          </cell>
          <cell r="CK532" t="str">
            <v/>
          </cell>
          <cell r="CL532" t="str">
            <v/>
          </cell>
          <cell r="CM532" t="str">
            <v/>
          </cell>
          <cell r="CN532">
            <v>2.75</v>
          </cell>
          <cell r="CO532">
            <v>3</v>
          </cell>
          <cell r="CP532">
            <v>3.4</v>
          </cell>
          <cell r="CQ532">
            <v>3.6</v>
          </cell>
          <cell r="CR532">
            <v>4</v>
          </cell>
          <cell r="CS532" t="str">
            <v/>
          </cell>
          <cell r="CT532" t="str">
            <v/>
          </cell>
          <cell r="CU532" t="str">
            <v/>
          </cell>
          <cell r="CV532" t="str">
            <v/>
          </cell>
          <cell r="CW532" t="str">
            <v/>
          </cell>
          <cell r="CX532" t="str">
            <v/>
          </cell>
          <cell r="CY532" t="str">
            <v/>
          </cell>
          <cell r="CZ532" t="str">
            <v/>
          </cell>
          <cell r="DA532" t="str">
            <v/>
          </cell>
          <cell r="DB532" t="str">
            <v/>
          </cell>
          <cell r="DC532">
            <v>1.48</v>
          </cell>
          <cell r="DD532">
            <v>1.42</v>
          </cell>
          <cell r="DE532">
            <v>1.36</v>
          </cell>
          <cell r="DF532">
            <v>1.25</v>
          </cell>
          <cell r="DG532">
            <v>1.1599999999999999</v>
          </cell>
          <cell r="DH532" t="str">
            <v/>
          </cell>
          <cell r="DI532" t="str">
            <v/>
          </cell>
          <cell r="DJ532" t="str">
            <v/>
          </cell>
          <cell r="DK532" t="str">
            <v/>
          </cell>
          <cell r="DL532" t="str">
            <v/>
          </cell>
          <cell r="DM532">
            <v>-6.7510000000000003</v>
          </cell>
          <cell r="DN532" t="str">
            <v/>
          </cell>
          <cell r="DO532" t="str">
            <v/>
          </cell>
          <cell r="DP532" t="str">
            <v/>
          </cell>
          <cell r="DQ532">
            <v>6.7510000000000003</v>
          </cell>
          <cell r="DR532" t="str">
            <v/>
          </cell>
          <cell r="DS532" t="str">
            <v/>
          </cell>
          <cell r="DT532" t="str">
            <v/>
          </cell>
          <cell r="DU532" t="str">
            <v/>
          </cell>
          <cell r="DV532">
            <v>1</v>
          </cell>
          <cell r="DW532" t="str">
            <v/>
          </cell>
        </row>
        <row r="533">
          <cell r="U533" t="str">
            <v>PR19UUW_G03-WWN</v>
          </cell>
          <cell r="V533" t="str">
            <v>The risk of sewer flooding for homes and businesses is reduced</v>
          </cell>
          <cell r="W533" t="str">
            <v>PR14 revision</v>
          </cell>
          <cell r="X533" t="str">
            <v>G03-WWN</v>
          </cell>
          <cell r="Y533" t="str">
            <v>External flooding Incidents</v>
          </cell>
          <cell r="Z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AA533" t="str">
            <v/>
          </cell>
          <cell r="AB533" t="str">
            <v/>
          </cell>
          <cell r="AC533">
            <v>1</v>
          </cell>
          <cell r="AD533" t="str">
            <v/>
          </cell>
          <cell r="AE533" t="str">
            <v/>
          </cell>
          <cell r="AF533" t="str">
            <v/>
          </cell>
          <cell r="AG533" t="str">
            <v/>
          </cell>
          <cell r="AH533" t="str">
            <v/>
          </cell>
          <cell r="AI533">
            <v>1</v>
          </cell>
          <cell r="AJ533" t="str">
            <v>Out &amp; under</v>
          </cell>
          <cell r="AK533" t="str">
            <v xml:space="preserve">Revenue </v>
          </cell>
          <cell r="AL533" t="str">
            <v>In-period</v>
          </cell>
          <cell r="AM533" t="str">
            <v>Sewer flooding</v>
          </cell>
          <cell r="AN533" t="str">
            <v>number</v>
          </cell>
          <cell r="AO533" t="str">
            <v>Number of incidents per 10,000 sewer connections</v>
          </cell>
          <cell r="AP533">
            <v>0</v>
          </cell>
          <cell r="AQ533" t="str">
            <v>Down</v>
          </cell>
          <cell r="AR533"/>
          <cell r="AS533"/>
          <cell r="AT533"/>
          <cell r="AU533"/>
          <cell r="AV533"/>
          <cell r="AW533"/>
          <cell r="AX533"/>
          <cell r="AY533"/>
          <cell r="AZ533"/>
          <cell r="BA533"/>
          <cell r="BB533"/>
          <cell r="BC533"/>
          <cell r="BD533"/>
          <cell r="BE533"/>
          <cell r="BF533"/>
          <cell r="BG533"/>
          <cell r="BH533"/>
          <cell r="BI533" t="str">
            <v/>
          </cell>
          <cell r="BJ533" t="str">
            <v/>
          </cell>
          <cell r="BK533" t="str">
            <v/>
          </cell>
          <cell r="BL533" t="str">
            <v/>
          </cell>
          <cell r="BM533" t="str">
            <v/>
          </cell>
          <cell r="BN533"/>
          <cell r="BO533"/>
          <cell r="BP533"/>
          <cell r="BQ533"/>
          <cell r="BR533"/>
          <cell r="BS533"/>
          <cell r="BT533"/>
          <cell r="BU533"/>
          <cell r="BV533"/>
          <cell r="BW533"/>
          <cell r="BX533"/>
          <cell r="BY533"/>
          <cell r="BZ533"/>
          <cell r="CA533"/>
          <cell r="CB533"/>
          <cell r="CC533"/>
          <cell r="CD533" t="str">
            <v>Yes</v>
          </cell>
          <cell r="CE533" t="str">
            <v>Yes</v>
          </cell>
          <cell r="CF533" t="str">
            <v>Yes</v>
          </cell>
          <cell r="CG533" t="str">
            <v>Yes</v>
          </cell>
          <cell r="CH533" t="str">
            <v>Yes</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v>1</v>
          </cell>
          <cell r="DW533" t="str">
            <v/>
          </cell>
        </row>
        <row r="534">
          <cell r="U534" t="str">
            <v>PR19UUW_G04-WWN</v>
          </cell>
          <cell r="V534" t="str">
            <v>The risk of sewer flooding for homes and businesses is reduced</v>
          </cell>
          <cell r="W534" t="str">
            <v>PR19 new</v>
          </cell>
          <cell r="X534" t="str">
            <v>G04-WWN</v>
          </cell>
          <cell r="Y534" t="str">
            <v>Raising customer awareness to reduce the risk of flooding</v>
          </cell>
          <cell r="Z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AA534" t="str">
            <v/>
          </cell>
          <cell r="AB534" t="str">
            <v/>
          </cell>
          <cell r="AC534">
            <v>1</v>
          </cell>
          <cell r="AD534" t="str">
            <v/>
          </cell>
          <cell r="AE534" t="str">
            <v/>
          </cell>
          <cell r="AF534" t="str">
            <v/>
          </cell>
          <cell r="AG534" t="str">
            <v/>
          </cell>
          <cell r="AH534" t="str">
            <v/>
          </cell>
          <cell r="AI534">
            <v>1</v>
          </cell>
          <cell r="AJ534" t="str">
            <v>Out &amp; under</v>
          </cell>
          <cell r="AK534" t="str">
            <v xml:space="preserve">Revenue </v>
          </cell>
          <cell r="AL534" t="str">
            <v>In-period</v>
          </cell>
          <cell r="AM534" t="str">
            <v>Customer education/awareness</v>
          </cell>
          <cell r="AN534" t="str">
            <v>%</v>
          </cell>
          <cell r="AO534" t="str">
            <v xml:space="preserve">Increase in customer awareness from the 2018/19 baseline (%) </v>
          </cell>
          <cell r="AP534">
            <v>1</v>
          </cell>
          <cell r="AQ534" t="str">
            <v>Up</v>
          </cell>
          <cell r="AR534" t="str">
            <v/>
          </cell>
          <cell r="AS534"/>
          <cell r="AT534"/>
          <cell r="AU534"/>
          <cell r="AV534"/>
          <cell r="AW534"/>
          <cell r="AX534"/>
          <cell r="AY534"/>
          <cell r="AZ534"/>
          <cell r="BA534"/>
          <cell r="BB534"/>
          <cell r="BC534"/>
          <cell r="BD534"/>
          <cell r="BE534"/>
          <cell r="BF534"/>
          <cell r="BG534"/>
          <cell r="BH534"/>
          <cell r="BI534" t="str">
            <v/>
          </cell>
          <cell r="BJ534" t="str">
            <v/>
          </cell>
          <cell r="BK534" t="str">
            <v/>
          </cell>
          <cell r="BL534" t="str">
            <v/>
          </cell>
          <cell r="BM534" t="str">
            <v/>
          </cell>
          <cell r="BN534"/>
          <cell r="BO534"/>
          <cell r="BP534"/>
          <cell r="BQ534"/>
          <cell r="BR534"/>
          <cell r="BS534"/>
          <cell r="BT534"/>
          <cell r="BU534"/>
          <cell r="BV534"/>
          <cell r="BW534"/>
          <cell r="BX534"/>
          <cell r="BY534"/>
          <cell r="BZ534"/>
          <cell r="CA534"/>
          <cell r="CB534"/>
          <cell r="CC534"/>
          <cell r="CD534" t="str">
            <v>Yes</v>
          </cell>
          <cell r="CE534" t="str">
            <v>Yes</v>
          </cell>
          <cell r="CF534" t="str">
            <v>Yes</v>
          </cell>
          <cell r="CG534" t="str">
            <v>Yes</v>
          </cell>
          <cell r="CH534" t="str">
            <v>Yes</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v>1</v>
          </cell>
          <cell r="DW534" t="str">
            <v/>
          </cell>
        </row>
        <row r="535">
          <cell r="U535" t="str">
            <v>PR19UUW_G05-WWN</v>
          </cell>
          <cell r="V535" t="str">
            <v>The risk of sewer flooding for homes and businesses is reduced</v>
          </cell>
          <cell r="W535" t="str">
            <v>PR19 new</v>
          </cell>
          <cell r="X535" t="str">
            <v>G05-WWN</v>
          </cell>
          <cell r="Y535" t="str">
            <v>Hydraulic internal flood risk resilience</v>
          </cell>
          <cell r="Z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5" t="str">
            <v/>
          </cell>
          <cell r="AB535" t="str">
            <v/>
          </cell>
          <cell r="AC535">
            <v>1</v>
          </cell>
          <cell r="AD535" t="str">
            <v/>
          </cell>
          <cell r="AE535" t="str">
            <v/>
          </cell>
          <cell r="AF535" t="str">
            <v/>
          </cell>
          <cell r="AG535" t="str">
            <v/>
          </cell>
          <cell r="AH535" t="str">
            <v/>
          </cell>
          <cell r="AI535">
            <v>1</v>
          </cell>
          <cell r="AJ535" t="str">
            <v>Out &amp; under</v>
          </cell>
          <cell r="AK535" t="str">
            <v xml:space="preserve">Revenue </v>
          </cell>
          <cell r="AL535" t="str">
            <v>In-period</v>
          </cell>
          <cell r="AM535" t="str">
            <v>Sewer flooding</v>
          </cell>
          <cell r="AN535" t="str">
            <v>nr</v>
          </cell>
          <cell r="AO535" t="str">
            <v>Annual number of modelled incidents at high risk properties</v>
          </cell>
          <cell r="AP535">
            <v>2</v>
          </cell>
          <cell r="AQ535" t="str">
            <v>Down</v>
          </cell>
          <cell r="AR535" t="str">
            <v/>
          </cell>
          <cell r="AS535"/>
          <cell r="AT535"/>
          <cell r="AU535"/>
          <cell r="AV535"/>
          <cell r="AW535"/>
          <cell r="AX535"/>
          <cell r="AY535"/>
          <cell r="AZ535"/>
          <cell r="BA535"/>
          <cell r="BB535"/>
          <cell r="BC535"/>
          <cell r="BD535"/>
          <cell r="BE535"/>
          <cell r="BF535"/>
          <cell r="BG535"/>
          <cell r="BH535"/>
          <cell r="BI535" t="str">
            <v/>
          </cell>
          <cell r="BJ535" t="str">
            <v/>
          </cell>
          <cell r="BK535" t="str">
            <v/>
          </cell>
          <cell r="BL535" t="str">
            <v/>
          </cell>
          <cell r="BM535" t="str">
            <v/>
          </cell>
          <cell r="BN535"/>
          <cell r="BO535"/>
          <cell r="BP535"/>
          <cell r="BQ535"/>
          <cell r="BR535"/>
          <cell r="BS535"/>
          <cell r="BT535"/>
          <cell r="BU535"/>
          <cell r="BV535"/>
          <cell r="BW535"/>
          <cell r="BX535"/>
          <cell r="BY535"/>
          <cell r="BZ535"/>
          <cell r="CA535"/>
          <cell r="CB535"/>
          <cell r="CC535"/>
          <cell r="CD535" t="str">
            <v>Yes</v>
          </cell>
          <cell r="CE535" t="str">
            <v>Yes</v>
          </cell>
          <cell r="CF535" t="str">
            <v>Yes</v>
          </cell>
          <cell r="CG535" t="str">
            <v>Yes</v>
          </cell>
          <cell r="CH535" t="str">
            <v>Yes</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v>1</v>
          </cell>
          <cell r="DW535" t="str">
            <v/>
          </cell>
        </row>
        <row r="536">
          <cell r="U536" t="str">
            <v>PR19UUW_G06-WWN</v>
          </cell>
          <cell r="V536" t="str">
            <v>The risk of sewer flooding for homes and businesses is reduced</v>
          </cell>
          <cell r="W536" t="str">
            <v>PR19 new</v>
          </cell>
          <cell r="X536" t="str">
            <v>G06-WWN</v>
          </cell>
          <cell r="Y536" t="str">
            <v>Hydraulic external flood risk resilience</v>
          </cell>
          <cell r="Z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6" t="str">
            <v/>
          </cell>
          <cell r="AB536" t="str">
            <v/>
          </cell>
          <cell r="AC536">
            <v>1</v>
          </cell>
          <cell r="AD536" t="str">
            <v/>
          </cell>
          <cell r="AE536" t="str">
            <v/>
          </cell>
          <cell r="AF536" t="str">
            <v/>
          </cell>
          <cell r="AG536" t="str">
            <v/>
          </cell>
          <cell r="AH536" t="str">
            <v/>
          </cell>
          <cell r="AI536">
            <v>1</v>
          </cell>
          <cell r="AJ536" t="str">
            <v>Out &amp; under</v>
          </cell>
          <cell r="AK536" t="str">
            <v xml:space="preserve">Revenue </v>
          </cell>
          <cell r="AL536" t="str">
            <v>In-period</v>
          </cell>
          <cell r="AM536" t="str">
            <v>Sewer flooding</v>
          </cell>
          <cell r="AN536" t="str">
            <v>nr</v>
          </cell>
          <cell r="AO536" t="str">
            <v>Annual number of modelled incidents at high risk properties</v>
          </cell>
          <cell r="AP536">
            <v>2</v>
          </cell>
          <cell r="AQ536" t="str">
            <v>Down</v>
          </cell>
          <cell r="AR536" t="str">
            <v/>
          </cell>
          <cell r="AS536"/>
          <cell r="AT536"/>
          <cell r="AU536"/>
          <cell r="AV536"/>
          <cell r="AW536"/>
          <cell r="AX536"/>
          <cell r="AY536"/>
          <cell r="AZ536"/>
          <cell r="BA536"/>
          <cell r="BB536"/>
          <cell r="BC536"/>
          <cell r="BD536"/>
          <cell r="BE536"/>
          <cell r="BF536"/>
          <cell r="BG536"/>
          <cell r="BH536"/>
          <cell r="BI536" t="str">
            <v/>
          </cell>
          <cell r="BJ536" t="str">
            <v/>
          </cell>
          <cell r="BK536" t="str">
            <v/>
          </cell>
          <cell r="BL536" t="str">
            <v/>
          </cell>
          <cell r="BM536" t="str">
            <v/>
          </cell>
          <cell r="BN536"/>
          <cell r="BO536"/>
          <cell r="BP536"/>
          <cell r="BQ536"/>
          <cell r="BR536"/>
          <cell r="BS536"/>
          <cell r="BT536"/>
          <cell r="BU536"/>
          <cell r="BV536"/>
          <cell r="BW536"/>
          <cell r="BX536"/>
          <cell r="BY536"/>
          <cell r="BZ536"/>
          <cell r="CA536"/>
          <cell r="CB536"/>
          <cell r="CC536"/>
          <cell r="CD536" t="str">
            <v>Yes</v>
          </cell>
          <cell r="CE536" t="str">
            <v>Yes</v>
          </cell>
          <cell r="CF536" t="str">
            <v>Yes</v>
          </cell>
          <cell r="CG536" t="str">
            <v>Yes</v>
          </cell>
          <cell r="CH536" t="str">
            <v>Yes</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v>1</v>
          </cell>
          <cell r="DW536" t="str">
            <v/>
          </cell>
        </row>
        <row r="537">
          <cell r="U537" t="str">
            <v>PR19WSH_Wt1</v>
          </cell>
          <cell r="V537" t="str">
            <v>Safe, clean water for all</v>
          </cell>
          <cell r="W537" t="str">
            <v>PR19 new</v>
          </cell>
          <cell r="X537" t="str">
            <v>Wt1</v>
          </cell>
          <cell r="Y537" t="str">
            <v>Water quality compliance (CRI)</v>
          </cell>
          <cell r="Z537" t="str">
            <v>The DWI's Compliance Risk Index</v>
          </cell>
          <cell r="AA537" t="str">
            <v/>
          </cell>
          <cell r="AB537">
            <v>1</v>
          </cell>
          <cell r="AC537" t="str">
            <v/>
          </cell>
          <cell r="AD537" t="str">
            <v/>
          </cell>
          <cell r="AE537" t="str">
            <v/>
          </cell>
          <cell r="AF537" t="str">
            <v/>
          </cell>
          <cell r="AG537" t="str">
            <v/>
          </cell>
          <cell r="AH537" t="str">
            <v/>
          </cell>
          <cell r="AI537">
            <v>1</v>
          </cell>
          <cell r="AJ537" t="str">
            <v>Under</v>
          </cell>
          <cell r="AK537" t="str">
            <v xml:space="preserve">Revenue </v>
          </cell>
          <cell r="AL537" t="str">
            <v>In-period</v>
          </cell>
          <cell r="AM537" t="str">
            <v>Water quality compliance</v>
          </cell>
          <cell r="AN537" t="str">
            <v>number</v>
          </cell>
          <cell r="AO537" t="str">
            <v>Numerical CRI score</v>
          </cell>
          <cell r="AP537">
            <v>2</v>
          </cell>
          <cell r="AQ537" t="str">
            <v>Down</v>
          </cell>
          <cell r="AR537" t="str">
            <v>Water quality compliance (CRI)</v>
          </cell>
          <cell r="AS537"/>
          <cell r="AT537"/>
          <cell r="AU537"/>
          <cell r="AV537"/>
          <cell r="AW537"/>
          <cell r="AX537"/>
          <cell r="AY537"/>
          <cell r="AZ537"/>
          <cell r="BA537"/>
          <cell r="BB537"/>
          <cell r="BC537"/>
          <cell r="BD537"/>
          <cell r="BE537"/>
          <cell r="BF537"/>
          <cell r="BG537"/>
          <cell r="BH537"/>
          <cell r="BI537">
            <v>0</v>
          </cell>
          <cell r="BJ537">
            <v>0</v>
          </cell>
          <cell r="BK537">
            <v>0</v>
          </cell>
          <cell r="BL537">
            <v>0</v>
          </cell>
          <cell r="BM537">
            <v>0</v>
          </cell>
          <cell r="BN537"/>
          <cell r="BO537"/>
          <cell r="BP537"/>
          <cell r="BQ537"/>
          <cell r="BR537"/>
          <cell r="BS537"/>
          <cell r="BT537"/>
          <cell r="BU537"/>
          <cell r="BV537"/>
          <cell r="BW537"/>
          <cell r="BX537"/>
          <cell r="BY537"/>
          <cell r="BZ537"/>
          <cell r="CA537"/>
          <cell r="CB537"/>
          <cell r="CC537"/>
          <cell r="CD537" t="str">
            <v>Yes</v>
          </cell>
          <cell r="CE537" t="str">
            <v>Yes</v>
          </cell>
          <cell r="CF537" t="str">
            <v>Yes</v>
          </cell>
          <cell r="CG537" t="str">
            <v>Yes</v>
          </cell>
          <cell r="CH537" t="str">
            <v>Yes</v>
          </cell>
          <cell r="CI537" t="str">
            <v/>
          </cell>
          <cell r="CJ537" t="str">
            <v/>
          </cell>
          <cell r="CK537" t="str">
            <v/>
          </cell>
          <cell r="CL537" t="str">
            <v/>
          </cell>
          <cell r="CM537" t="str">
            <v/>
          </cell>
          <cell r="CN537">
            <v>9.5</v>
          </cell>
          <cell r="CO537">
            <v>9.5</v>
          </cell>
          <cell r="CP537">
            <v>9.5</v>
          </cell>
          <cell r="CQ537">
            <v>9.5</v>
          </cell>
          <cell r="CR537">
            <v>9.5</v>
          </cell>
          <cell r="CS537">
            <v>2</v>
          </cell>
          <cell r="CT537">
            <v>2</v>
          </cell>
          <cell r="CU537">
            <v>2</v>
          </cell>
          <cell r="CV537">
            <v>2</v>
          </cell>
          <cell r="CW537">
            <v>2</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v>-0.48799999999999999</v>
          </cell>
          <cell r="DN537" t="str">
            <v/>
          </cell>
          <cell r="DO537" t="str">
            <v/>
          </cell>
          <cell r="DP537" t="str">
            <v/>
          </cell>
          <cell r="DQ537">
            <v>0</v>
          </cell>
          <cell r="DR537" t="str">
            <v/>
          </cell>
          <cell r="DS537" t="str">
            <v/>
          </cell>
          <cell r="DT537" t="str">
            <v/>
          </cell>
          <cell r="DU537" t="str">
            <v/>
          </cell>
          <cell r="DV537">
            <v>1</v>
          </cell>
          <cell r="DW537" t="str">
            <v/>
          </cell>
        </row>
        <row r="538">
          <cell r="U538" t="str">
            <v>PR19WSH_Wt2</v>
          </cell>
          <cell r="V538" t="str">
            <v>Safe, clean water for all</v>
          </cell>
          <cell r="W538" t="str">
            <v>PR14 continuation</v>
          </cell>
          <cell r="X538" t="str">
            <v>Wt2</v>
          </cell>
          <cell r="Y538" t="str">
            <v>Water supply interruptions</v>
          </cell>
          <cell r="Z538" t="str">
            <v>Supply interruptions greater than three hours (expressed in minutes per property).</v>
          </cell>
          <cell r="AA538" t="str">
            <v/>
          </cell>
          <cell r="AB538">
            <v>1</v>
          </cell>
          <cell r="AC538" t="str">
            <v/>
          </cell>
          <cell r="AD538" t="str">
            <v/>
          </cell>
          <cell r="AE538" t="str">
            <v/>
          </cell>
          <cell r="AF538" t="str">
            <v/>
          </cell>
          <cell r="AG538" t="str">
            <v/>
          </cell>
          <cell r="AH538" t="str">
            <v/>
          </cell>
          <cell r="AI538">
            <v>1</v>
          </cell>
          <cell r="AJ538" t="str">
            <v>Out &amp; under</v>
          </cell>
          <cell r="AK538" t="str">
            <v xml:space="preserve">Revenue </v>
          </cell>
          <cell r="AL538" t="str">
            <v>In-period</v>
          </cell>
          <cell r="AM538" t="str">
            <v>Supply interruptions</v>
          </cell>
          <cell r="AN538" t="str">
            <v>hh:mm:ss</v>
          </cell>
          <cell r="AO538" t="str">
            <v>Hours:minutes:seconds per property per year</v>
          </cell>
          <cell r="AP538">
            <v>0</v>
          </cell>
          <cell r="AQ538" t="str">
            <v>Down</v>
          </cell>
          <cell r="AR538" t="str">
            <v>Water supply interruptions</v>
          </cell>
          <cell r="AS538"/>
          <cell r="AT538"/>
          <cell r="AU538"/>
          <cell r="AV538"/>
          <cell r="AW538"/>
          <cell r="AX538"/>
          <cell r="AY538"/>
          <cell r="AZ538"/>
          <cell r="BA538"/>
          <cell r="BB538"/>
          <cell r="BC538"/>
          <cell r="BD538"/>
          <cell r="BE538"/>
          <cell r="BF538"/>
          <cell r="BG538"/>
          <cell r="BH538"/>
          <cell r="BI538">
            <v>4.5138888888888893E-3</v>
          </cell>
          <cell r="BJ538">
            <v>4.2592592592592595E-3</v>
          </cell>
          <cell r="BK538">
            <v>3.9930555555555561E-3</v>
          </cell>
          <cell r="BL538">
            <v>3.7384259259259263E-3</v>
          </cell>
          <cell r="BM538">
            <v>3.472222222222222E-3</v>
          </cell>
          <cell r="BN538"/>
          <cell r="BO538"/>
          <cell r="BP538"/>
          <cell r="BQ538"/>
          <cell r="BR538"/>
          <cell r="BS538"/>
          <cell r="BT538"/>
          <cell r="BU538"/>
          <cell r="BV538"/>
          <cell r="BW538"/>
          <cell r="BX538"/>
          <cell r="BY538"/>
          <cell r="BZ538"/>
          <cell r="CA538"/>
          <cell r="CB538"/>
          <cell r="CC538"/>
          <cell r="CD538" t="str">
            <v>Yes</v>
          </cell>
          <cell r="CE538" t="str">
            <v>Yes</v>
          </cell>
          <cell r="CF538" t="str">
            <v>Yes</v>
          </cell>
          <cell r="CG538" t="str">
            <v>Yes</v>
          </cell>
          <cell r="CH538" t="str">
            <v>Yes</v>
          </cell>
          <cell r="CI538" t="str">
            <v/>
          </cell>
          <cell r="CJ538" t="str">
            <v/>
          </cell>
          <cell r="CK538" t="str">
            <v/>
          </cell>
          <cell r="CL538" t="str">
            <v/>
          </cell>
          <cell r="CM538" t="str">
            <v/>
          </cell>
          <cell r="CN538">
            <v>1.5798611111111114E-2</v>
          </cell>
          <cell r="CO538">
            <v>1.5798611111111114E-2</v>
          </cell>
          <cell r="CP538">
            <v>1.5798611111111114E-2</v>
          </cell>
          <cell r="CQ538">
            <v>1.5798611111111114E-2</v>
          </cell>
          <cell r="CR538">
            <v>1.5798611111111114E-2</v>
          </cell>
          <cell r="CS538"/>
          <cell r="CT538"/>
          <cell r="CU538"/>
          <cell r="CV538"/>
          <cell r="CW538"/>
          <cell r="CX538"/>
          <cell r="CY538"/>
          <cell r="CZ538"/>
          <cell r="DA538"/>
          <cell r="DB538"/>
          <cell r="DC538">
            <v>3.4606481481481485E-3</v>
          </cell>
          <cell r="DD538">
            <v>3.0092592592592588E-3</v>
          </cell>
          <cell r="DE538">
            <v>2.615740740740741E-3</v>
          </cell>
          <cell r="DF538">
            <v>2.1990740740740742E-3</v>
          </cell>
          <cell r="DG538">
            <v>1.8865740740740742E-3</v>
          </cell>
          <cell r="DH538" t="str">
            <v/>
          </cell>
          <cell r="DI538" t="str">
            <v/>
          </cell>
          <cell r="DJ538"/>
          <cell r="DK538" t="str">
            <v/>
          </cell>
          <cell r="DL538" t="str">
            <v/>
          </cell>
          <cell r="DM538">
            <v>-0.61</v>
          </cell>
          <cell r="DN538" t="str">
            <v/>
          </cell>
          <cell r="DO538" t="str">
            <v/>
          </cell>
          <cell r="DP538" t="str">
            <v/>
          </cell>
          <cell r="DQ538">
            <v>0.61</v>
          </cell>
          <cell r="DR538" t="str">
            <v/>
          </cell>
          <cell r="DS538" t="str">
            <v/>
          </cell>
          <cell r="DT538" t="str">
            <v/>
          </cell>
          <cell r="DU538" t="str">
            <v/>
          </cell>
          <cell r="DV538">
            <v>1</v>
          </cell>
          <cell r="DW538" t="str">
            <v/>
          </cell>
        </row>
        <row r="539">
          <cell r="U539" t="str">
            <v>PR19WSH_Wt3</v>
          </cell>
          <cell r="V539" t="str">
            <v>Safe, clean water for all</v>
          </cell>
          <cell r="W539" t="str">
            <v>PR14 revision</v>
          </cell>
          <cell r="X539" t="str">
            <v>Wt3</v>
          </cell>
          <cell r="Y539" t="str">
            <v>Acceptability of drinking water</v>
          </cell>
          <cell r="Z539" t="str">
            <v>The number of contacts received from customers in the calendar year regarding the appearance, taste or odour of drinking water, per 1,000 population served.</v>
          </cell>
          <cell r="AA539" t="str">
            <v/>
          </cell>
          <cell r="AB539">
            <v>1</v>
          </cell>
          <cell r="AC539" t="str">
            <v/>
          </cell>
          <cell r="AD539" t="str">
            <v/>
          </cell>
          <cell r="AE539" t="str">
            <v/>
          </cell>
          <cell r="AF539" t="str">
            <v/>
          </cell>
          <cell r="AG539" t="str">
            <v/>
          </cell>
          <cell r="AH539" t="str">
            <v/>
          </cell>
          <cell r="AI539">
            <v>1</v>
          </cell>
          <cell r="AJ539" t="str">
            <v>Out &amp; under</v>
          </cell>
          <cell r="AK539" t="str">
            <v xml:space="preserve">Revenue </v>
          </cell>
          <cell r="AL539" t="str">
            <v>In-period</v>
          </cell>
          <cell r="AM539" t="str">
            <v>Customer contacts - water quality</v>
          </cell>
          <cell r="AN539" t="str">
            <v>Number</v>
          </cell>
          <cell r="AO539" t="str">
            <v>No. of contacts per 1,000 population</v>
          </cell>
          <cell r="AP539">
            <v>2</v>
          </cell>
          <cell r="AQ539" t="str">
            <v>Down</v>
          </cell>
          <cell r="AR539"/>
          <cell r="AS539"/>
          <cell r="AT539"/>
          <cell r="AU539"/>
          <cell r="AV539"/>
          <cell r="AW539"/>
          <cell r="AX539"/>
          <cell r="AY539"/>
          <cell r="AZ539"/>
          <cell r="BA539"/>
          <cell r="BB539"/>
          <cell r="BC539"/>
          <cell r="BD539"/>
          <cell r="BE539"/>
          <cell r="BF539"/>
          <cell r="BG539"/>
          <cell r="BH539"/>
          <cell r="BI539" t="str">
            <v/>
          </cell>
          <cell r="BJ539" t="str">
            <v/>
          </cell>
          <cell r="BK539" t="str">
            <v/>
          </cell>
          <cell r="BL539" t="str">
            <v/>
          </cell>
          <cell r="BM539" t="str">
            <v/>
          </cell>
          <cell r="BN539"/>
          <cell r="BO539"/>
          <cell r="BP539"/>
          <cell r="BQ539"/>
          <cell r="BR539"/>
          <cell r="BS539"/>
          <cell r="BT539"/>
          <cell r="BU539"/>
          <cell r="BV539"/>
          <cell r="BW539"/>
          <cell r="BX539"/>
          <cell r="BY539"/>
          <cell r="BZ539"/>
          <cell r="CA539"/>
          <cell r="CB539"/>
          <cell r="CC539"/>
          <cell r="CD539" t="str">
            <v>Yes</v>
          </cell>
          <cell r="CE539" t="str">
            <v>Yes</v>
          </cell>
          <cell r="CF539" t="str">
            <v>Yes</v>
          </cell>
          <cell r="CG539" t="str">
            <v>Yes</v>
          </cell>
          <cell r="CH539" t="str">
            <v>Yes</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row>
        <row r="540">
          <cell r="U540" t="str">
            <v>PR19WSH_Wt4</v>
          </cell>
          <cell r="V540" t="str">
            <v>Safe, clean water for all</v>
          </cell>
          <cell r="W540" t="str">
            <v>PR19 new</v>
          </cell>
          <cell r="X540" t="str">
            <v>Wt4</v>
          </cell>
          <cell r="Y540" t="str">
            <v>Mains repairs</v>
          </cell>
          <cell r="Z540" t="str">
            <v>The number of bursts of water mains per 1000km.</v>
          </cell>
          <cell r="AA540" t="str">
            <v/>
          </cell>
          <cell r="AB540">
            <v>1</v>
          </cell>
          <cell r="AC540" t="str">
            <v/>
          </cell>
          <cell r="AD540" t="str">
            <v/>
          </cell>
          <cell r="AE540" t="str">
            <v/>
          </cell>
          <cell r="AF540" t="str">
            <v/>
          </cell>
          <cell r="AG540" t="str">
            <v/>
          </cell>
          <cell r="AH540" t="str">
            <v/>
          </cell>
          <cell r="AI540">
            <v>1</v>
          </cell>
          <cell r="AJ540" t="str">
            <v>Under</v>
          </cell>
          <cell r="AK540" t="str">
            <v xml:space="preserve">Revenue </v>
          </cell>
          <cell r="AL540" t="str">
            <v>In-period</v>
          </cell>
          <cell r="AM540" t="str">
            <v>Water mains bursts</v>
          </cell>
          <cell r="AN540" t="str">
            <v>number</v>
          </cell>
          <cell r="AO540" t="str">
            <v>Number of repairs per 1000 km of mains</v>
          </cell>
          <cell r="AP540">
            <v>1</v>
          </cell>
          <cell r="AQ540" t="str">
            <v>Down</v>
          </cell>
          <cell r="AR540" t="str">
            <v>Mains repairs</v>
          </cell>
          <cell r="AS540"/>
          <cell r="AT540"/>
          <cell r="AU540"/>
          <cell r="AV540"/>
          <cell r="AW540"/>
          <cell r="AX540"/>
          <cell r="AY540"/>
          <cell r="AZ540"/>
          <cell r="BA540"/>
          <cell r="BB540"/>
          <cell r="BC540"/>
          <cell r="BD540"/>
          <cell r="BE540"/>
          <cell r="BF540"/>
          <cell r="BG540"/>
          <cell r="BH540"/>
          <cell r="BI540">
            <v>138.9</v>
          </cell>
          <cell r="BJ540">
            <v>137</v>
          </cell>
          <cell r="BK540">
            <v>135.1</v>
          </cell>
          <cell r="BL540">
            <v>133.1</v>
          </cell>
          <cell r="BM540">
            <v>131.19999999999999</v>
          </cell>
          <cell r="BN540"/>
          <cell r="BO540"/>
          <cell r="BP540"/>
          <cell r="BQ540"/>
          <cell r="BR540"/>
          <cell r="BS540"/>
          <cell r="BT540"/>
          <cell r="BU540"/>
          <cell r="BV540"/>
          <cell r="BW540"/>
          <cell r="BX540"/>
          <cell r="BY540"/>
          <cell r="BZ540"/>
          <cell r="CA540"/>
          <cell r="CB540"/>
          <cell r="CC540"/>
          <cell r="CD540" t="str">
            <v>Yes</v>
          </cell>
          <cell r="CE540" t="str">
            <v>Yes</v>
          </cell>
          <cell r="CF540" t="str">
            <v>Yes</v>
          </cell>
          <cell r="CG540" t="str">
            <v>Yes</v>
          </cell>
          <cell r="CH540" t="str">
            <v>Yes</v>
          </cell>
          <cell r="CI540" t="str">
            <v/>
          </cell>
          <cell r="CJ540" t="str">
            <v/>
          </cell>
          <cell r="CK540" t="str">
            <v/>
          </cell>
          <cell r="CL540" t="str">
            <v/>
          </cell>
          <cell r="CM540" t="str">
            <v/>
          </cell>
          <cell r="CN540">
            <v>194.5</v>
          </cell>
          <cell r="CO540">
            <v>194.5</v>
          </cell>
          <cell r="CP540">
            <v>194.5</v>
          </cell>
          <cell r="CQ540">
            <v>194.5</v>
          </cell>
          <cell r="CR540">
            <v>194.5</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v>-0.10199999999999999</v>
          </cell>
          <cell r="DN540" t="str">
            <v/>
          </cell>
          <cell r="DO540" t="str">
            <v/>
          </cell>
          <cell r="DP540" t="str">
            <v/>
          </cell>
          <cell r="DQ540" t="str">
            <v/>
          </cell>
          <cell r="DR540" t="str">
            <v/>
          </cell>
          <cell r="DS540" t="str">
            <v/>
          </cell>
          <cell r="DT540" t="str">
            <v/>
          </cell>
          <cell r="DU540" t="str">
            <v/>
          </cell>
          <cell r="DV540">
            <v>1</v>
          </cell>
          <cell r="DW540" t="str">
            <v/>
          </cell>
        </row>
        <row r="541">
          <cell r="U541" t="str">
            <v>PR19WSH_Wt5</v>
          </cell>
          <cell r="V541" t="str">
            <v>Safe, clean water for all</v>
          </cell>
          <cell r="W541" t="str">
            <v>PR19 new</v>
          </cell>
          <cell r="X541" t="str">
            <v>Wt5</v>
          </cell>
          <cell r="Y541" t="str">
            <v>Unplanned outage</v>
          </cell>
          <cell r="Z541" t="str">
            <v>The company’s total unplanned outage as a proportion of the company’s total production capacity (%); where unplanned outage is a temporary loss of maximum production capacity.</v>
          </cell>
          <cell r="AA541" t="str">
            <v/>
          </cell>
          <cell r="AB541">
            <v>1</v>
          </cell>
          <cell r="AC541" t="str">
            <v/>
          </cell>
          <cell r="AD541" t="str">
            <v/>
          </cell>
          <cell r="AE541" t="str">
            <v/>
          </cell>
          <cell r="AF541" t="str">
            <v/>
          </cell>
          <cell r="AG541" t="str">
            <v/>
          </cell>
          <cell r="AH541" t="str">
            <v/>
          </cell>
          <cell r="AI541">
            <v>1</v>
          </cell>
          <cell r="AJ541" t="str">
            <v>Under</v>
          </cell>
          <cell r="AK541" t="str">
            <v xml:space="preserve">Revenue </v>
          </cell>
          <cell r="AL541" t="str">
            <v>In-period</v>
          </cell>
          <cell r="AM541" t="str">
            <v>Water outage</v>
          </cell>
          <cell r="AN541" t="str">
            <v>%</v>
          </cell>
          <cell r="AO541" t="str">
            <v>Percentage of peak week production capacity</v>
          </cell>
          <cell r="AP541">
            <v>2</v>
          </cell>
          <cell r="AQ541" t="str">
            <v>Down</v>
          </cell>
          <cell r="AR541" t="str">
            <v>Unplanned outage</v>
          </cell>
          <cell r="AS541"/>
          <cell r="AT541"/>
          <cell r="AU541"/>
          <cell r="AV541"/>
          <cell r="AW541"/>
          <cell r="AX541"/>
          <cell r="AY541"/>
          <cell r="AZ541"/>
          <cell r="BA541"/>
          <cell r="BB541"/>
          <cell r="BC541"/>
          <cell r="BD541"/>
          <cell r="BE541"/>
          <cell r="BF541"/>
          <cell r="BG541"/>
          <cell r="BH541"/>
          <cell r="BI541">
            <v>2.34</v>
          </cell>
          <cell r="BJ541">
            <v>2.34</v>
          </cell>
          <cell r="BK541">
            <v>2.34</v>
          </cell>
          <cell r="BL541">
            <v>2.34</v>
          </cell>
          <cell r="BM541">
            <v>2.34</v>
          </cell>
          <cell r="BN541"/>
          <cell r="BO541"/>
          <cell r="BP541"/>
          <cell r="BQ541"/>
          <cell r="BR541"/>
          <cell r="BS541"/>
          <cell r="BT541"/>
          <cell r="BU541"/>
          <cell r="BV541"/>
          <cell r="BW541"/>
          <cell r="BX541"/>
          <cell r="BY541"/>
          <cell r="BZ541"/>
          <cell r="CA541"/>
          <cell r="CB541"/>
          <cell r="CC541"/>
          <cell r="CD541" t="str">
            <v>Yes</v>
          </cell>
          <cell r="CE541" t="str">
            <v>Yes</v>
          </cell>
          <cell r="CF541" t="str">
            <v>Yes</v>
          </cell>
          <cell r="CG541" t="str">
            <v>Yes</v>
          </cell>
          <cell r="CH541" t="str">
            <v>Yes</v>
          </cell>
          <cell r="CI541" t="str">
            <v/>
          </cell>
          <cell r="CJ541" t="str">
            <v/>
          </cell>
          <cell r="CK541" t="str">
            <v/>
          </cell>
          <cell r="CL541" t="str">
            <v/>
          </cell>
          <cell r="CM541" t="str">
            <v/>
          </cell>
          <cell r="CN541">
            <v>4.68</v>
          </cell>
          <cell r="CO541">
            <v>4.68</v>
          </cell>
          <cell r="CP541">
            <v>4.68</v>
          </cell>
          <cell r="CQ541">
            <v>4.68</v>
          </cell>
          <cell r="CR541">
            <v>4.68</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v>-0.81899999999999995</v>
          </cell>
          <cell r="DN541" t="str">
            <v/>
          </cell>
          <cell r="DO541" t="str">
            <v/>
          </cell>
          <cell r="DP541" t="str">
            <v/>
          </cell>
          <cell r="DQ541" t="str">
            <v/>
          </cell>
          <cell r="DR541" t="str">
            <v/>
          </cell>
          <cell r="DS541" t="str">
            <v/>
          </cell>
          <cell r="DT541" t="str">
            <v/>
          </cell>
          <cell r="DU541" t="str">
            <v/>
          </cell>
          <cell r="DV541">
            <v>1</v>
          </cell>
          <cell r="DW541" t="str">
            <v/>
          </cell>
        </row>
        <row r="542">
          <cell r="U542" t="str">
            <v>PR19WSH_Wt6</v>
          </cell>
          <cell r="V542" t="str">
            <v>Safe, clean water for all</v>
          </cell>
          <cell r="W542" t="str">
            <v>PR19 new</v>
          </cell>
          <cell r="X542" t="str">
            <v>Wt6</v>
          </cell>
          <cell r="Y542" t="str">
            <v>Tap water quality event risk index</v>
          </cell>
          <cell r="Z542" t="str">
            <v>The quality of tap water supplied as defined by the Drinking Water Inspectorate’s Event Risk Index (ERI).</v>
          </cell>
          <cell r="AA542" t="str">
            <v/>
          </cell>
          <cell r="AB542">
            <v>1</v>
          </cell>
          <cell r="AC542" t="str">
            <v/>
          </cell>
          <cell r="AD542" t="str">
            <v/>
          </cell>
          <cell r="AE542" t="str">
            <v/>
          </cell>
          <cell r="AF542" t="str">
            <v/>
          </cell>
          <cell r="AG542" t="str">
            <v/>
          </cell>
          <cell r="AH542" t="str">
            <v/>
          </cell>
          <cell r="AI542">
            <v>1</v>
          </cell>
          <cell r="AJ542" t="str">
            <v>NFI</v>
          </cell>
          <cell r="AK542" t="str">
            <v/>
          </cell>
          <cell r="AL542" t="str">
            <v/>
          </cell>
          <cell r="AM542" t="str">
            <v>Water quality compliance</v>
          </cell>
          <cell r="AN542" t="str">
            <v>nr</v>
          </cell>
          <cell r="AO542" t="str">
            <v/>
          </cell>
          <cell r="AP542">
            <v>3</v>
          </cell>
          <cell r="AQ542" t="str">
            <v>Down</v>
          </cell>
          <cell r="AR542" t="str">
            <v/>
          </cell>
          <cell r="AS542"/>
          <cell r="AT542"/>
          <cell r="AU542"/>
          <cell r="AV542"/>
          <cell r="AW542"/>
          <cell r="AX542"/>
          <cell r="AY542"/>
          <cell r="AZ542"/>
          <cell r="BA542"/>
          <cell r="BB542"/>
          <cell r="BC542"/>
          <cell r="BD542"/>
          <cell r="BE542"/>
          <cell r="BF542"/>
          <cell r="BG542"/>
          <cell r="BH542"/>
          <cell r="BI542" t="str">
            <v/>
          </cell>
          <cell r="BJ542" t="str">
            <v/>
          </cell>
          <cell r="BK542" t="str">
            <v/>
          </cell>
          <cell r="BL542" t="str">
            <v/>
          </cell>
          <cell r="BM542" t="str">
            <v/>
          </cell>
          <cell r="BN542"/>
          <cell r="BO542"/>
          <cell r="BP542"/>
          <cell r="BQ542"/>
          <cell r="BR542"/>
          <cell r="BS542"/>
          <cell r="BT542"/>
          <cell r="BU542"/>
          <cell r="BV542"/>
          <cell r="BW542"/>
          <cell r="BX542"/>
          <cell r="BY542"/>
          <cell r="BZ542"/>
          <cell r="CA542"/>
          <cell r="CB542"/>
          <cell r="CC542"/>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v>1</v>
          </cell>
          <cell r="DW542" t="str">
            <v/>
          </cell>
        </row>
        <row r="543">
          <cell r="U543" t="str">
            <v>PR19WSH_Wt7</v>
          </cell>
          <cell r="V543" t="str">
            <v>Safe, clean water for all</v>
          </cell>
          <cell r="W543" t="str">
            <v>PR19 new</v>
          </cell>
          <cell r="X543" t="str">
            <v>Wt7</v>
          </cell>
          <cell r="Y543" t="str">
            <v>Water catchments improved</v>
          </cell>
          <cell r="Z543" t="str">
            <v>The number of our Water Treatment Works with catchments designated as Safeguard Zones under the Water Framework Directive.</v>
          </cell>
          <cell r="AA543">
            <v>1</v>
          </cell>
          <cell r="AB543" t="str">
            <v/>
          </cell>
          <cell r="AC543" t="str">
            <v/>
          </cell>
          <cell r="AD543" t="str">
            <v/>
          </cell>
          <cell r="AE543" t="str">
            <v/>
          </cell>
          <cell r="AF543" t="str">
            <v/>
          </cell>
          <cell r="AG543" t="str">
            <v/>
          </cell>
          <cell r="AH543" t="str">
            <v/>
          </cell>
          <cell r="AI543">
            <v>1</v>
          </cell>
          <cell r="AJ543" t="str">
            <v>NFI</v>
          </cell>
          <cell r="AK543" t="str">
            <v/>
          </cell>
          <cell r="AL543" t="str">
            <v/>
          </cell>
          <cell r="AM543" t="str">
            <v>Catchment management</v>
          </cell>
          <cell r="AN543" t="str">
            <v>nr</v>
          </cell>
          <cell r="AO543" t="str">
            <v/>
          </cell>
          <cell r="AP543">
            <v>0</v>
          </cell>
          <cell r="AQ543" t="str">
            <v>Down</v>
          </cell>
          <cell r="AR543" t="str">
            <v/>
          </cell>
          <cell r="AS543"/>
          <cell r="AT543"/>
          <cell r="AU543"/>
          <cell r="AV543"/>
          <cell r="AW543"/>
          <cell r="AX543"/>
          <cell r="AY543"/>
          <cell r="AZ543"/>
          <cell r="BA543"/>
          <cell r="BB543"/>
          <cell r="BC543"/>
          <cell r="BD543"/>
          <cell r="BE543"/>
          <cell r="BF543"/>
          <cell r="BG543"/>
          <cell r="BH543"/>
          <cell r="BI543" t="str">
            <v/>
          </cell>
          <cell r="BJ543" t="str">
            <v/>
          </cell>
          <cell r="BK543" t="str">
            <v/>
          </cell>
          <cell r="BL543" t="str">
            <v/>
          </cell>
          <cell r="BM543" t="str">
            <v/>
          </cell>
          <cell r="BN543"/>
          <cell r="BO543"/>
          <cell r="BP543"/>
          <cell r="BQ543"/>
          <cell r="BR543"/>
          <cell r="BS543"/>
          <cell r="BT543"/>
          <cell r="BU543"/>
          <cell r="BV543"/>
          <cell r="BW543"/>
          <cell r="BX543"/>
          <cell r="BY543"/>
          <cell r="BZ543"/>
          <cell r="CA543"/>
          <cell r="CB543"/>
          <cell r="CC543"/>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v>1</v>
          </cell>
          <cell r="DW543" t="str">
            <v/>
          </cell>
        </row>
        <row r="544">
          <cell r="U544" t="str">
            <v>PR19WSH_Wt8</v>
          </cell>
          <cell r="V544" t="str">
            <v>Safe, clean water for all</v>
          </cell>
          <cell r="W544" t="str">
            <v>PR19 new</v>
          </cell>
          <cell r="X544" t="str">
            <v>Wt8</v>
          </cell>
          <cell r="Y544" t="str">
            <v>Lead pipes replaced</v>
          </cell>
          <cell r="Z544" t="str">
            <v>Number of lead pipes replaced (cumulative over an AMP).</v>
          </cell>
          <cell r="AA544" t="str">
            <v/>
          </cell>
          <cell r="AB544">
            <v>1</v>
          </cell>
          <cell r="AC544" t="str">
            <v/>
          </cell>
          <cell r="AD544" t="str">
            <v/>
          </cell>
          <cell r="AE544" t="str">
            <v/>
          </cell>
          <cell r="AF544" t="str">
            <v/>
          </cell>
          <cell r="AG544" t="str">
            <v/>
          </cell>
          <cell r="AH544" t="str">
            <v/>
          </cell>
          <cell r="AI544">
            <v>1</v>
          </cell>
          <cell r="AJ544" t="str">
            <v>Out &amp; under</v>
          </cell>
          <cell r="AK544" t="str">
            <v xml:space="preserve">Revenue </v>
          </cell>
          <cell r="AL544" t="str">
            <v>In-period</v>
          </cell>
          <cell r="AM544" t="str">
            <v>Water quality compliance</v>
          </cell>
          <cell r="AN544" t="str">
            <v>nr</v>
          </cell>
          <cell r="AO544" t="str">
            <v/>
          </cell>
          <cell r="AP544">
            <v>0</v>
          </cell>
          <cell r="AQ544" t="str">
            <v>Up</v>
          </cell>
          <cell r="AR544" t="str">
            <v/>
          </cell>
          <cell r="AS544"/>
          <cell r="AT544"/>
          <cell r="AU544"/>
          <cell r="AV544"/>
          <cell r="AW544"/>
          <cell r="AX544"/>
          <cell r="AY544"/>
          <cell r="AZ544"/>
          <cell r="BA544"/>
          <cell r="BB544"/>
          <cell r="BC544"/>
          <cell r="BD544"/>
          <cell r="BE544"/>
          <cell r="BF544"/>
          <cell r="BG544"/>
          <cell r="BH544"/>
          <cell r="BI544" t="str">
            <v/>
          </cell>
          <cell r="BJ544" t="str">
            <v/>
          </cell>
          <cell r="BK544" t="str">
            <v/>
          </cell>
          <cell r="BL544" t="str">
            <v/>
          </cell>
          <cell r="BM544" t="str">
            <v/>
          </cell>
          <cell r="BN544"/>
          <cell r="BO544"/>
          <cell r="BP544"/>
          <cell r="BQ544"/>
          <cell r="BR544"/>
          <cell r="BS544"/>
          <cell r="BT544"/>
          <cell r="BU544"/>
          <cell r="BV544"/>
          <cell r="BW544"/>
          <cell r="BX544"/>
          <cell r="BY544"/>
          <cell r="BZ544"/>
          <cell r="CA544"/>
          <cell r="CB544"/>
          <cell r="CC544"/>
          <cell r="CD544" t="str">
            <v/>
          </cell>
          <cell r="CE544" t="str">
            <v/>
          </cell>
          <cell r="CF544" t="str">
            <v/>
          </cell>
          <cell r="CG544" t="str">
            <v/>
          </cell>
          <cell r="CH544" t="str">
            <v>Yes</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v>1</v>
          </cell>
          <cell r="DW544" t="str">
            <v/>
          </cell>
        </row>
        <row r="545">
          <cell r="U545" t="str">
            <v>PR19WSH_En1</v>
          </cell>
          <cell r="V545" t="str">
            <v>Safeguard our environment for future generations</v>
          </cell>
          <cell r="W545" t="str">
            <v>PR14 revision</v>
          </cell>
          <cell r="X545" t="str">
            <v>En1</v>
          </cell>
          <cell r="Y545" t="str">
            <v>Treatment works compliance</v>
          </cell>
          <cell r="Z545" t="str">
            <v>Percentage of sewage treatment works and water treatment works that are compliant with their discharge consents, as defined in the Environment Agency’s Environmental Performance Assessment (EPA) methodology</v>
          </cell>
          <cell r="AA545" t="str">
            <v/>
          </cell>
          <cell r="AB545" t="str">
            <v/>
          </cell>
          <cell r="AC545">
            <v>1</v>
          </cell>
          <cell r="AD545" t="str">
            <v/>
          </cell>
          <cell r="AE545" t="str">
            <v/>
          </cell>
          <cell r="AF545" t="str">
            <v/>
          </cell>
          <cell r="AG545" t="str">
            <v/>
          </cell>
          <cell r="AH545" t="str">
            <v/>
          </cell>
          <cell r="AI545">
            <v>1</v>
          </cell>
          <cell r="AJ545" t="str">
            <v>Under</v>
          </cell>
          <cell r="AK545" t="str">
            <v xml:space="preserve">Revenue </v>
          </cell>
          <cell r="AL545" t="str">
            <v>In-period</v>
          </cell>
          <cell r="AM545" t="str">
            <v>WwTW numeric consents</v>
          </cell>
          <cell r="AN545" t="str">
            <v>%</v>
          </cell>
          <cell r="AO545" t="str">
            <v>Percentage compliance</v>
          </cell>
          <cell r="AP545">
            <v>2</v>
          </cell>
          <cell r="AQ545" t="str">
            <v>Up</v>
          </cell>
          <cell r="AR545" t="str">
            <v>Treatment works compliance</v>
          </cell>
          <cell r="AS545"/>
          <cell r="AT545"/>
          <cell r="AU545"/>
          <cell r="AV545"/>
          <cell r="AW545"/>
          <cell r="AX545"/>
          <cell r="AY545"/>
          <cell r="AZ545"/>
          <cell r="BA545"/>
          <cell r="BB545"/>
          <cell r="BC545"/>
          <cell r="BD545"/>
          <cell r="BE545"/>
          <cell r="BF545"/>
          <cell r="BG545"/>
          <cell r="BH545"/>
          <cell r="BI545">
            <v>100</v>
          </cell>
          <cell r="BJ545">
            <v>100</v>
          </cell>
          <cell r="BK545">
            <v>100</v>
          </cell>
          <cell r="BL545">
            <v>100</v>
          </cell>
          <cell r="BM545">
            <v>100</v>
          </cell>
          <cell r="BN545"/>
          <cell r="BO545"/>
          <cell r="BP545"/>
          <cell r="BQ545"/>
          <cell r="BR545"/>
          <cell r="BS545"/>
          <cell r="BT545"/>
          <cell r="BU545"/>
          <cell r="BV545"/>
          <cell r="BW545"/>
          <cell r="BX545"/>
          <cell r="BY545"/>
          <cell r="BZ545"/>
          <cell r="CA545"/>
          <cell r="CB545"/>
          <cell r="CC545"/>
          <cell r="CD545" t="str">
            <v>Yes</v>
          </cell>
          <cell r="CE545" t="str">
            <v>Yes</v>
          </cell>
          <cell r="CF545" t="str">
            <v>Yes</v>
          </cell>
          <cell r="CG545" t="str">
            <v>Yes</v>
          </cell>
          <cell r="CH545" t="str">
            <v>Yes</v>
          </cell>
          <cell r="CI545" t="str">
            <v/>
          </cell>
          <cell r="CJ545" t="str">
            <v/>
          </cell>
          <cell r="CK545" t="str">
            <v/>
          </cell>
          <cell r="CL545" t="str">
            <v/>
          </cell>
          <cell r="CM545" t="str">
            <v/>
          </cell>
          <cell r="CN545">
            <v>95</v>
          </cell>
          <cell r="CO545">
            <v>95</v>
          </cell>
          <cell r="CP545">
            <v>95</v>
          </cell>
          <cell r="CQ545">
            <v>95</v>
          </cell>
          <cell r="CR545">
            <v>95</v>
          </cell>
          <cell r="CS545">
            <v>99</v>
          </cell>
          <cell r="CT545">
            <v>99</v>
          </cell>
          <cell r="CU545">
            <v>99</v>
          </cell>
          <cell r="CV545">
            <v>99</v>
          </cell>
          <cell r="CW545">
            <v>99</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v>-0.7</v>
          </cell>
          <cell r="DN545" t="str">
            <v/>
          </cell>
          <cell r="DO545" t="str">
            <v/>
          </cell>
          <cell r="DP545" t="str">
            <v/>
          </cell>
          <cell r="DQ545" t="str">
            <v/>
          </cell>
          <cell r="DR545" t="str">
            <v/>
          </cell>
          <cell r="DS545" t="str">
            <v/>
          </cell>
          <cell r="DT545" t="str">
            <v/>
          </cell>
          <cell r="DU545" t="str">
            <v/>
          </cell>
          <cell r="DV545">
            <v>1</v>
          </cell>
          <cell r="DW545" t="str">
            <v/>
          </cell>
        </row>
        <row r="546">
          <cell r="U546" t="str">
            <v>PR19WSH_En2</v>
          </cell>
          <cell r="V546" t="str">
            <v/>
          </cell>
          <cell r="W546" t="str">
            <v/>
          </cell>
          <cell r="X546" t="str">
            <v>En2</v>
          </cell>
          <cell r="Y546" t="str">
            <v xml:space="preserve">Wastewater treatment works 'look-up table' compliance </v>
          </cell>
          <cell r="Z546" t="str">
            <v/>
          </cell>
          <cell r="AA546" t="str">
            <v/>
          </cell>
          <cell r="AB546" t="str">
            <v/>
          </cell>
          <cell r="AC546" t="str">
            <v/>
          </cell>
          <cell r="AD546" t="str">
            <v/>
          </cell>
          <cell r="AE546" t="str">
            <v/>
          </cell>
          <cell r="AF546" t="str">
            <v/>
          </cell>
          <cell r="AG546" t="str">
            <v/>
          </cell>
          <cell r="AH546" t="str">
            <v/>
          </cell>
          <cell r="AI546">
            <v>0</v>
          </cell>
          <cell r="AJ546" t="str">
            <v>NFI</v>
          </cell>
          <cell r="AK546" t="str">
            <v/>
          </cell>
          <cell r="AL546" t="str">
            <v/>
          </cell>
          <cell r="AM546" t="str">
            <v/>
          </cell>
          <cell r="AN546" t="str">
            <v/>
          </cell>
          <cell r="AO546" t="str">
            <v/>
          </cell>
          <cell r="AP546">
            <v>2</v>
          </cell>
          <cell r="AQ546" t="str">
            <v>Up</v>
          </cell>
          <cell r="AR546" t="str">
            <v/>
          </cell>
          <cell r="AS546"/>
          <cell r="AT546"/>
          <cell r="AU546"/>
          <cell r="AV546"/>
          <cell r="AW546"/>
          <cell r="AX546"/>
          <cell r="AY546"/>
          <cell r="AZ546"/>
          <cell r="BA546"/>
          <cell r="BB546"/>
          <cell r="BC546"/>
          <cell r="BD546"/>
          <cell r="BE546"/>
          <cell r="BF546"/>
          <cell r="BG546"/>
          <cell r="BH546"/>
          <cell r="BI546" t="str">
            <v/>
          </cell>
          <cell r="BJ546" t="str">
            <v/>
          </cell>
          <cell r="BK546" t="str">
            <v/>
          </cell>
          <cell r="BL546" t="str">
            <v/>
          </cell>
          <cell r="BM546" t="str">
            <v/>
          </cell>
          <cell r="BN546"/>
          <cell r="BO546"/>
          <cell r="BP546"/>
          <cell r="BQ546"/>
          <cell r="BR546"/>
          <cell r="BS546"/>
          <cell r="BT546"/>
          <cell r="BU546"/>
          <cell r="BV546"/>
          <cell r="BW546"/>
          <cell r="BX546"/>
          <cell r="BY546"/>
          <cell r="BZ546"/>
          <cell r="CA546"/>
          <cell r="CB546"/>
          <cell r="CC546"/>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No</v>
          </cell>
          <cell r="DV546">
            <v>1</v>
          </cell>
          <cell r="DW546" t="str">
            <v/>
          </cell>
        </row>
        <row r="547">
          <cell r="U547" t="str">
            <v>PR19WSH_En3</v>
          </cell>
          <cell r="V547" t="str">
            <v>Safeguard our environment for future generations</v>
          </cell>
          <cell r="W547" t="str">
            <v>PR14 revision</v>
          </cell>
          <cell r="X547" t="str">
            <v>En3</v>
          </cell>
          <cell r="Y547" t="str">
            <v>Pollution incidents</v>
          </cell>
          <cell r="Z547" t="str">
            <v>Category 1 - 3 pollution incidents per 10,000km of sewer, as reported to the Environment Agency and Natural Resources Wales.</v>
          </cell>
          <cell r="AA547" t="str">
            <v/>
          </cell>
          <cell r="AB547">
            <v>0</v>
          </cell>
          <cell r="AC547">
            <v>1</v>
          </cell>
          <cell r="AD547" t="str">
            <v/>
          </cell>
          <cell r="AE547" t="str">
            <v/>
          </cell>
          <cell r="AF547" t="str">
            <v/>
          </cell>
          <cell r="AG547" t="str">
            <v/>
          </cell>
          <cell r="AH547" t="str">
            <v/>
          </cell>
          <cell r="AI547">
            <v>1</v>
          </cell>
          <cell r="AJ547" t="str">
            <v>Out &amp; under</v>
          </cell>
          <cell r="AK547" t="str">
            <v xml:space="preserve">Revenue </v>
          </cell>
          <cell r="AL547" t="str">
            <v>In-period</v>
          </cell>
          <cell r="AM547" t="str">
            <v>Pollution incidents</v>
          </cell>
          <cell r="AN547" t="str">
            <v>number</v>
          </cell>
          <cell r="AO547" t="str">
            <v>Number of pollution incidents per 10,000 km of the wastewater
 network</v>
          </cell>
          <cell r="AP547">
            <v>2</v>
          </cell>
          <cell r="AQ547" t="str">
            <v>Down</v>
          </cell>
          <cell r="AR547" t="str">
            <v>Pollution incidents</v>
          </cell>
          <cell r="AS547"/>
          <cell r="AT547"/>
          <cell r="AU547"/>
          <cell r="AV547"/>
          <cell r="AW547"/>
          <cell r="AX547"/>
          <cell r="AY547"/>
          <cell r="AZ547"/>
          <cell r="BA547"/>
          <cell r="BB547"/>
          <cell r="BC547"/>
          <cell r="BD547"/>
          <cell r="BE547"/>
          <cell r="BF547"/>
          <cell r="BG547"/>
          <cell r="BH547"/>
          <cell r="BI547">
            <v>24.51</v>
          </cell>
          <cell r="BJ547">
            <v>23.74</v>
          </cell>
          <cell r="BK547">
            <v>23</v>
          </cell>
          <cell r="BL547">
            <v>22.4</v>
          </cell>
          <cell r="BM547">
            <v>19.5</v>
          </cell>
          <cell r="BN547"/>
          <cell r="BO547"/>
          <cell r="BP547"/>
          <cell r="BQ547"/>
          <cell r="BR547"/>
          <cell r="BS547"/>
          <cell r="BT547"/>
          <cell r="BU547"/>
          <cell r="BV547"/>
          <cell r="BW547"/>
          <cell r="BX547"/>
          <cell r="BY547"/>
          <cell r="BZ547"/>
          <cell r="CA547"/>
          <cell r="CB547"/>
          <cell r="CC547"/>
          <cell r="CD547" t="str">
            <v>Yes</v>
          </cell>
          <cell r="CE547" t="str">
            <v>Yes</v>
          </cell>
          <cell r="CF547" t="str">
            <v>Yes</v>
          </cell>
          <cell r="CG547" t="str">
            <v>Yes</v>
          </cell>
          <cell r="CH547" t="str">
            <v>Yes</v>
          </cell>
          <cell r="CI547" t="str">
            <v/>
          </cell>
          <cell r="CJ547" t="str">
            <v/>
          </cell>
          <cell r="CK547" t="str">
            <v/>
          </cell>
          <cell r="CL547" t="str">
            <v/>
          </cell>
          <cell r="CM547" t="str">
            <v/>
          </cell>
          <cell r="CN547">
            <v>36.76</v>
          </cell>
          <cell r="CO547">
            <v>36.76</v>
          </cell>
          <cell r="CP547">
            <v>36.76</v>
          </cell>
          <cell r="CQ547">
            <v>36.76</v>
          </cell>
          <cell r="CR547">
            <v>36.76</v>
          </cell>
          <cell r="CS547" t="str">
            <v/>
          </cell>
          <cell r="CT547" t="str">
            <v/>
          </cell>
          <cell r="CU547" t="str">
            <v/>
          </cell>
          <cell r="CV547" t="str">
            <v/>
          </cell>
          <cell r="CW547" t="str">
            <v/>
          </cell>
          <cell r="CX547" t="str">
            <v/>
          </cell>
          <cell r="CY547" t="str">
            <v/>
          </cell>
          <cell r="CZ547" t="str">
            <v/>
          </cell>
          <cell r="DA547" t="str">
            <v/>
          </cell>
          <cell r="DB547" t="str">
            <v/>
          </cell>
          <cell r="DC547">
            <v>18.510000000000002</v>
          </cell>
          <cell r="DD547">
            <v>14.74</v>
          </cell>
          <cell r="DE547">
            <v>14</v>
          </cell>
          <cell r="DF547">
            <v>12.4</v>
          </cell>
          <cell r="DG547">
            <v>10.5</v>
          </cell>
          <cell r="DH547" t="str">
            <v/>
          </cell>
          <cell r="DI547" t="str">
            <v/>
          </cell>
          <cell r="DJ547" t="str">
            <v/>
          </cell>
          <cell r="DK547" t="str">
            <v/>
          </cell>
          <cell r="DL547" t="str">
            <v/>
          </cell>
          <cell r="DM547">
            <v>-0.215</v>
          </cell>
          <cell r="DN547" t="str">
            <v/>
          </cell>
          <cell r="DO547" t="str">
            <v/>
          </cell>
          <cell r="DP547" t="str">
            <v/>
          </cell>
          <cell r="DQ547">
            <v>0.17799999999999999</v>
          </cell>
          <cell r="DR547" t="str">
            <v/>
          </cell>
          <cell r="DS547" t="str">
            <v/>
          </cell>
          <cell r="DT547" t="str">
            <v/>
          </cell>
          <cell r="DU547" t="str">
            <v>No</v>
          </cell>
          <cell r="DV547">
            <v>1</v>
          </cell>
          <cell r="DW547" t="str">
            <v/>
          </cell>
        </row>
        <row r="548">
          <cell r="U548" t="str">
            <v>PR19WSH_En4</v>
          </cell>
          <cell r="V548" t="str">
            <v>Safeguard our environment for future generations</v>
          </cell>
          <cell r="W548" t="str">
            <v>PR14 revision</v>
          </cell>
          <cell r="X548" t="str">
            <v>En4</v>
          </cell>
          <cell r="Y548" t="str">
            <v>Leakage</v>
          </cell>
          <cell r="Z548" t="str">
            <v xml:space="preserve">Leakage in mega-litres per day (Ml/d). Three-year average. </v>
          </cell>
          <cell r="AA548" t="str">
            <v/>
          </cell>
          <cell r="AB548">
            <v>1</v>
          </cell>
          <cell r="AC548" t="str">
            <v/>
          </cell>
          <cell r="AD548" t="str">
            <v/>
          </cell>
          <cell r="AE548" t="str">
            <v/>
          </cell>
          <cell r="AF548" t="str">
            <v/>
          </cell>
          <cell r="AG548" t="str">
            <v/>
          </cell>
          <cell r="AH548" t="str">
            <v/>
          </cell>
          <cell r="AI548">
            <v>1</v>
          </cell>
          <cell r="AJ548" t="str">
            <v>Out &amp; under</v>
          </cell>
          <cell r="AK548" t="str">
            <v xml:space="preserve">Revenue </v>
          </cell>
          <cell r="AL548" t="str">
            <v>In-period</v>
          </cell>
          <cell r="AM548" t="str">
            <v>Leakage</v>
          </cell>
          <cell r="AN548" t="str">
            <v>%</v>
          </cell>
          <cell r="AO548" t="str">
            <v>Percentage reduction from baseline (2019-20) using 3 year average</v>
          </cell>
          <cell r="AP548">
            <v>1</v>
          </cell>
          <cell r="AQ548" t="str">
            <v>Up</v>
          </cell>
          <cell r="AR548" t="str">
            <v>Leakage</v>
          </cell>
          <cell r="AS548"/>
          <cell r="AT548"/>
          <cell r="AU548"/>
          <cell r="AV548"/>
          <cell r="AW548"/>
          <cell r="AX548"/>
          <cell r="AY548"/>
          <cell r="AZ548"/>
          <cell r="BA548"/>
          <cell r="BB548"/>
          <cell r="BC548"/>
          <cell r="BD548"/>
          <cell r="BE548"/>
          <cell r="BF548"/>
          <cell r="BG548"/>
          <cell r="BH548"/>
          <cell r="BI548">
            <v>1.8</v>
          </cell>
          <cell r="BJ548">
            <v>4.2</v>
          </cell>
          <cell r="BK548">
            <v>7.3</v>
          </cell>
          <cell r="BL548">
            <v>10.3</v>
          </cell>
          <cell r="BM548">
            <v>13.3</v>
          </cell>
          <cell r="BN548"/>
          <cell r="BO548"/>
          <cell r="BP548"/>
          <cell r="BQ548"/>
          <cell r="BR548"/>
          <cell r="BS548"/>
          <cell r="BT548"/>
          <cell r="BU548"/>
          <cell r="BV548"/>
          <cell r="BW548"/>
          <cell r="BX548"/>
          <cell r="BY548"/>
          <cell r="BZ548"/>
          <cell r="CA548"/>
          <cell r="CB548"/>
          <cell r="CC548"/>
          <cell r="CD548" t="str">
            <v>Yes</v>
          </cell>
          <cell r="CE548" t="str">
            <v>Yes</v>
          </cell>
          <cell r="CF548" t="str">
            <v>Yes</v>
          </cell>
          <cell r="CG548" t="str">
            <v>Yes</v>
          </cell>
          <cell r="CH548" t="str">
            <v>Yes</v>
          </cell>
          <cell r="CI548" t="str">
            <v/>
          </cell>
          <cell r="CJ548" t="str">
            <v/>
          </cell>
          <cell r="CK548" t="str">
            <v/>
          </cell>
          <cell r="CL548" t="str">
            <v/>
          </cell>
          <cell r="CM548" t="str">
            <v/>
          </cell>
          <cell r="CN548">
            <v>-5</v>
          </cell>
          <cell r="CO548">
            <v>-5</v>
          </cell>
          <cell r="CP548">
            <v>-5</v>
          </cell>
          <cell r="CQ548">
            <v>-5</v>
          </cell>
          <cell r="CR548">
            <v>-5</v>
          </cell>
          <cell r="CS548" t="str">
            <v/>
          </cell>
          <cell r="CT548" t="str">
            <v/>
          </cell>
          <cell r="CU548" t="str">
            <v/>
          </cell>
          <cell r="CV548" t="str">
            <v/>
          </cell>
          <cell r="CW548" t="str">
            <v/>
          </cell>
          <cell r="CX548" t="str">
            <v/>
          </cell>
          <cell r="CY548" t="str">
            <v/>
          </cell>
          <cell r="CZ548" t="str">
            <v/>
          </cell>
          <cell r="DA548" t="str">
            <v/>
          </cell>
          <cell r="DB548" t="str">
            <v/>
          </cell>
          <cell r="DC548">
            <v>11.5</v>
          </cell>
          <cell r="DD548">
            <v>13.7</v>
          </cell>
          <cell r="DE548">
            <v>16.5</v>
          </cell>
          <cell r="DF548">
            <v>19.3</v>
          </cell>
          <cell r="DG548">
            <v>22.1</v>
          </cell>
          <cell r="DH548" t="str">
            <v/>
          </cell>
          <cell r="DI548" t="str">
            <v/>
          </cell>
          <cell r="DJ548" t="str">
            <v/>
          </cell>
          <cell r="DK548" t="str">
            <v/>
          </cell>
          <cell r="DL548" t="str">
            <v/>
          </cell>
          <cell r="DM548">
            <v>-0.16800000000000001</v>
          </cell>
          <cell r="DN548" t="str">
            <v/>
          </cell>
          <cell r="DO548" t="str">
            <v/>
          </cell>
          <cell r="DP548" t="str">
            <v/>
          </cell>
          <cell r="DQ548">
            <v>0.14299999999999999</v>
          </cell>
          <cell r="DR548" t="str">
            <v/>
          </cell>
          <cell r="DS548" t="str">
            <v/>
          </cell>
          <cell r="DT548" t="str">
            <v/>
          </cell>
          <cell r="DU548" t="str">
            <v/>
          </cell>
          <cell r="DV548">
            <v>1</v>
          </cell>
          <cell r="DW548" t="str">
            <v/>
          </cell>
        </row>
        <row r="549">
          <cell r="U549" t="str">
            <v>PR19WSH_En5</v>
          </cell>
          <cell r="V549" t="str">
            <v>Safeguard our environment for future generations</v>
          </cell>
          <cell r="W549" t="str">
            <v>PR19 new</v>
          </cell>
          <cell r="X549" t="str">
            <v>En5</v>
          </cell>
          <cell r="Y549" t="str">
            <v>Per capita consumption</v>
          </cell>
          <cell r="Z549" t="str">
            <v>Average amount of water used by each person that lives in a residential property (litres per head per day). Three-year average.</v>
          </cell>
          <cell r="AA549" t="str">
            <v/>
          </cell>
          <cell r="AB549">
            <v>1</v>
          </cell>
          <cell r="AC549" t="str">
            <v/>
          </cell>
          <cell r="AD549" t="str">
            <v/>
          </cell>
          <cell r="AE549" t="str">
            <v/>
          </cell>
          <cell r="AF549" t="str">
            <v/>
          </cell>
          <cell r="AG549" t="str">
            <v/>
          </cell>
          <cell r="AH549" t="str">
            <v/>
          </cell>
          <cell r="AI549">
            <v>1</v>
          </cell>
          <cell r="AJ549" t="str">
            <v>Under</v>
          </cell>
          <cell r="AK549" t="str">
            <v xml:space="preserve">Revenue </v>
          </cell>
          <cell r="AL549" t="str">
            <v>End of period</v>
          </cell>
          <cell r="AM549" t="str">
            <v>Water consumption</v>
          </cell>
          <cell r="AN549" t="str">
            <v xml:space="preserve">% </v>
          </cell>
          <cell r="AO549" t="str">
            <v>Percentage reduction from baseline (2019-20) using 3 year average</v>
          </cell>
          <cell r="AP549">
            <v>1</v>
          </cell>
          <cell r="AQ549" t="str">
            <v>Up</v>
          </cell>
          <cell r="AR549" t="str">
            <v>Per capita consumption</v>
          </cell>
          <cell r="AS549"/>
          <cell r="AT549"/>
          <cell r="AU549"/>
          <cell r="AV549"/>
          <cell r="AW549"/>
          <cell r="AX549"/>
          <cell r="AY549"/>
          <cell r="AZ549"/>
          <cell r="BA549"/>
          <cell r="BB549"/>
          <cell r="BC549"/>
          <cell r="BD549"/>
          <cell r="BE549"/>
          <cell r="BF549"/>
          <cell r="BG549"/>
          <cell r="BH549"/>
          <cell r="BI549">
            <v>1</v>
          </cell>
          <cell r="BJ549">
            <v>2</v>
          </cell>
          <cell r="BK549">
            <v>3</v>
          </cell>
          <cell r="BL549">
            <v>4.5999999999999996</v>
          </cell>
          <cell r="BM549">
            <v>6.3</v>
          </cell>
          <cell r="BN549"/>
          <cell r="BO549"/>
          <cell r="BP549"/>
          <cell r="BQ549"/>
          <cell r="BR549"/>
          <cell r="BS549"/>
          <cell r="BT549"/>
          <cell r="BU549"/>
          <cell r="BV549"/>
          <cell r="BW549"/>
          <cell r="BX549"/>
          <cell r="BY549"/>
          <cell r="BZ549"/>
          <cell r="CA549"/>
          <cell r="CB549"/>
          <cell r="CC549"/>
          <cell r="CD549" t="str">
            <v>Yes</v>
          </cell>
          <cell r="CE549" t="str">
            <v>Yes</v>
          </cell>
          <cell r="CF549" t="str">
            <v>Yes</v>
          </cell>
          <cell r="CG549" t="str">
            <v>Yes</v>
          </cell>
          <cell r="CH549" t="str">
            <v>Yes</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v>-0.13500000000000001</v>
          </cell>
          <cell r="DN549" t="str">
            <v/>
          </cell>
          <cell r="DO549" t="str">
            <v/>
          </cell>
          <cell r="DP549" t="str">
            <v/>
          </cell>
          <cell r="DQ549" t="str">
            <v/>
          </cell>
          <cell r="DR549" t="str">
            <v/>
          </cell>
          <cell r="DS549" t="str">
            <v/>
          </cell>
          <cell r="DT549" t="str">
            <v/>
          </cell>
          <cell r="DU549" t="str">
            <v/>
          </cell>
          <cell r="DV549">
            <v>1</v>
          </cell>
          <cell r="DW549" t="str">
            <v/>
          </cell>
        </row>
        <row r="550">
          <cell r="U550" t="str">
            <v>PR19WSH_En6</v>
          </cell>
          <cell r="V550" t="str">
            <v>Safeguard our environment for future generations</v>
          </cell>
          <cell r="W550" t="str">
            <v>PR19 new</v>
          </cell>
          <cell r="X550" t="str">
            <v>En6</v>
          </cell>
          <cell r="Y550" t="str">
            <v>km of river improved</v>
          </cell>
          <cell r="Z550" t="str">
            <v>The length (in km) of river with improved water quality, as a result of Welsh Water action (cumulative within an AMP).</v>
          </cell>
          <cell r="AA550">
            <v>0.28999999999999998</v>
          </cell>
          <cell r="AB550" t="str">
            <v/>
          </cell>
          <cell r="AC550">
            <v>0.71</v>
          </cell>
          <cell r="AD550" t="str">
            <v/>
          </cell>
          <cell r="AE550" t="str">
            <v/>
          </cell>
          <cell r="AF550" t="str">
            <v/>
          </cell>
          <cell r="AG550" t="str">
            <v/>
          </cell>
          <cell r="AH550" t="str">
            <v/>
          </cell>
          <cell r="AI550">
            <v>1</v>
          </cell>
          <cell r="AJ550" t="str">
            <v>Out &amp; under</v>
          </cell>
          <cell r="AK550" t="str">
            <v xml:space="preserve">Revenue </v>
          </cell>
          <cell r="AL550" t="str">
            <v>End of period</v>
          </cell>
          <cell r="AM550" t="str">
            <v>Environmental</v>
          </cell>
          <cell r="AN550" t="str">
            <v>km</v>
          </cell>
          <cell r="AO550" t="str">
            <v>km of river</v>
          </cell>
          <cell r="AP550">
            <v>0</v>
          </cell>
          <cell r="AQ550" t="str">
            <v>Up</v>
          </cell>
          <cell r="AR550" t="str">
            <v/>
          </cell>
          <cell r="AS550"/>
          <cell r="AT550"/>
          <cell r="AU550"/>
          <cell r="AV550"/>
          <cell r="AW550"/>
          <cell r="AX550"/>
          <cell r="AY550"/>
          <cell r="AZ550"/>
          <cell r="BA550"/>
          <cell r="BB550"/>
          <cell r="BC550"/>
          <cell r="BD550"/>
          <cell r="BE550"/>
          <cell r="BF550"/>
          <cell r="BG550"/>
          <cell r="BH550"/>
          <cell r="BI550" t="str">
            <v/>
          </cell>
          <cell r="BJ550" t="str">
            <v/>
          </cell>
          <cell r="BK550" t="str">
            <v/>
          </cell>
          <cell r="BL550" t="str">
            <v/>
          </cell>
          <cell r="BM550" t="str">
            <v/>
          </cell>
          <cell r="BN550"/>
          <cell r="BO550"/>
          <cell r="BP550"/>
          <cell r="BQ550"/>
          <cell r="BR550"/>
          <cell r="BS550"/>
          <cell r="BT550"/>
          <cell r="BU550"/>
          <cell r="BV550"/>
          <cell r="BW550"/>
          <cell r="BX550"/>
          <cell r="BY550"/>
          <cell r="BZ550"/>
          <cell r="CA550"/>
          <cell r="CB550"/>
          <cell r="CC550"/>
          <cell r="CD550" t="str">
            <v>Yes</v>
          </cell>
          <cell r="CE550" t="str">
            <v>Yes</v>
          </cell>
          <cell r="CF550" t="str">
            <v>Yes</v>
          </cell>
          <cell r="CG550" t="str">
            <v>Yes</v>
          </cell>
          <cell r="CH550" t="str">
            <v>Yes</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row>
        <row r="551">
          <cell r="U551" t="str">
            <v>PR19WSH_En7</v>
          </cell>
          <cell r="V551" t="str">
            <v>Safeguard our environment for future generations</v>
          </cell>
          <cell r="W551" t="str">
            <v>PR19 new</v>
          </cell>
          <cell r="X551" t="str">
            <v>En7</v>
          </cell>
          <cell r="Y551" t="str">
            <v>Bioresources product quality</v>
          </cell>
          <cell r="Z551" t="str">
            <v>The percentage of our total Waste Water sludge processed through our Advanced Anaerobic Digestion facilities, producing an Enhanced Treated biosolids product and meeting the Biosolids Accreditation Scheme (BAS) accredited standard.</v>
          </cell>
          <cell r="AA551" t="str">
            <v/>
          </cell>
          <cell r="AB551" t="str">
            <v/>
          </cell>
          <cell r="AC551" t="str">
            <v/>
          </cell>
          <cell r="AD551">
            <v>1</v>
          </cell>
          <cell r="AE551" t="str">
            <v/>
          </cell>
          <cell r="AF551" t="str">
            <v/>
          </cell>
          <cell r="AG551" t="str">
            <v/>
          </cell>
          <cell r="AH551" t="str">
            <v/>
          </cell>
          <cell r="AI551">
            <v>1</v>
          </cell>
          <cell r="AJ551" t="str">
            <v>Out &amp; under</v>
          </cell>
          <cell r="AK551" t="str">
            <v xml:space="preserve">Revenue </v>
          </cell>
          <cell r="AL551" t="str">
            <v>In-period</v>
          </cell>
          <cell r="AM551" t="str">
            <v>Bioresources (sludge)</v>
          </cell>
          <cell r="AN551" t="str">
            <v>%</v>
          </cell>
          <cell r="AO551" t="str">
            <v/>
          </cell>
          <cell r="AP551">
            <v>1</v>
          </cell>
          <cell r="AQ551" t="str">
            <v>Up</v>
          </cell>
          <cell r="AR551" t="str">
            <v/>
          </cell>
          <cell r="AS551"/>
          <cell r="AT551"/>
          <cell r="AU551"/>
          <cell r="AV551"/>
          <cell r="AW551"/>
          <cell r="AX551"/>
          <cell r="AY551"/>
          <cell r="AZ551"/>
          <cell r="BA551"/>
          <cell r="BB551"/>
          <cell r="BC551"/>
          <cell r="BD551"/>
          <cell r="BE551"/>
          <cell r="BF551"/>
          <cell r="BG551"/>
          <cell r="BH551"/>
          <cell r="BI551" t="str">
            <v/>
          </cell>
          <cell r="BJ551" t="str">
            <v/>
          </cell>
          <cell r="BK551" t="str">
            <v/>
          </cell>
          <cell r="BL551" t="str">
            <v/>
          </cell>
          <cell r="BM551" t="str">
            <v/>
          </cell>
          <cell r="BN551"/>
          <cell r="BO551"/>
          <cell r="BP551"/>
          <cell r="BQ551"/>
          <cell r="BR551"/>
          <cell r="BS551"/>
          <cell r="BT551"/>
          <cell r="BU551"/>
          <cell r="BV551"/>
          <cell r="BW551"/>
          <cell r="BX551"/>
          <cell r="BY551"/>
          <cell r="BZ551"/>
          <cell r="CA551"/>
          <cell r="CB551"/>
          <cell r="CC551"/>
          <cell r="CD551" t="str">
            <v>Yes</v>
          </cell>
          <cell r="CE551" t="str">
            <v>Yes</v>
          </cell>
          <cell r="CF551" t="str">
            <v>Yes</v>
          </cell>
          <cell r="CG551" t="str">
            <v>Yes</v>
          </cell>
          <cell r="CH551" t="str">
            <v>Yes</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v>1</v>
          </cell>
          <cell r="DW551" t="str">
            <v/>
          </cell>
        </row>
        <row r="552">
          <cell r="U552" t="str">
            <v>PR19WSH_En8</v>
          </cell>
          <cell r="V552" t="str">
            <v>Safeguard our environment for future generations</v>
          </cell>
          <cell r="W552" t="str">
            <v>PR19 new</v>
          </cell>
          <cell r="X552" t="str">
            <v>En8</v>
          </cell>
          <cell r="Y552" t="str">
            <v>Bioresources disposal compliance</v>
          </cell>
          <cell r="Z552" t="str">
            <v>The percentage of wastewater sludge disposed of satisfactorily.</v>
          </cell>
          <cell r="AA552" t="str">
            <v/>
          </cell>
          <cell r="AB552" t="str">
            <v/>
          </cell>
          <cell r="AC552" t="str">
            <v/>
          </cell>
          <cell r="AD552">
            <v>1</v>
          </cell>
          <cell r="AE552" t="str">
            <v/>
          </cell>
          <cell r="AF552" t="str">
            <v/>
          </cell>
          <cell r="AG552" t="str">
            <v/>
          </cell>
          <cell r="AH552" t="str">
            <v/>
          </cell>
          <cell r="AI552">
            <v>1</v>
          </cell>
          <cell r="AJ552" t="str">
            <v>Under</v>
          </cell>
          <cell r="AK552" t="str">
            <v xml:space="preserve">Revenue </v>
          </cell>
          <cell r="AL552" t="str">
            <v>In-period</v>
          </cell>
          <cell r="AM552" t="str">
            <v>Bioresources (sludge)</v>
          </cell>
          <cell r="AN552" t="str">
            <v>%</v>
          </cell>
          <cell r="AO552" t="str">
            <v/>
          </cell>
          <cell r="AP552">
            <v>2</v>
          </cell>
          <cell r="AQ552" t="str">
            <v>Up</v>
          </cell>
          <cell r="AR552" t="str">
            <v/>
          </cell>
          <cell r="AS552"/>
          <cell r="AT552"/>
          <cell r="AU552"/>
          <cell r="AV552"/>
          <cell r="AW552"/>
          <cell r="AX552"/>
          <cell r="AY552"/>
          <cell r="AZ552"/>
          <cell r="BA552"/>
          <cell r="BB552"/>
          <cell r="BC552"/>
          <cell r="BD552"/>
          <cell r="BE552"/>
          <cell r="BF552"/>
          <cell r="BG552"/>
          <cell r="BH552"/>
          <cell r="BI552" t="str">
            <v/>
          </cell>
          <cell r="BJ552" t="str">
            <v/>
          </cell>
          <cell r="BK552" t="str">
            <v/>
          </cell>
          <cell r="BL552" t="str">
            <v/>
          </cell>
          <cell r="BM552" t="str">
            <v/>
          </cell>
          <cell r="BN552"/>
          <cell r="BO552"/>
          <cell r="BP552"/>
          <cell r="BQ552"/>
          <cell r="BR552"/>
          <cell r="BS552"/>
          <cell r="BT552"/>
          <cell r="BU552"/>
          <cell r="BV552"/>
          <cell r="BW552"/>
          <cell r="BX552"/>
          <cell r="BY552"/>
          <cell r="BZ552"/>
          <cell r="CA552"/>
          <cell r="CB552"/>
          <cell r="CC552"/>
          <cell r="CD552" t="str">
            <v>Yes</v>
          </cell>
          <cell r="CE552" t="str">
            <v>Yes</v>
          </cell>
          <cell r="CF552" t="str">
            <v>Yes</v>
          </cell>
          <cell r="CG552" t="str">
            <v>Yes</v>
          </cell>
          <cell r="CH552" t="str">
            <v>Yes</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v>1</v>
          </cell>
          <cell r="DW552" t="str">
            <v/>
          </cell>
        </row>
        <row r="553">
          <cell r="U553" t="str">
            <v>PR19WSH_Sv1</v>
          </cell>
          <cell r="V553" t="str">
            <v>Personal service that's right for you</v>
          </cell>
          <cell r="W553" t="str">
            <v>PR19 new</v>
          </cell>
          <cell r="X553" t="str">
            <v>Sv1</v>
          </cell>
          <cell r="Y553" t="str">
            <v>C-MeX: Customer measure of experience</v>
          </cell>
          <cell r="Z553" t="str">
            <v>Customer Experience Measure of satisfaction</v>
          </cell>
          <cell r="AA553" t="str">
            <v/>
          </cell>
          <cell r="AB553" t="str">
            <v/>
          </cell>
          <cell r="AC553" t="str">
            <v/>
          </cell>
          <cell r="AD553" t="str">
            <v/>
          </cell>
          <cell r="AE553">
            <v>1</v>
          </cell>
          <cell r="AF553" t="str">
            <v/>
          </cell>
          <cell r="AG553" t="str">
            <v/>
          </cell>
          <cell r="AH553" t="str">
            <v/>
          </cell>
          <cell r="AI553">
            <v>1</v>
          </cell>
          <cell r="AJ553" t="str">
            <v>Out &amp; under</v>
          </cell>
          <cell r="AK553" t="str">
            <v xml:space="preserve">Revenue </v>
          </cell>
          <cell r="AL553" t="str">
            <v>In-period</v>
          </cell>
          <cell r="AM553" t="str">
            <v>Customer measure of experience (C-MeX)</v>
          </cell>
          <cell r="AN553" t="str">
            <v>score</v>
          </cell>
          <cell r="AO553" t="str">
            <v>C-MeX score</v>
          </cell>
          <cell r="AP553">
            <v>2</v>
          </cell>
          <cell r="AQ553" t="str">
            <v>Up</v>
          </cell>
          <cell r="AR553" t="str">
            <v>C-MeX: Customer measure of experience</v>
          </cell>
          <cell r="AS553"/>
          <cell r="AT553"/>
          <cell r="AU553"/>
          <cell r="AV553"/>
          <cell r="AW553"/>
          <cell r="AX553"/>
          <cell r="AY553"/>
          <cell r="AZ553"/>
          <cell r="BA553"/>
          <cell r="BB553"/>
          <cell r="BC553"/>
          <cell r="BD553"/>
          <cell r="BE553"/>
          <cell r="BF553"/>
          <cell r="BG553"/>
          <cell r="BH553"/>
          <cell r="BI553" t="str">
            <v>Upper Quartile</v>
          </cell>
          <cell r="BJ553" t="str">
            <v>Upper Quartile</v>
          </cell>
          <cell r="BK553" t="str">
            <v>Upper Quartile</v>
          </cell>
          <cell r="BL553" t="str">
            <v>Upper Quartile</v>
          </cell>
          <cell r="BM553" t="str">
            <v>Upper Quartile</v>
          </cell>
          <cell r="BN553"/>
          <cell r="BO553"/>
          <cell r="BP553"/>
          <cell r="BQ553"/>
          <cell r="BR553"/>
          <cell r="BS553"/>
          <cell r="BT553"/>
          <cell r="BU553"/>
          <cell r="BV553"/>
          <cell r="BW553"/>
          <cell r="BX553"/>
          <cell r="BY553"/>
          <cell r="BZ553"/>
          <cell r="CA553"/>
          <cell r="CB553"/>
          <cell r="CC553"/>
          <cell r="CD553" t="str">
            <v>Yes</v>
          </cell>
          <cell r="CE553" t="str">
            <v>Yes</v>
          </cell>
          <cell r="CF553" t="str">
            <v>Yes</v>
          </cell>
          <cell r="CG553" t="str">
            <v>Yes</v>
          </cell>
          <cell r="CH553" t="str">
            <v>Yes</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v>1</v>
          </cell>
          <cell r="DW553" t="str">
            <v/>
          </cell>
        </row>
        <row r="554">
          <cell r="U554" t="str">
            <v>PR19WSH_Sv2</v>
          </cell>
          <cell r="V554" t="str">
            <v>Personal service that's right for you</v>
          </cell>
          <cell r="W554" t="str">
            <v>PR19 new</v>
          </cell>
          <cell r="X554" t="str">
            <v>Sv2</v>
          </cell>
          <cell r="Y554" t="str">
            <v>D-MeX: Developer services measure of experience</v>
          </cell>
          <cell r="Z554" t="str">
            <v>Developer Services Experience Measure of satisfaction</v>
          </cell>
          <cell r="AA554" t="str">
            <v/>
          </cell>
          <cell r="AB554">
            <v>0.6</v>
          </cell>
          <cell r="AC554">
            <v>0.4</v>
          </cell>
          <cell r="AD554" t="str">
            <v/>
          </cell>
          <cell r="AE554" t="str">
            <v/>
          </cell>
          <cell r="AF554" t="str">
            <v/>
          </cell>
          <cell r="AG554" t="str">
            <v/>
          </cell>
          <cell r="AH554" t="str">
            <v/>
          </cell>
          <cell r="AI554">
            <v>1</v>
          </cell>
          <cell r="AJ554" t="str">
            <v>Out &amp; under</v>
          </cell>
          <cell r="AK554" t="str">
            <v xml:space="preserve">Revenue </v>
          </cell>
          <cell r="AL554" t="str">
            <v>In-period</v>
          </cell>
          <cell r="AM554" t="str">
            <v>Developer services measure of experience (D-MeX)</v>
          </cell>
          <cell r="AN554" t="str">
            <v>score</v>
          </cell>
          <cell r="AO554" t="str">
            <v>D-MeX score</v>
          </cell>
          <cell r="AP554">
            <v>2</v>
          </cell>
          <cell r="AQ554" t="str">
            <v>Up</v>
          </cell>
          <cell r="AR554" t="str">
            <v>D-MeX: Developer services measure of experience</v>
          </cell>
          <cell r="AS554"/>
          <cell r="AT554"/>
          <cell r="AU554"/>
          <cell r="AV554"/>
          <cell r="AW554"/>
          <cell r="AX554"/>
          <cell r="AY554"/>
          <cell r="AZ554"/>
          <cell r="BA554"/>
          <cell r="BB554"/>
          <cell r="BC554"/>
          <cell r="BD554"/>
          <cell r="BE554"/>
          <cell r="BF554"/>
          <cell r="BG554"/>
          <cell r="BH554"/>
          <cell r="BI554" t="str">
            <v>Upper Quartile</v>
          </cell>
          <cell r="BJ554" t="str">
            <v>Upper Quartile</v>
          </cell>
          <cell r="BK554" t="str">
            <v>Upper Quartile</v>
          </cell>
          <cell r="BL554" t="str">
            <v>Upper Quartile</v>
          </cell>
          <cell r="BM554" t="str">
            <v>Upper Quartile</v>
          </cell>
          <cell r="BN554"/>
          <cell r="BO554"/>
          <cell r="BP554"/>
          <cell r="BQ554"/>
          <cell r="BR554"/>
          <cell r="BS554"/>
          <cell r="BT554"/>
          <cell r="BU554"/>
          <cell r="BV554"/>
          <cell r="BW554"/>
          <cell r="BX554"/>
          <cell r="BY554"/>
          <cell r="BZ554"/>
          <cell r="CA554"/>
          <cell r="CB554"/>
          <cell r="CC554"/>
          <cell r="CD554" t="str">
            <v>Yes</v>
          </cell>
          <cell r="CE554" t="str">
            <v>Yes</v>
          </cell>
          <cell r="CF554" t="str">
            <v>Yes</v>
          </cell>
          <cell r="CG554" t="str">
            <v>Yes</v>
          </cell>
          <cell r="CH554" t="str">
            <v>Yes</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v>1</v>
          </cell>
          <cell r="DW554" t="str">
            <v/>
          </cell>
        </row>
        <row r="555">
          <cell r="U555" t="str">
            <v>PR19WSH_Sv3</v>
          </cell>
          <cell r="V555" t="str">
            <v>Personal service that's right for you</v>
          </cell>
          <cell r="W555" t="str">
            <v>PR14 revision</v>
          </cell>
          <cell r="X555" t="str">
            <v>Sv3</v>
          </cell>
          <cell r="Y555" t="str">
            <v>Customer trust</v>
          </cell>
          <cell r="Z555" t="str">
            <v>The customer trust score is calculated from the CCWater’s survey question: “How much do you trust your water and sewerage company?”.</v>
          </cell>
          <cell r="AA555">
            <v>4.3999999999999997E-2</v>
          </cell>
          <cell r="AB555">
            <v>0.34200000000000003</v>
          </cell>
          <cell r="AC555">
            <v>0.48399999999999999</v>
          </cell>
          <cell r="AD555">
            <v>4.4999999999999998E-2</v>
          </cell>
          <cell r="AE555">
            <v>8.5000000000000006E-2</v>
          </cell>
          <cell r="AF555" t="str">
            <v/>
          </cell>
          <cell r="AG555" t="str">
            <v/>
          </cell>
          <cell r="AH555" t="str">
            <v/>
          </cell>
          <cell r="AI555">
            <v>1</v>
          </cell>
          <cell r="AJ555" t="str">
            <v>NFI</v>
          </cell>
          <cell r="AK555" t="str">
            <v/>
          </cell>
          <cell r="AL555" t="str">
            <v/>
          </cell>
          <cell r="AM555" t="str">
            <v>Customer service/satisfaction (exc. billing etc.)</v>
          </cell>
          <cell r="AN555" t="str">
            <v>score</v>
          </cell>
          <cell r="AO555" t="str">
            <v>Score out of 10</v>
          </cell>
          <cell r="AP555">
            <v>2</v>
          </cell>
          <cell r="AQ555" t="str">
            <v>Up</v>
          </cell>
          <cell r="AR555" t="str">
            <v/>
          </cell>
          <cell r="AS555"/>
          <cell r="AT555"/>
          <cell r="AU555"/>
          <cell r="AV555"/>
          <cell r="AW555"/>
          <cell r="AX555"/>
          <cell r="AY555"/>
          <cell r="AZ555"/>
          <cell r="BA555"/>
          <cell r="BB555"/>
          <cell r="BC555"/>
          <cell r="BD555"/>
          <cell r="BE555"/>
          <cell r="BF555"/>
          <cell r="BG555"/>
          <cell r="BH555"/>
          <cell r="BI555" t="str">
            <v/>
          </cell>
          <cell r="BJ555" t="str">
            <v/>
          </cell>
          <cell r="BK555" t="str">
            <v/>
          </cell>
          <cell r="BL555" t="str">
            <v/>
          </cell>
          <cell r="BM555" t="str">
            <v/>
          </cell>
          <cell r="BN555"/>
          <cell r="BO555"/>
          <cell r="BP555"/>
          <cell r="BQ555"/>
          <cell r="BR555"/>
          <cell r="BS555"/>
          <cell r="BT555"/>
          <cell r="BU555"/>
          <cell r="BV555"/>
          <cell r="BW555"/>
          <cell r="BX555"/>
          <cell r="BY555"/>
          <cell r="BZ555"/>
          <cell r="CA555"/>
          <cell r="CB555"/>
          <cell r="CC555"/>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v>1</v>
          </cell>
          <cell r="DW555" t="str">
            <v/>
          </cell>
        </row>
        <row r="556">
          <cell r="U556" t="str">
            <v>PR19WSH_Sv4</v>
          </cell>
          <cell r="V556" t="str">
            <v>Personal service that's right for you</v>
          </cell>
          <cell r="W556" t="str">
            <v>PR14 revision</v>
          </cell>
          <cell r="X556" t="str">
            <v>Sv4</v>
          </cell>
          <cell r="Y556" t="str">
            <v>Business customer satisfaction</v>
          </cell>
          <cell r="Z556" t="str">
            <v>The average customer score out of 5 from four quarterly business customer satisfaction surveys.</v>
          </cell>
          <cell r="AA556" t="str">
            <v/>
          </cell>
          <cell r="AB556" t="str">
            <v/>
          </cell>
          <cell r="AC556" t="str">
            <v/>
          </cell>
          <cell r="AD556" t="str">
            <v/>
          </cell>
          <cell r="AE556" t="str">
            <v/>
          </cell>
          <cell r="AF556">
            <v>1</v>
          </cell>
          <cell r="AG556" t="str">
            <v/>
          </cell>
          <cell r="AH556" t="str">
            <v/>
          </cell>
          <cell r="AI556">
            <v>1</v>
          </cell>
          <cell r="AJ556" t="str">
            <v>Out &amp; under</v>
          </cell>
          <cell r="AK556" t="str">
            <v xml:space="preserve">Revenue </v>
          </cell>
          <cell r="AL556" t="str">
            <v>In-period</v>
          </cell>
          <cell r="AM556" t="str">
            <v>Customer service/satisfaction (exc. billing etc.)</v>
          </cell>
          <cell r="AN556" t="str">
            <v>score</v>
          </cell>
          <cell r="AO556" t="str">
            <v>Score out of 5</v>
          </cell>
          <cell r="AP556">
            <v>1</v>
          </cell>
          <cell r="AQ556" t="str">
            <v>Up</v>
          </cell>
          <cell r="AR556" t="str">
            <v/>
          </cell>
          <cell r="AS556"/>
          <cell r="AT556"/>
          <cell r="AU556"/>
          <cell r="AV556"/>
          <cell r="AW556"/>
          <cell r="AX556"/>
          <cell r="AY556"/>
          <cell r="AZ556"/>
          <cell r="BA556"/>
          <cell r="BB556"/>
          <cell r="BC556"/>
          <cell r="BD556"/>
          <cell r="BE556"/>
          <cell r="BF556"/>
          <cell r="BG556"/>
          <cell r="BH556"/>
          <cell r="BI556" t="str">
            <v/>
          </cell>
          <cell r="BJ556" t="str">
            <v/>
          </cell>
          <cell r="BK556" t="str">
            <v/>
          </cell>
          <cell r="BL556" t="str">
            <v/>
          </cell>
          <cell r="BM556" t="str">
            <v/>
          </cell>
          <cell r="BN556"/>
          <cell r="BO556"/>
          <cell r="BP556"/>
          <cell r="BQ556"/>
          <cell r="BR556"/>
          <cell r="BS556"/>
          <cell r="BT556"/>
          <cell r="BU556"/>
          <cell r="BV556"/>
          <cell r="BW556"/>
          <cell r="BX556"/>
          <cell r="BY556"/>
          <cell r="BZ556"/>
          <cell r="CA556"/>
          <cell r="CB556"/>
          <cell r="CC556"/>
          <cell r="CD556" t="str">
            <v>Yes</v>
          </cell>
          <cell r="CE556" t="str">
            <v>Yes</v>
          </cell>
          <cell r="CF556" t="str">
            <v>Yes</v>
          </cell>
          <cell r="CG556" t="str">
            <v>Yes</v>
          </cell>
          <cell r="CH556" t="str">
            <v>Yes</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v>1</v>
          </cell>
          <cell r="DW556" t="str">
            <v/>
          </cell>
        </row>
        <row r="557">
          <cell r="U557" t="str">
            <v>PR19WSH_Sv5</v>
          </cell>
          <cell r="V557" t="str">
            <v/>
          </cell>
          <cell r="W557" t="str">
            <v/>
          </cell>
          <cell r="X557" t="str">
            <v>Sv5</v>
          </cell>
          <cell r="Y557" t="str">
            <v>Priority services for customers in vulnerable circumstances</v>
          </cell>
          <cell r="Z557" t="str">
            <v/>
          </cell>
          <cell r="AA557" t="str">
            <v/>
          </cell>
          <cell r="AB557" t="str">
            <v/>
          </cell>
          <cell r="AC557" t="str">
            <v/>
          </cell>
          <cell r="AD557" t="str">
            <v/>
          </cell>
          <cell r="AE557" t="str">
            <v/>
          </cell>
          <cell r="AF557" t="str">
            <v/>
          </cell>
          <cell r="AG557" t="str">
            <v/>
          </cell>
          <cell r="AH557" t="str">
            <v/>
          </cell>
          <cell r="AI557">
            <v>0</v>
          </cell>
          <cell r="AJ557" t="str">
            <v>NFI</v>
          </cell>
          <cell r="AK557" t="str">
            <v/>
          </cell>
          <cell r="AL557" t="str">
            <v/>
          </cell>
          <cell r="AM557" t="str">
            <v/>
          </cell>
          <cell r="AN557" t="str">
            <v>%</v>
          </cell>
          <cell r="AO557" t="str">
            <v>Percentage of applicable households</v>
          </cell>
          <cell r="AP557">
            <v>1</v>
          </cell>
          <cell r="AQ557" t="str">
            <v/>
          </cell>
          <cell r="AR557" t="str">
            <v>Priority services for customers in vulnerable circumstances</v>
          </cell>
          <cell r="AS557"/>
          <cell r="AT557"/>
          <cell r="AU557"/>
          <cell r="AV557"/>
          <cell r="AW557"/>
          <cell r="AX557"/>
          <cell r="AY557"/>
          <cell r="AZ557"/>
          <cell r="BA557"/>
          <cell r="BB557"/>
          <cell r="BC557"/>
          <cell r="BD557"/>
          <cell r="BE557"/>
          <cell r="BF557"/>
          <cell r="BG557"/>
          <cell r="BH557"/>
          <cell r="BI557" t="str">
            <v>4.3 / 17.5 / 45</v>
          </cell>
          <cell r="BJ557" t="str">
            <v>5.0 / 35 / 90</v>
          </cell>
          <cell r="BK557" t="str">
            <v>5.6 / 35 / 90</v>
          </cell>
          <cell r="BL557" t="str">
            <v>6.3 / 35 / 90</v>
          </cell>
          <cell r="BM557" t="str">
            <v>7.0 / 35 / 90</v>
          </cell>
          <cell r="BN557"/>
          <cell r="BO557"/>
          <cell r="BP557"/>
          <cell r="BQ557"/>
          <cell r="BR557"/>
          <cell r="BS557"/>
          <cell r="BT557"/>
          <cell r="BU557"/>
          <cell r="BV557"/>
          <cell r="BW557"/>
          <cell r="BX557"/>
          <cell r="BY557"/>
          <cell r="BZ557"/>
          <cell r="CA557"/>
          <cell r="CB557"/>
          <cell r="CC557"/>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v>1</v>
          </cell>
          <cell r="DW557" t="str">
            <v/>
          </cell>
        </row>
        <row r="558">
          <cell r="U558" t="str">
            <v>PR19WSH_Sv6</v>
          </cell>
          <cell r="V558" t="str">
            <v>Personal service that's right for you</v>
          </cell>
          <cell r="W558" t="str">
            <v>PR19 new</v>
          </cell>
          <cell r="X558" t="str">
            <v>Sv6</v>
          </cell>
          <cell r="Y558" t="str">
            <v xml:space="preserve">Customers on Welsh language register </v>
          </cell>
          <cell r="Z558" t="str">
            <v>Number of customers registered for our Welsh language services (e.g. proactive text alert/correspondence, etc.).</v>
          </cell>
          <cell r="AA558" t="str">
            <v/>
          </cell>
          <cell r="AB558" t="str">
            <v/>
          </cell>
          <cell r="AC558" t="str">
            <v/>
          </cell>
          <cell r="AD558" t="str">
            <v/>
          </cell>
          <cell r="AE558">
            <v>1</v>
          </cell>
          <cell r="AF558" t="str">
            <v/>
          </cell>
          <cell r="AG558" t="str">
            <v/>
          </cell>
          <cell r="AH558" t="str">
            <v/>
          </cell>
          <cell r="AI558">
            <v>1</v>
          </cell>
          <cell r="AJ558" t="str">
            <v>NFI</v>
          </cell>
          <cell r="AK558" t="str">
            <v/>
          </cell>
          <cell r="AL558" t="str">
            <v/>
          </cell>
          <cell r="AM558" t="str">
            <v>Community/partnerships</v>
          </cell>
          <cell r="AN558" t="str">
            <v>nr</v>
          </cell>
          <cell r="AO558" t="str">
            <v/>
          </cell>
          <cell r="AP558">
            <v>0</v>
          </cell>
          <cell r="AQ558" t="str">
            <v>Up</v>
          </cell>
          <cell r="AR558" t="str">
            <v/>
          </cell>
          <cell r="AS558"/>
          <cell r="AT558"/>
          <cell r="AU558"/>
          <cell r="AV558"/>
          <cell r="AW558"/>
          <cell r="AX558"/>
          <cell r="AY558"/>
          <cell r="AZ558"/>
          <cell r="BA558"/>
          <cell r="BB558"/>
          <cell r="BC558"/>
          <cell r="BD558"/>
          <cell r="BE558"/>
          <cell r="BF558"/>
          <cell r="BG558"/>
          <cell r="BH558"/>
          <cell r="BI558" t="str">
            <v/>
          </cell>
          <cell r="BJ558" t="str">
            <v/>
          </cell>
          <cell r="BK558" t="str">
            <v/>
          </cell>
          <cell r="BL558" t="str">
            <v/>
          </cell>
          <cell r="BM558" t="str">
            <v/>
          </cell>
          <cell r="BN558"/>
          <cell r="BO558"/>
          <cell r="BP558"/>
          <cell r="BQ558"/>
          <cell r="BR558"/>
          <cell r="BS558"/>
          <cell r="BT558"/>
          <cell r="BU558"/>
          <cell r="BV558"/>
          <cell r="BW558"/>
          <cell r="BX558"/>
          <cell r="BY558"/>
          <cell r="BZ558"/>
          <cell r="CA558"/>
          <cell r="CB558"/>
          <cell r="CC558"/>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v>1</v>
          </cell>
          <cell r="DW558" t="str">
            <v/>
          </cell>
        </row>
        <row r="559">
          <cell r="U559" t="str">
            <v>PR19WSH_Rt1</v>
          </cell>
          <cell r="V559" t="str">
            <v>Put things right if they go wrong</v>
          </cell>
          <cell r="W559" t="str">
            <v>PR14 revision</v>
          </cell>
          <cell r="X559" t="str">
            <v>Rt1</v>
          </cell>
          <cell r="Y559" t="str">
            <v>Internal sewer flooding</v>
          </cell>
          <cell r="Z559" t="str">
            <v>The number of internal flooding incidents per year, including sewer flooding due to severe weather events</v>
          </cell>
          <cell r="AA559" t="str">
            <v/>
          </cell>
          <cell r="AB559" t="str">
            <v/>
          </cell>
          <cell r="AC559">
            <v>1</v>
          </cell>
          <cell r="AD559" t="str">
            <v/>
          </cell>
          <cell r="AE559" t="str">
            <v/>
          </cell>
          <cell r="AF559" t="str">
            <v/>
          </cell>
          <cell r="AG559" t="str">
            <v/>
          </cell>
          <cell r="AH559" t="str">
            <v/>
          </cell>
          <cell r="AI559">
            <v>1</v>
          </cell>
          <cell r="AJ559" t="str">
            <v>Out &amp; under</v>
          </cell>
          <cell r="AK559" t="str">
            <v xml:space="preserve">Revenue </v>
          </cell>
          <cell r="AL559" t="str">
            <v>In-period</v>
          </cell>
          <cell r="AM559" t="str">
            <v>Sewer flooding</v>
          </cell>
          <cell r="AN559" t="str">
            <v>number</v>
          </cell>
          <cell r="AO559" t="str">
            <v>Number of incidents per 10,000 sewer connections</v>
          </cell>
          <cell r="AP559">
            <v>2</v>
          </cell>
          <cell r="AQ559" t="str">
            <v>Down</v>
          </cell>
          <cell r="AR559" t="str">
            <v>Internal sewer flooding</v>
          </cell>
          <cell r="AS559"/>
          <cell r="AT559"/>
          <cell r="AU559"/>
          <cell r="AV559"/>
          <cell r="AW559"/>
          <cell r="AX559"/>
          <cell r="AY559"/>
          <cell r="AZ559"/>
          <cell r="BA559"/>
          <cell r="BB559"/>
          <cell r="BC559"/>
          <cell r="BD559"/>
          <cell r="BE559"/>
          <cell r="BF559"/>
          <cell r="BG559"/>
          <cell r="BH559"/>
          <cell r="BI559">
            <v>1.68</v>
          </cell>
          <cell r="BJ559">
            <v>1.63</v>
          </cell>
          <cell r="BK559">
            <v>1.58</v>
          </cell>
          <cell r="BL559">
            <v>1.44</v>
          </cell>
          <cell r="BM559">
            <v>1.34</v>
          </cell>
          <cell r="BN559"/>
          <cell r="BO559"/>
          <cell r="BP559"/>
          <cell r="BQ559"/>
          <cell r="BR559"/>
          <cell r="BS559"/>
          <cell r="BT559"/>
          <cell r="BU559"/>
          <cell r="BV559"/>
          <cell r="BW559"/>
          <cell r="BX559"/>
          <cell r="BY559"/>
          <cell r="BZ559"/>
          <cell r="CA559"/>
          <cell r="CB559"/>
          <cell r="CC559"/>
          <cell r="CD559" t="str">
            <v>Yes</v>
          </cell>
          <cell r="CE559" t="str">
            <v>Yes</v>
          </cell>
          <cell r="CF559" t="str">
            <v>Yes</v>
          </cell>
          <cell r="CG559" t="str">
            <v>Yes</v>
          </cell>
          <cell r="CH559" t="str">
            <v>Yes</v>
          </cell>
          <cell r="CI559" t="str">
            <v/>
          </cell>
          <cell r="CJ559" t="str">
            <v/>
          </cell>
          <cell r="CK559" t="str">
            <v/>
          </cell>
          <cell r="CL559" t="str">
            <v/>
          </cell>
          <cell r="CM559" t="str">
            <v/>
          </cell>
          <cell r="CN559">
            <v>3.35</v>
          </cell>
          <cell r="CO559">
            <v>3.35</v>
          </cell>
          <cell r="CP559">
            <v>3.35</v>
          </cell>
          <cell r="CQ559">
            <v>3.35</v>
          </cell>
          <cell r="CR559">
            <v>3.35</v>
          </cell>
          <cell r="CS559" t="str">
            <v/>
          </cell>
          <cell r="CT559" t="str">
            <v/>
          </cell>
          <cell r="CU559" t="str">
            <v/>
          </cell>
          <cell r="CV559" t="str">
            <v/>
          </cell>
          <cell r="CW559" t="str">
            <v/>
          </cell>
          <cell r="CX559" t="str">
            <v/>
          </cell>
          <cell r="CY559" t="str">
            <v/>
          </cell>
          <cell r="CZ559" t="str">
            <v/>
          </cell>
          <cell r="DA559" t="str">
            <v/>
          </cell>
          <cell r="DB559" t="str">
            <v/>
          </cell>
          <cell r="DC559">
            <v>1.21</v>
          </cell>
          <cell r="DD559">
            <v>1.17</v>
          </cell>
          <cell r="DE559">
            <v>1.1100000000000001</v>
          </cell>
          <cell r="DF559">
            <v>0.95</v>
          </cell>
          <cell r="DG559">
            <v>0.87</v>
          </cell>
          <cell r="DH559" t="str">
            <v/>
          </cell>
          <cell r="DI559" t="str">
            <v/>
          </cell>
          <cell r="DJ559" t="str">
            <v/>
          </cell>
          <cell r="DK559" t="str">
            <v/>
          </cell>
          <cell r="DL559" t="str">
            <v/>
          </cell>
          <cell r="DM559">
            <v>-4.2729999999999997</v>
          </cell>
          <cell r="DN559" t="str">
            <v/>
          </cell>
          <cell r="DO559" t="str">
            <v/>
          </cell>
          <cell r="DP559" t="str">
            <v/>
          </cell>
          <cell r="DQ559">
            <v>4.2729999999999997</v>
          </cell>
          <cell r="DR559" t="str">
            <v/>
          </cell>
          <cell r="DS559" t="str">
            <v/>
          </cell>
          <cell r="DT559" t="str">
            <v/>
          </cell>
          <cell r="DU559" t="str">
            <v/>
          </cell>
          <cell r="DV559">
            <v>1</v>
          </cell>
          <cell r="DW559" t="str">
            <v/>
          </cell>
        </row>
        <row r="560">
          <cell r="U560" t="str">
            <v>PR19WSH_Rt2</v>
          </cell>
          <cell r="V560" t="str">
            <v>Put things right if they go wrong</v>
          </cell>
          <cell r="W560" t="str">
            <v>PR19 new</v>
          </cell>
          <cell r="X560" t="str">
            <v>Rt2</v>
          </cell>
          <cell r="Y560" t="str">
            <v>Sewer flooding on customer property (external)</v>
          </cell>
          <cell r="Z560" t="str">
            <v>The number of external flooding incidents per year within property curtilage.</v>
          </cell>
          <cell r="AA560" t="str">
            <v/>
          </cell>
          <cell r="AB560" t="str">
            <v/>
          </cell>
          <cell r="AC560">
            <v>1</v>
          </cell>
          <cell r="AD560" t="str">
            <v/>
          </cell>
          <cell r="AE560" t="str">
            <v/>
          </cell>
          <cell r="AF560" t="str">
            <v/>
          </cell>
          <cell r="AG560" t="str">
            <v/>
          </cell>
          <cell r="AH560" t="str">
            <v/>
          </cell>
          <cell r="AI560">
            <v>1</v>
          </cell>
          <cell r="AJ560" t="str">
            <v>Out &amp; under</v>
          </cell>
          <cell r="AK560" t="str">
            <v xml:space="preserve">Revenue </v>
          </cell>
          <cell r="AL560" t="str">
            <v>In-period</v>
          </cell>
          <cell r="AM560" t="str">
            <v>Sewer flooding</v>
          </cell>
          <cell r="AN560" t="str">
            <v>number</v>
          </cell>
          <cell r="AO560" t="str">
            <v>Number of incidents per 10,000 sewer connections</v>
          </cell>
          <cell r="AP560">
            <v>2</v>
          </cell>
          <cell r="AQ560" t="str">
            <v>Down</v>
          </cell>
          <cell r="AR560"/>
          <cell r="AS560"/>
          <cell r="AT560"/>
          <cell r="AU560"/>
          <cell r="AV560"/>
          <cell r="AW560"/>
          <cell r="AX560"/>
          <cell r="AY560"/>
          <cell r="AZ560"/>
          <cell r="BA560"/>
          <cell r="BB560"/>
          <cell r="BC560"/>
          <cell r="BD560"/>
          <cell r="BE560"/>
          <cell r="BF560"/>
          <cell r="BG560"/>
          <cell r="BH560"/>
          <cell r="BI560" t="str">
            <v/>
          </cell>
          <cell r="BJ560" t="str">
            <v/>
          </cell>
          <cell r="BK560" t="str">
            <v/>
          </cell>
          <cell r="BL560" t="str">
            <v/>
          </cell>
          <cell r="BM560" t="str">
            <v/>
          </cell>
          <cell r="BN560"/>
          <cell r="BO560"/>
          <cell r="BP560"/>
          <cell r="BQ560"/>
          <cell r="BR560"/>
          <cell r="BS560"/>
          <cell r="BT560"/>
          <cell r="BU560"/>
          <cell r="BV560"/>
          <cell r="BW560"/>
          <cell r="BX560"/>
          <cell r="BY560"/>
          <cell r="BZ560"/>
          <cell r="CA560"/>
          <cell r="CB560"/>
          <cell r="CC560"/>
          <cell r="CD560" t="str">
            <v>Yes</v>
          </cell>
          <cell r="CE560" t="str">
            <v>Yes</v>
          </cell>
          <cell r="CF560" t="str">
            <v>Yes</v>
          </cell>
          <cell r="CG560" t="str">
            <v>Yes</v>
          </cell>
          <cell r="CH560" t="str">
            <v>Yes</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row>
        <row r="561">
          <cell r="U561" t="str">
            <v>PR19WSH_Rt3</v>
          </cell>
          <cell r="V561" t="str">
            <v>Put things right if they go wrong</v>
          </cell>
          <cell r="W561" t="str">
            <v>PR19 new</v>
          </cell>
          <cell r="X561" t="str">
            <v>Rt3</v>
          </cell>
          <cell r="Y561" t="str">
            <v>Sewer collapses</v>
          </cell>
          <cell r="Z561" t="str">
            <v>The number of collapses on sewers per 1000km.</v>
          </cell>
          <cell r="AA561" t="str">
            <v/>
          </cell>
          <cell r="AB561" t="str">
            <v/>
          </cell>
          <cell r="AC561">
            <v>1</v>
          </cell>
          <cell r="AD561" t="str">
            <v/>
          </cell>
          <cell r="AE561" t="str">
            <v/>
          </cell>
          <cell r="AF561" t="str">
            <v/>
          </cell>
          <cell r="AG561" t="str">
            <v/>
          </cell>
          <cell r="AH561" t="str">
            <v/>
          </cell>
          <cell r="AI561">
            <v>1</v>
          </cell>
          <cell r="AJ561" t="str">
            <v>Under</v>
          </cell>
          <cell r="AK561" t="str">
            <v xml:space="preserve">Revenue </v>
          </cell>
          <cell r="AL561" t="str">
            <v>In-period</v>
          </cell>
          <cell r="AM561" t="str">
            <v>Asset/equipment failure</v>
          </cell>
          <cell r="AN561" t="str">
            <v>number</v>
          </cell>
          <cell r="AO561" t="str">
            <v>Number of collapses per 1000km of sewer network</v>
          </cell>
          <cell r="AP561">
            <v>2</v>
          </cell>
          <cell r="AQ561" t="str">
            <v>Down</v>
          </cell>
          <cell r="AR561" t="str">
            <v>Sewer collapses</v>
          </cell>
          <cell r="AS561"/>
          <cell r="AT561"/>
          <cell r="AU561"/>
          <cell r="AV561"/>
          <cell r="AW561"/>
          <cell r="AX561"/>
          <cell r="AY561"/>
          <cell r="AZ561"/>
          <cell r="BA561"/>
          <cell r="BB561"/>
          <cell r="BC561"/>
          <cell r="BD561"/>
          <cell r="BE561"/>
          <cell r="BF561"/>
          <cell r="BG561"/>
          <cell r="BH561"/>
          <cell r="BI561">
            <v>7.2</v>
          </cell>
          <cell r="BJ561">
            <v>7.2</v>
          </cell>
          <cell r="BK561">
            <v>7.2</v>
          </cell>
          <cell r="BL561">
            <v>7.2</v>
          </cell>
          <cell r="BM561">
            <v>7.2</v>
          </cell>
          <cell r="BN561"/>
          <cell r="BO561"/>
          <cell r="BP561"/>
          <cell r="BQ561"/>
          <cell r="BR561"/>
          <cell r="BS561"/>
          <cell r="BT561"/>
          <cell r="BU561"/>
          <cell r="BV561"/>
          <cell r="BW561"/>
          <cell r="BX561"/>
          <cell r="BY561"/>
          <cell r="BZ561"/>
          <cell r="CA561"/>
          <cell r="CB561"/>
          <cell r="CC561"/>
          <cell r="CD561" t="str">
            <v>Yes</v>
          </cell>
          <cell r="CE561" t="str">
            <v>Yes</v>
          </cell>
          <cell r="CF561" t="str">
            <v>Yes</v>
          </cell>
          <cell r="CG561" t="str">
            <v>Yes</v>
          </cell>
          <cell r="CH561" t="str">
            <v>Yes</v>
          </cell>
          <cell r="CI561" t="str">
            <v/>
          </cell>
          <cell r="CJ561" t="str">
            <v/>
          </cell>
          <cell r="CK561" t="str">
            <v/>
          </cell>
          <cell r="CL561" t="str">
            <v/>
          </cell>
          <cell r="CM561" t="str">
            <v/>
          </cell>
          <cell r="CN561">
            <v>10.8</v>
          </cell>
          <cell r="CO561">
            <v>10.8</v>
          </cell>
          <cell r="CP561">
            <v>10.8</v>
          </cell>
          <cell r="CQ561">
            <v>10.8</v>
          </cell>
          <cell r="CR561">
            <v>10.8</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v>-0.14000000000000001</v>
          </cell>
          <cell r="DN561" t="str">
            <v/>
          </cell>
          <cell r="DO561" t="str">
            <v/>
          </cell>
          <cell r="DP561" t="str">
            <v/>
          </cell>
          <cell r="DQ561" t="str">
            <v/>
          </cell>
          <cell r="DR561" t="str">
            <v/>
          </cell>
          <cell r="DS561" t="str">
            <v/>
          </cell>
          <cell r="DT561" t="str">
            <v/>
          </cell>
          <cell r="DU561" t="str">
            <v/>
          </cell>
          <cell r="DV561">
            <v>1</v>
          </cell>
          <cell r="DW561" t="str">
            <v/>
          </cell>
        </row>
        <row r="562">
          <cell r="U562" t="str">
            <v>PR19WSH_Rt4</v>
          </cell>
          <cell r="V562" t="str">
            <v>Put things right if they go wrong</v>
          </cell>
          <cell r="W562" t="str">
            <v>PR19 new</v>
          </cell>
          <cell r="X562" t="str">
            <v>Rt4</v>
          </cell>
          <cell r="Y562" t="str">
            <v>Total complaints</v>
          </cell>
          <cell r="Z562" t="str">
            <v>The number of household written and telephone complaints per 10,000 customers.</v>
          </cell>
          <cell r="AA562" t="str">
            <v/>
          </cell>
          <cell r="AB562">
            <v>0.375</v>
          </cell>
          <cell r="AC562">
            <v>0.53200000000000003</v>
          </cell>
          <cell r="AD562" t="str">
            <v/>
          </cell>
          <cell r="AE562">
            <v>9.2999999999999999E-2</v>
          </cell>
          <cell r="AF562" t="str">
            <v/>
          </cell>
          <cell r="AG562" t="str">
            <v/>
          </cell>
          <cell r="AH562" t="str">
            <v/>
          </cell>
          <cell r="AI562">
            <v>1</v>
          </cell>
          <cell r="AJ562" t="str">
            <v>Out &amp; under</v>
          </cell>
          <cell r="AK562" t="str">
            <v xml:space="preserve">Revenue </v>
          </cell>
          <cell r="AL562" t="str">
            <v>In-period</v>
          </cell>
          <cell r="AM562" t="str">
            <v>Customer contacts - other</v>
          </cell>
          <cell r="AN562" t="str">
            <v>nr</v>
          </cell>
          <cell r="AO562" t="str">
            <v>Complaints per 10,000 connections</v>
          </cell>
          <cell r="AP562">
            <v>1</v>
          </cell>
          <cell r="AQ562" t="str">
            <v>Down</v>
          </cell>
          <cell r="AR562" t="str">
            <v/>
          </cell>
          <cell r="AS562"/>
          <cell r="AT562"/>
          <cell r="AU562"/>
          <cell r="AV562"/>
          <cell r="AW562"/>
          <cell r="AX562"/>
          <cell r="AY562"/>
          <cell r="AZ562"/>
          <cell r="BA562"/>
          <cell r="BB562"/>
          <cell r="BC562"/>
          <cell r="BD562"/>
          <cell r="BE562"/>
          <cell r="BF562"/>
          <cell r="BG562"/>
          <cell r="BH562"/>
          <cell r="BI562" t="str">
            <v/>
          </cell>
          <cell r="BJ562" t="str">
            <v/>
          </cell>
          <cell r="BK562" t="str">
            <v/>
          </cell>
          <cell r="BL562" t="str">
            <v/>
          </cell>
          <cell r="BM562" t="str">
            <v/>
          </cell>
          <cell r="BN562"/>
          <cell r="BO562"/>
          <cell r="BP562"/>
          <cell r="BQ562"/>
          <cell r="BR562"/>
          <cell r="BS562"/>
          <cell r="BT562"/>
          <cell r="BU562"/>
          <cell r="BV562"/>
          <cell r="BW562"/>
          <cell r="BX562"/>
          <cell r="BY562"/>
          <cell r="BZ562"/>
          <cell r="CA562"/>
          <cell r="CB562"/>
          <cell r="CC562"/>
          <cell r="CD562" t="str">
            <v>Yes</v>
          </cell>
          <cell r="CE562" t="str">
            <v>Yes</v>
          </cell>
          <cell r="CF562" t="str">
            <v>Yes</v>
          </cell>
          <cell r="CG562" t="str">
            <v>Yes</v>
          </cell>
          <cell r="CH562" t="str">
            <v>Yes</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v>1</v>
          </cell>
          <cell r="DW562" t="str">
            <v/>
          </cell>
        </row>
        <row r="563">
          <cell r="U563" t="str">
            <v>PR19WSH_Rt5</v>
          </cell>
          <cell r="V563" t="str">
            <v>Put things right if they go wrong</v>
          </cell>
          <cell r="W563" t="str">
            <v>PR14 revision</v>
          </cell>
          <cell r="X563" t="str">
            <v>Rt5</v>
          </cell>
          <cell r="Y563" t="str">
            <v>Worst served customer for water service</v>
          </cell>
          <cell r="Z563" t="str">
            <v>The number of customers that have had repeat incidents of low water pressure or interruptions to water supply.</v>
          </cell>
          <cell r="AA563" t="str">
            <v/>
          </cell>
          <cell r="AB563">
            <v>1</v>
          </cell>
          <cell r="AC563" t="str">
            <v/>
          </cell>
          <cell r="AD563" t="str">
            <v/>
          </cell>
          <cell r="AE563" t="str">
            <v/>
          </cell>
          <cell r="AF563" t="str">
            <v/>
          </cell>
          <cell r="AG563" t="str">
            <v/>
          </cell>
          <cell r="AH563" t="str">
            <v/>
          </cell>
          <cell r="AI563">
            <v>1</v>
          </cell>
          <cell r="AJ563" t="str">
            <v>NFI</v>
          </cell>
          <cell r="AK563" t="str">
            <v/>
          </cell>
          <cell r="AL563" t="str">
            <v/>
          </cell>
          <cell r="AM563" t="str">
            <v>Supply interruptions</v>
          </cell>
          <cell r="AN563" t="str">
            <v>nr</v>
          </cell>
          <cell r="AO563" t="str">
            <v>Number of customers</v>
          </cell>
          <cell r="AP563">
            <v>0</v>
          </cell>
          <cell r="AQ563" t="str">
            <v>Down</v>
          </cell>
          <cell r="AR563" t="str">
            <v/>
          </cell>
          <cell r="AS563"/>
          <cell r="AT563"/>
          <cell r="AU563"/>
          <cell r="AV563"/>
          <cell r="AW563"/>
          <cell r="AX563"/>
          <cell r="AY563"/>
          <cell r="AZ563"/>
          <cell r="BA563"/>
          <cell r="BB563"/>
          <cell r="BC563"/>
          <cell r="BD563"/>
          <cell r="BE563"/>
          <cell r="BF563"/>
          <cell r="BG563"/>
          <cell r="BH563"/>
          <cell r="BI563" t="str">
            <v/>
          </cell>
          <cell r="BJ563" t="str">
            <v/>
          </cell>
          <cell r="BK563" t="str">
            <v/>
          </cell>
          <cell r="BL563" t="str">
            <v/>
          </cell>
          <cell r="BM563" t="str">
            <v/>
          </cell>
          <cell r="BN563"/>
          <cell r="BO563"/>
          <cell r="BP563"/>
          <cell r="BQ563"/>
          <cell r="BR563"/>
          <cell r="BS563"/>
          <cell r="BT563"/>
          <cell r="BU563"/>
          <cell r="BV563"/>
          <cell r="BW563"/>
          <cell r="BX563"/>
          <cell r="BY563"/>
          <cell r="BZ563"/>
          <cell r="CA563"/>
          <cell r="CB563"/>
          <cell r="CC563"/>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v>1</v>
          </cell>
          <cell r="DW563" t="str">
            <v/>
          </cell>
        </row>
        <row r="564">
          <cell r="U564" t="str">
            <v>PR19WSH_Rt6</v>
          </cell>
          <cell r="V564" t="str">
            <v>Put things right if they go wrong</v>
          </cell>
          <cell r="W564" t="str">
            <v>PR14 revision</v>
          </cell>
          <cell r="X564" t="str">
            <v>Rt6</v>
          </cell>
          <cell r="Y564" t="str">
            <v>Worst served customer for wastewater service</v>
          </cell>
          <cell r="Z564" t="str">
            <v>The number of properties at risk of repeat internal or serious external flooding.</v>
          </cell>
          <cell r="AA564" t="str">
            <v/>
          </cell>
          <cell r="AB564" t="str">
            <v/>
          </cell>
          <cell r="AC564">
            <v>1</v>
          </cell>
          <cell r="AD564" t="str">
            <v/>
          </cell>
          <cell r="AE564" t="str">
            <v/>
          </cell>
          <cell r="AF564" t="str">
            <v/>
          </cell>
          <cell r="AG564" t="str">
            <v/>
          </cell>
          <cell r="AH564" t="str">
            <v/>
          </cell>
          <cell r="AI564">
            <v>1</v>
          </cell>
          <cell r="AJ564" t="str">
            <v>NFI</v>
          </cell>
          <cell r="AK564" t="str">
            <v/>
          </cell>
          <cell r="AL564" t="str">
            <v/>
          </cell>
          <cell r="AM564" t="str">
            <v>Sewer flooding</v>
          </cell>
          <cell r="AN564" t="str">
            <v>nr</v>
          </cell>
          <cell r="AO564" t="str">
            <v/>
          </cell>
          <cell r="AP564">
            <v>0</v>
          </cell>
          <cell r="AQ564" t="str">
            <v>Down</v>
          </cell>
          <cell r="AR564" t="str">
            <v/>
          </cell>
          <cell r="AS564"/>
          <cell r="AT564"/>
          <cell r="AU564"/>
          <cell r="AV564"/>
          <cell r="AW564"/>
          <cell r="AX564"/>
          <cell r="AY564"/>
          <cell r="AZ564"/>
          <cell r="BA564"/>
          <cell r="BB564"/>
          <cell r="BC564"/>
          <cell r="BD564"/>
          <cell r="BE564"/>
          <cell r="BF564"/>
          <cell r="BG564"/>
          <cell r="BH564"/>
          <cell r="BI564" t="str">
            <v/>
          </cell>
          <cell r="BJ564" t="str">
            <v/>
          </cell>
          <cell r="BK564" t="str">
            <v/>
          </cell>
          <cell r="BL564" t="str">
            <v/>
          </cell>
          <cell r="BM564" t="str">
            <v/>
          </cell>
          <cell r="BN564"/>
          <cell r="BO564"/>
          <cell r="BP564"/>
          <cell r="BQ564"/>
          <cell r="BR564"/>
          <cell r="BS564"/>
          <cell r="BT564"/>
          <cell r="BU564"/>
          <cell r="BV564"/>
          <cell r="BW564"/>
          <cell r="BX564"/>
          <cell r="BY564"/>
          <cell r="BZ564"/>
          <cell r="CA564"/>
          <cell r="CB564"/>
          <cell r="CC564"/>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v>1</v>
          </cell>
          <cell r="DW564" t="str">
            <v/>
          </cell>
        </row>
        <row r="565">
          <cell r="U565" t="str">
            <v>PR19WSH_Bl1</v>
          </cell>
          <cell r="V565" t="str">
            <v>Fair bills for everyone</v>
          </cell>
          <cell r="W565" t="str">
            <v>PR14 continuation</v>
          </cell>
          <cell r="X565" t="str">
            <v>Bl1</v>
          </cell>
          <cell r="Y565" t="str">
            <v>Change in average household bill</v>
          </cell>
          <cell r="Z565" t="str">
            <v>The percentage annual increase in the average household bill.</v>
          </cell>
          <cell r="AA565" t="str">
            <v/>
          </cell>
          <cell r="AB565" t="str">
            <v/>
          </cell>
          <cell r="AC565" t="str">
            <v/>
          </cell>
          <cell r="AD565" t="str">
            <v/>
          </cell>
          <cell r="AE565">
            <v>1</v>
          </cell>
          <cell r="AF565" t="str">
            <v/>
          </cell>
          <cell r="AG565" t="str">
            <v/>
          </cell>
          <cell r="AH565" t="str">
            <v/>
          </cell>
          <cell r="AI565">
            <v>1</v>
          </cell>
          <cell r="AJ565" t="str">
            <v>NFI</v>
          </cell>
          <cell r="AK565" t="str">
            <v/>
          </cell>
          <cell r="AL565" t="str">
            <v/>
          </cell>
          <cell r="AM565" t="str">
            <v>Billing, debt, vfm, affordability, vulnerability</v>
          </cell>
          <cell r="AN565" t="str">
            <v>%</v>
          </cell>
          <cell r="AO565" t="str">
            <v/>
          </cell>
          <cell r="AP565">
            <v>1</v>
          </cell>
          <cell r="AQ565" t="str">
            <v>Down</v>
          </cell>
          <cell r="AR565" t="str">
            <v/>
          </cell>
          <cell r="AS565"/>
          <cell r="AT565"/>
          <cell r="AU565"/>
          <cell r="AV565"/>
          <cell r="AW565"/>
          <cell r="AX565"/>
          <cell r="AY565"/>
          <cell r="AZ565"/>
          <cell r="BA565"/>
          <cell r="BB565"/>
          <cell r="BC565"/>
          <cell r="BD565"/>
          <cell r="BE565"/>
          <cell r="BF565"/>
          <cell r="BG565"/>
          <cell r="BH565"/>
          <cell r="BI565" t="str">
            <v/>
          </cell>
          <cell r="BJ565" t="str">
            <v/>
          </cell>
          <cell r="BK565" t="str">
            <v/>
          </cell>
          <cell r="BL565" t="str">
            <v/>
          </cell>
          <cell r="BM565" t="str">
            <v/>
          </cell>
          <cell r="BN565"/>
          <cell r="BO565"/>
          <cell r="BP565"/>
          <cell r="BQ565"/>
          <cell r="BR565"/>
          <cell r="BS565"/>
          <cell r="BT565"/>
          <cell r="BU565"/>
          <cell r="BV565"/>
          <cell r="BW565"/>
          <cell r="BX565"/>
          <cell r="BY565"/>
          <cell r="BZ565"/>
          <cell r="CA565"/>
          <cell r="CB565"/>
          <cell r="CC565"/>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v>1</v>
          </cell>
          <cell r="DW565" t="str">
            <v/>
          </cell>
        </row>
        <row r="566">
          <cell r="U566" t="str">
            <v>PR19WSH_Bl2</v>
          </cell>
          <cell r="V566" t="str">
            <v>Fair bills for everyone</v>
          </cell>
          <cell r="W566" t="str">
            <v>PR14 revision</v>
          </cell>
          <cell r="X566" t="str">
            <v>Bl2</v>
          </cell>
          <cell r="Y566" t="str">
            <v>Vulnerable customers on social tariffs</v>
          </cell>
          <cell r="Z566" t="str">
            <v xml:space="preserve">The unique number of customers who are benefiting from our financial assistance schemes. </v>
          </cell>
          <cell r="AA566" t="str">
            <v/>
          </cell>
          <cell r="AB566" t="str">
            <v/>
          </cell>
          <cell r="AC566" t="str">
            <v/>
          </cell>
          <cell r="AD566" t="str">
            <v/>
          </cell>
          <cell r="AE566">
            <v>1</v>
          </cell>
          <cell r="AF566" t="str">
            <v/>
          </cell>
          <cell r="AG566" t="str">
            <v/>
          </cell>
          <cell r="AH566" t="str">
            <v/>
          </cell>
          <cell r="AI566">
            <v>1</v>
          </cell>
          <cell r="AJ566" t="str">
            <v>NFI</v>
          </cell>
          <cell r="AK566" t="str">
            <v/>
          </cell>
          <cell r="AL566" t="str">
            <v/>
          </cell>
          <cell r="AM566" t="str">
            <v>Billing, debt, vfm, affordability, vulnerability</v>
          </cell>
          <cell r="AN566" t="str">
            <v>nr</v>
          </cell>
          <cell r="AO566" t="str">
            <v/>
          </cell>
          <cell r="AP566">
            <v>0</v>
          </cell>
          <cell r="AQ566" t="str">
            <v>Up</v>
          </cell>
          <cell r="AR566" t="str">
            <v/>
          </cell>
          <cell r="AS566"/>
          <cell r="AT566"/>
          <cell r="AU566"/>
          <cell r="AV566"/>
          <cell r="AW566"/>
          <cell r="AX566"/>
          <cell r="AY566"/>
          <cell r="AZ566"/>
          <cell r="BA566"/>
          <cell r="BB566"/>
          <cell r="BC566"/>
          <cell r="BD566"/>
          <cell r="BE566"/>
          <cell r="BF566"/>
          <cell r="BG566"/>
          <cell r="BH566"/>
          <cell r="BI566" t="str">
            <v/>
          </cell>
          <cell r="BJ566" t="str">
            <v/>
          </cell>
          <cell r="BK566" t="str">
            <v/>
          </cell>
          <cell r="BL566" t="str">
            <v/>
          </cell>
          <cell r="BM566" t="str">
            <v/>
          </cell>
          <cell r="BN566"/>
          <cell r="BO566"/>
          <cell r="BP566"/>
          <cell r="BQ566"/>
          <cell r="BR566"/>
          <cell r="BS566"/>
          <cell r="BT566"/>
          <cell r="BU566"/>
          <cell r="BV566"/>
          <cell r="BW566"/>
          <cell r="BX566"/>
          <cell r="BY566"/>
          <cell r="BZ566"/>
          <cell r="CA566"/>
          <cell r="CB566"/>
          <cell r="CC566"/>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v>1</v>
          </cell>
          <cell r="DW566" t="str">
            <v/>
          </cell>
        </row>
        <row r="567">
          <cell r="U567" t="str">
            <v>PR19WSH_Bl3</v>
          </cell>
          <cell r="V567" t="str">
            <v>Fair bills for everyone</v>
          </cell>
          <cell r="W567" t="str">
            <v>PR19 new</v>
          </cell>
          <cell r="X567" t="str">
            <v>Bl3</v>
          </cell>
          <cell r="Y567" t="str">
            <v xml:space="preserve">Company level of bad debt </v>
          </cell>
          <cell r="Z567" t="str">
            <v>The annual doubtful debt charge as a proportion of total revenue.</v>
          </cell>
          <cell r="AA567" t="str">
            <v/>
          </cell>
          <cell r="AB567" t="str">
            <v/>
          </cell>
          <cell r="AC567" t="str">
            <v/>
          </cell>
          <cell r="AD567" t="str">
            <v/>
          </cell>
          <cell r="AE567">
            <v>0.89200000000000002</v>
          </cell>
          <cell r="AF567">
            <v>0.108</v>
          </cell>
          <cell r="AG567" t="str">
            <v/>
          </cell>
          <cell r="AH567" t="str">
            <v/>
          </cell>
          <cell r="AI567">
            <v>1</v>
          </cell>
          <cell r="AJ567" t="str">
            <v>NFI</v>
          </cell>
          <cell r="AK567" t="str">
            <v/>
          </cell>
          <cell r="AL567" t="str">
            <v/>
          </cell>
          <cell r="AM567" t="str">
            <v>Billing, debt, vfm, affordability, vulnerability</v>
          </cell>
          <cell r="AN567" t="str">
            <v>%</v>
          </cell>
          <cell r="AO567" t="str">
            <v/>
          </cell>
          <cell r="AP567">
            <v>1</v>
          </cell>
          <cell r="AQ567" t="str">
            <v>Down</v>
          </cell>
          <cell r="AR567" t="str">
            <v/>
          </cell>
          <cell r="AS567"/>
          <cell r="AT567"/>
          <cell r="AU567"/>
          <cell r="AV567"/>
          <cell r="AW567"/>
          <cell r="AX567"/>
          <cell r="AY567"/>
          <cell r="AZ567"/>
          <cell r="BA567"/>
          <cell r="BB567"/>
          <cell r="BC567"/>
          <cell r="BD567"/>
          <cell r="BE567"/>
          <cell r="BF567"/>
          <cell r="BG567"/>
          <cell r="BH567"/>
          <cell r="BI567" t="str">
            <v/>
          </cell>
          <cell r="BJ567" t="str">
            <v/>
          </cell>
          <cell r="BK567" t="str">
            <v/>
          </cell>
          <cell r="BL567" t="str">
            <v/>
          </cell>
          <cell r="BM567" t="str">
            <v/>
          </cell>
          <cell r="BN567"/>
          <cell r="BO567"/>
          <cell r="BP567"/>
          <cell r="BQ567"/>
          <cell r="BR567"/>
          <cell r="BS567"/>
          <cell r="BT567"/>
          <cell r="BU567"/>
          <cell r="BV567"/>
          <cell r="BW567"/>
          <cell r="BX567"/>
          <cell r="BY567"/>
          <cell r="BZ567"/>
          <cell r="CA567"/>
          <cell r="CB567"/>
          <cell r="CC567"/>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v>1</v>
          </cell>
          <cell r="DW567" t="str">
            <v/>
          </cell>
        </row>
        <row r="568">
          <cell r="U568" t="str">
            <v>PR19WSH_Bl4</v>
          </cell>
          <cell r="V568" t="str">
            <v>Fair bills for everyone</v>
          </cell>
          <cell r="W568" t="str">
            <v>PR19 new</v>
          </cell>
          <cell r="X568" t="str">
            <v>Bl4</v>
          </cell>
          <cell r="Y568" t="str">
            <v>Unbilled properties</v>
          </cell>
          <cell r="Z568" t="str">
            <v>The percentage of connected properties (both household and non-household) that are void. Voids are vacant properties which are not billed for water and/or waste water services.</v>
          </cell>
          <cell r="AA568" t="str">
            <v/>
          </cell>
          <cell r="AB568" t="str">
            <v/>
          </cell>
          <cell r="AC568" t="str">
            <v/>
          </cell>
          <cell r="AD568" t="str">
            <v/>
          </cell>
          <cell r="AE568">
            <v>0.89200000000000002</v>
          </cell>
          <cell r="AF568">
            <v>0.108</v>
          </cell>
          <cell r="AG568" t="str">
            <v/>
          </cell>
          <cell r="AH568" t="str">
            <v/>
          </cell>
          <cell r="AI568">
            <v>1</v>
          </cell>
          <cell r="AJ568" t="str">
            <v>Out &amp; under</v>
          </cell>
          <cell r="AK568" t="str">
            <v>Revenue</v>
          </cell>
          <cell r="AL568" t="str">
            <v>In-period</v>
          </cell>
          <cell r="AM568" t="str">
            <v>Billing, debt, vfm, affordability, vulnerability</v>
          </cell>
          <cell r="AN568" t="str">
            <v>%</v>
          </cell>
          <cell r="AO568" t="str">
            <v/>
          </cell>
          <cell r="AP568">
            <v>2</v>
          </cell>
          <cell r="AQ568" t="str">
            <v>Down</v>
          </cell>
          <cell r="AR568" t="str">
            <v/>
          </cell>
          <cell r="AS568"/>
          <cell r="AT568"/>
          <cell r="AU568"/>
          <cell r="AV568"/>
          <cell r="AW568"/>
          <cell r="AX568"/>
          <cell r="AY568"/>
          <cell r="AZ568"/>
          <cell r="BA568"/>
          <cell r="BB568"/>
          <cell r="BC568"/>
          <cell r="BD568"/>
          <cell r="BE568"/>
          <cell r="BF568"/>
          <cell r="BG568"/>
          <cell r="BH568"/>
          <cell r="BI568" t="str">
            <v/>
          </cell>
          <cell r="BJ568" t="str">
            <v/>
          </cell>
          <cell r="BK568" t="str">
            <v/>
          </cell>
          <cell r="BL568" t="str">
            <v/>
          </cell>
          <cell r="BM568" t="str">
            <v/>
          </cell>
          <cell r="BN568"/>
          <cell r="BO568"/>
          <cell r="BP568"/>
          <cell r="BQ568"/>
          <cell r="BR568"/>
          <cell r="BS568"/>
          <cell r="BT568"/>
          <cell r="BU568"/>
          <cell r="BV568"/>
          <cell r="BW568"/>
          <cell r="BX568"/>
          <cell r="BY568"/>
          <cell r="BZ568"/>
          <cell r="CA568"/>
          <cell r="CB568"/>
          <cell r="CC568"/>
          <cell r="CD568" t="str">
            <v>Yes</v>
          </cell>
          <cell r="CE568" t="str">
            <v>Yes</v>
          </cell>
          <cell r="CF568" t="str">
            <v>Yes</v>
          </cell>
          <cell r="CG568" t="str">
            <v>Yes</v>
          </cell>
          <cell r="CH568" t="str">
            <v>Yes</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v>1</v>
          </cell>
          <cell r="DW568" t="str">
            <v/>
          </cell>
        </row>
        <row r="569">
          <cell r="U569" t="str">
            <v>PR19WSH_Bl5</v>
          </cell>
          <cell r="V569" t="str">
            <v>Fair bills for everyone</v>
          </cell>
          <cell r="W569" t="str">
            <v>PR19 new</v>
          </cell>
          <cell r="X569" t="str">
            <v>Bl5</v>
          </cell>
          <cell r="Y569" t="str">
            <v xml:space="preserve">Financial resilience </v>
          </cell>
          <cell r="Z569" t="str">
            <v>Our overall financial resilience as reflected in the credit ratings given by the three main credit rating agencies: Moody’s, Standard &amp; Poor’s (S&amp;P) and Fitch.</v>
          </cell>
          <cell r="AA569">
            <v>4.3999999999999997E-2</v>
          </cell>
          <cell r="AB569">
            <v>0.33800000000000002</v>
          </cell>
          <cell r="AC569">
            <v>0.48</v>
          </cell>
          <cell r="AD569">
            <v>4.3999999999999997E-2</v>
          </cell>
          <cell r="AE569">
            <v>8.4000000000000005E-2</v>
          </cell>
          <cell r="AF569">
            <v>0.01</v>
          </cell>
          <cell r="AG569" t="str">
            <v/>
          </cell>
          <cell r="AH569" t="str">
            <v/>
          </cell>
          <cell r="AI569">
            <v>1</v>
          </cell>
          <cell r="AJ569" t="str">
            <v>NFI</v>
          </cell>
          <cell r="AK569" t="str">
            <v/>
          </cell>
          <cell r="AL569" t="str">
            <v/>
          </cell>
          <cell r="AM569" t="str">
            <v>Resilience</v>
          </cell>
          <cell r="AN569" t="str">
            <v>category</v>
          </cell>
          <cell r="AO569" t="str">
            <v/>
          </cell>
          <cell r="AP569">
            <v>0</v>
          </cell>
          <cell r="AQ569" t="str">
            <v>Up</v>
          </cell>
          <cell r="AR569" t="str">
            <v/>
          </cell>
          <cell r="AS569"/>
          <cell r="AT569"/>
          <cell r="AU569"/>
          <cell r="AV569"/>
          <cell r="AW569"/>
          <cell r="AX569"/>
          <cell r="AY569"/>
          <cell r="AZ569"/>
          <cell r="BA569"/>
          <cell r="BB569"/>
          <cell r="BC569"/>
          <cell r="BD569"/>
          <cell r="BE569"/>
          <cell r="BF569"/>
          <cell r="BG569"/>
          <cell r="BH569"/>
          <cell r="BI569" t="str">
            <v/>
          </cell>
          <cell r="BJ569" t="str">
            <v/>
          </cell>
          <cell r="BK569" t="str">
            <v/>
          </cell>
          <cell r="BL569" t="str">
            <v/>
          </cell>
          <cell r="BM569" t="str">
            <v/>
          </cell>
          <cell r="BN569"/>
          <cell r="BO569"/>
          <cell r="BP569"/>
          <cell r="BQ569"/>
          <cell r="BR569"/>
          <cell r="BS569"/>
          <cell r="BT569"/>
          <cell r="BU569"/>
          <cell r="BV569"/>
          <cell r="BW569"/>
          <cell r="BX569"/>
          <cell r="BY569"/>
          <cell r="BZ569"/>
          <cell r="CA569"/>
          <cell r="CB569"/>
          <cell r="CC569"/>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v>1</v>
          </cell>
          <cell r="DW569" t="str">
            <v/>
          </cell>
        </row>
        <row r="570">
          <cell r="U570" t="str">
            <v>PR19WSH_Ft1</v>
          </cell>
          <cell r="V570" t="str">
            <v>Create a better future for all our communities</v>
          </cell>
          <cell r="W570" t="str">
            <v>PR19 new</v>
          </cell>
          <cell r="X570" t="str">
            <v>Ft1</v>
          </cell>
          <cell r="Y570" t="str">
            <v>Risk of severe restrictions in a drought</v>
          </cell>
          <cell r="Z570" t="str">
            <v>Percentage of the population the company serves, that would experience severe supply restrictions (e.g. standpipes or rota cuts) in a 1-in-200 year drought.</v>
          </cell>
          <cell r="AA570">
            <v>0.115</v>
          </cell>
          <cell r="AB570">
            <v>0.88500000000000001</v>
          </cell>
          <cell r="AC570" t="str">
            <v/>
          </cell>
          <cell r="AD570" t="str">
            <v/>
          </cell>
          <cell r="AE570" t="str">
            <v/>
          </cell>
          <cell r="AF570" t="str">
            <v/>
          </cell>
          <cell r="AG570" t="str">
            <v/>
          </cell>
          <cell r="AH570" t="str">
            <v/>
          </cell>
          <cell r="AI570">
            <v>1</v>
          </cell>
          <cell r="AJ570" t="str">
            <v>NFI</v>
          </cell>
          <cell r="AK570" t="str">
            <v/>
          </cell>
          <cell r="AL570" t="str">
            <v/>
          </cell>
          <cell r="AM570" t="str">
            <v>Resilience</v>
          </cell>
          <cell r="AN570" t="str">
            <v>%</v>
          </cell>
          <cell r="AO570" t="str">
            <v>Percentage of population at risk</v>
          </cell>
          <cell r="AP570">
            <v>1</v>
          </cell>
          <cell r="AQ570" t="str">
            <v>Down</v>
          </cell>
          <cell r="AR570" t="str">
            <v>Risk of severe restrictions in a drought</v>
          </cell>
          <cell r="AS570"/>
          <cell r="AT570"/>
          <cell r="AU570"/>
          <cell r="AV570"/>
          <cell r="AW570"/>
          <cell r="AX570"/>
          <cell r="AY570"/>
          <cell r="AZ570"/>
          <cell r="BA570"/>
          <cell r="BB570"/>
          <cell r="BC570"/>
          <cell r="BD570"/>
          <cell r="BE570"/>
          <cell r="BF570"/>
          <cell r="BG570"/>
          <cell r="BH570"/>
          <cell r="BI570">
            <v>4.5</v>
          </cell>
          <cell r="BJ570">
            <v>4.5</v>
          </cell>
          <cell r="BK570">
            <v>4.5</v>
          </cell>
          <cell r="BL570">
            <v>4.5</v>
          </cell>
          <cell r="BM570">
            <v>0</v>
          </cell>
          <cell r="BN570"/>
          <cell r="BO570"/>
          <cell r="BP570"/>
          <cell r="BQ570"/>
          <cell r="BR570"/>
          <cell r="BS570"/>
          <cell r="BT570"/>
          <cell r="BU570"/>
          <cell r="BV570"/>
          <cell r="BW570"/>
          <cell r="BX570"/>
          <cell r="BY570"/>
          <cell r="BZ570"/>
          <cell r="CA570"/>
          <cell r="CB570"/>
          <cell r="CC570"/>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v>1</v>
          </cell>
          <cell r="DW570" t="str">
            <v/>
          </cell>
        </row>
        <row r="571">
          <cell r="U571" t="str">
            <v>PR19WSH_Ft2</v>
          </cell>
          <cell r="V571" t="str">
            <v>Create a better future for all our communities</v>
          </cell>
          <cell r="W571" t="str">
            <v>PR19 new</v>
          </cell>
          <cell r="X571" t="str">
            <v>Ft2</v>
          </cell>
          <cell r="Y571" t="str">
            <v>Risk of sewer flooding in a storm</v>
          </cell>
          <cell r="Z571" t="str">
            <v>Percentage of population at risk of sewer flooding in a 1-in-50 year storm.</v>
          </cell>
          <cell r="AA571" t="str">
            <v/>
          </cell>
          <cell r="AB571" t="str">
            <v/>
          </cell>
          <cell r="AC571">
            <v>1</v>
          </cell>
          <cell r="AD571" t="str">
            <v/>
          </cell>
          <cell r="AE571" t="str">
            <v/>
          </cell>
          <cell r="AF571" t="str">
            <v/>
          </cell>
          <cell r="AG571" t="str">
            <v/>
          </cell>
          <cell r="AH571" t="str">
            <v/>
          </cell>
          <cell r="AI571">
            <v>1</v>
          </cell>
          <cell r="AJ571" t="str">
            <v>NFI</v>
          </cell>
          <cell r="AK571" t="str">
            <v/>
          </cell>
          <cell r="AL571" t="str">
            <v/>
          </cell>
          <cell r="AM571" t="str">
            <v>Resilience</v>
          </cell>
          <cell r="AN571" t="str">
            <v>%</v>
          </cell>
          <cell r="AO571" t="str">
            <v>Percentage of population at risk</v>
          </cell>
          <cell r="AP571">
            <v>2</v>
          </cell>
          <cell r="AQ571" t="str">
            <v>Down</v>
          </cell>
          <cell r="AR571" t="str">
            <v>Risk of sewer flooding in a storm</v>
          </cell>
          <cell r="AS571"/>
          <cell r="AT571"/>
          <cell r="AU571"/>
          <cell r="AV571"/>
          <cell r="AW571"/>
          <cell r="AX571"/>
          <cell r="AY571"/>
          <cell r="AZ571"/>
          <cell r="BA571"/>
          <cell r="BB571"/>
          <cell r="BC571"/>
          <cell r="BD571"/>
          <cell r="BE571"/>
          <cell r="BF571"/>
          <cell r="BG571"/>
          <cell r="BH571"/>
          <cell r="BI571">
            <v>30.69</v>
          </cell>
          <cell r="BJ571">
            <v>30.38</v>
          </cell>
          <cell r="BK571">
            <v>30.07</v>
          </cell>
          <cell r="BL571">
            <v>29.76</v>
          </cell>
          <cell r="BM571">
            <v>29.45</v>
          </cell>
          <cell r="BN571"/>
          <cell r="BO571"/>
          <cell r="BP571"/>
          <cell r="BQ571"/>
          <cell r="BR571"/>
          <cell r="BS571"/>
          <cell r="BT571"/>
          <cell r="BU571"/>
          <cell r="BV571"/>
          <cell r="BW571"/>
          <cell r="BX571"/>
          <cell r="BY571"/>
          <cell r="BZ571"/>
          <cell r="CA571"/>
          <cell r="CB571"/>
          <cell r="CC571"/>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v>1</v>
          </cell>
          <cell r="DW571" t="str">
            <v/>
          </cell>
        </row>
        <row r="572">
          <cell r="U572" t="str">
            <v>PR19WSH_Ft3</v>
          </cell>
          <cell r="V572" t="str">
            <v>Create a better future for all our communities</v>
          </cell>
          <cell r="W572" t="str">
            <v>PR14 revision</v>
          </cell>
          <cell r="X572" t="str">
            <v>Ft3</v>
          </cell>
          <cell r="Y572" t="str">
            <v>Energy self-sufficiency</v>
          </cell>
          <cell r="Z572" t="str">
            <v xml:space="preserve">Electricity generated and gas injected to grid as a percentage of all electricity and gas consumed (gas expressed as an electricity equivalent). </v>
          </cell>
          <cell r="AA572">
            <v>4.3999999999999997E-2</v>
          </cell>
          <cell r="AB572">
            <v>0.33800000000000002</v>
          </cell>
          <cell r="AC572">
            <v>0.48</v>
          </cell>
          <cell r="AD572">
            <v>4.3999999999999997E-2</v>
          </cell>
          <cell r="AE572">
            <v>8.4000000000000005E-2</v>
          </cell>
          <cell r="AF572">
            <v>0.01</v>
          </cell>
          <cell r="AG572" t="str">
            <v/>
          </cell>
          <cell r="AH572" t="str">
            <v/>
          </cell>
          <cell r="AI572">
            <v>1</v>
          </cell>
          <cell r="AJ572" t="str">
            <v>NFI</v>
          </cell>
          <cell r="AK572" t="str">
            <v/>
          </cell>
          <cell r="AL572" t="str">
            <v/>
          </cell>
          <cell r="AM572" t="str">
            <v>Energy/emissions</v>
          </cell>
          <cell r="AN572" t="str">
            <v>%</v>
          </cell>
          <cell r="AO572" t="str">
            <v/>
          </cell>
          <cell r="AP572">
            <v>0</v>
          </cell>
          <cell r="AQ572" t="str">
            <v>Up</v>
          </cell>
          <cell r="AR572" t="str">
            <v/>
          </cell>
          <cell r="AS572"/>
          <cell r="AT572"/>
          <cell r="AU572"/>
          <cell r="AV572"/>
          <cell r="AW572"/>
          <cell r="AX572"/>
          <cell r="AY572"/>
          <cell r="AZ572"/>
          <cell r="BA572"/>
          <cell r="BB572"/>
          <cell r="BC572"/>
          <cell r="BD572"/>
          <cell r="BE572"/>
          <cell r="BF572"/>
          <cell r="BG572"/>
          <cell r="BH572"/>
          <cell r="BI572" t="str">
            <v/>
          </cell>
          <cell r="BJ572" t="str">
            <v/>
          </cell>
          <cell r="BK572" t="str">
            <v/>
          </cell>
          <cell r="BL572" t="str">
            <v/>
          </cell>
          <cell r="BM572" t="str">
            <v/>
          </cell>
          <cell r="BN572"/>
          <cell r="BO572"/>
          <cell r="BP572"/>
          <cell r="BQ572"/>
          <cell r="BR572"/>
          <cell r="BS572"/>
          <cell r="BT572"/>
          <cell r="BU572"/>
          <cell r="BV572"/>
          <cell r="BW572"/>
          <cell r="BX572"/>
          <cell r="BY572"/>
          <cell r="BZ572"/>
          <cell r="CA572"/>
          <cell r="CB572"/>
          <cell r="CC572"/>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v>1E-3</v>
          </cell>
          <cell r="DW572" t="str">
            <v/>
          </cell>
        </row>
        <row r="573">
          <cell r="U573" t="str">
            <v>PR19WSH_Ft4</v>
          </cell>
          <cell r="V573" t="str">
            <v>Create a better future for all our communities</v>
          </cell>
          <cell r="W573" t="str">
            <v>PR14 continuation</v>
          </cell>
          <cell r="X573" t="str">
            <v>Ft4</v>
          </cell>
          <cell r="Y573" t="str">
            <v>Surface water removed from sewers</v>
          </cell>
          <cell r="Z573" t="str">
            <v>The volume of surface water removed from the sewers (measured in metres cubed)</v>
          </cell>
          <cell r="AA573" t="str">
            <v/>
          </cell>
          <cell r="AB573" t="str">
            <v/>
          </cell>
          <cell r="AC573">
            <v>1</v>
          </cell>
          <cell r="AD573" t="str">
            <v/>
          </cell>
          <cell r="AE573" t="str">
            <v/>
          </cell>
          <cell r="AF573" t="str">
            <v/>
          </cell>
          <cell r="AG573" t="str">
            <v/>
          </cell>
          <cell r="AH573" t="str">
            <v/>
          </cell>
          <cell r="AI573">
            <v>1</v>
          </cell>
          <cell r="AJ573" t="str">
            <v>Out &amp; under</v>
          </cell>
          <cell r="AK573" t="str">
            <v xml:space="preserve">Revenue </v>
          </cell>
          <cell r="AL573" t="str">
            <v>In-period</v>
          </cell>
          <cell r="AM573" t="str">
            <v>Environmental</v>
          </cell>
          <cell r="AN573" t="str">
            <v>nr</v>
          </cell>
          <cell r="AO573" t="str">
            <v>per m3 of water removed from sewers</v>
          </cell>
          <cell r="AP573">
            <v>0</v>
          </cell>
          <cell r="AQ573" t="str">
            <v>Up</v>
          </cell>
          <cell r="AR573" t="str">
            <v/>
          </cell>
          <cell r="AS573"/>
          <cell r="AT573"/>
          <cell r="AU573"/>
          <cell r="AV573"/>
          <cell r="AW573"/>
          <cell r="AX573"/>
          <cell r="AY573"/>
          <cell r="AZ573"/>
          <cell r="BA573"/>
          <cell r="BB573"/>
          <cell r="BC573"/>
          <cell r="BD573"/>
          <cell r="BE573"/>
          <cell r="BF573"/>
          <cell r="BG573"/>
          <cell r="BH573"/>
          <cell r="BI573" t="str">
            <v/>
          </cell>
          <cell r="BJ573" t="str">
            <v/>
          </cell>
          <cell r="BK573" t="str">
            <v/>
          </cell>
          <cell r="BL573" t="str">
            <v/>
          </cell>
          <cell r="BM573" t="str">
            <v/>
          </cell>
          <cell r="BN573"/>
          <cell r="BO573"/>
          <cell r="BP573"/>
          <cell r="BQ573"/>
          <cell r="BR573"/>
          <cell r="BS573"/>
          <cell r="BT573"/>
          <cell r="BU573"/>
          <cell r="BV573"/>
          <cell r="BW573"/>
          <cell r="BX573"/>
          <cell r="BY573"/>
          <cell r="BZ573"/>
          <cell r="CA573"/>
          <cell r="CB573"/>
          <cell r="CC573"/>
          <cell r="CD573" t="str">
            <v>Yes</v>
          </cell>
          <cell r="CE573" t="str">
            <v>Yes</v>
          </cell>
          <cell r="CF573" t="str">
            <v>Yes</v>
          </cell>
          <cell r="CG573" t="str">
            <v>Yes</v>
          </cell>
          <cell r="CH573" t="str">
            <v>Yes</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v>1E-4</v>
          </cell>
          <cell r="DW573" t="str">
            <v/>
          </cell>
        </row>
        <row r="574">
          <cell r="U574" t="str">
            <v>PR19WSH_Ft5</v>
          </cell>
          <cell r="V574" t="str">
            <v>Create a better future for all our communities</v>
          </cell>
          <cell r="W574" t="str">
            <v>PR14 revision</v>
          </cell>
          <cell r="X574" t="str">
            <v>Ft5</v>
          </cell>
          <cell r="Y574" t="str">
            <v>Asset Resilience (reservoirs)</v>
          </cell>
          <cell r="Z574" t="str">
            <v xml:space="preserve">A score for critical water resources assets based on the company resilience scorecard. Critical assets are those for which failure would have a major impact on service to customers or on the environment. </v>
          </cell>
          <cell r="AA574">
            <v>1</v>
          </cell>
          <cell r="AB574" t="str">
            <v/>
          </cell>
          <cell r="AC574" t="str">
            <v/>
          </cell>
          <cell r="AD574" t="str">
            <v/>
          </cell>
          <cell r="AE574" t="str">
            <v/>
          </cell>
          <cell r="AF574" t="str">
            <v/>
          </cell>
          <cell r="AG574" t="str">
            <v/>
          </cell>
          <cell r="AH574" t="str">
            <v/>
          </cell>
          <cell r="AI574">
            <v>1</v>
          </cell>
          <cell r="AJ574" t="str">
            <v>NFI</v>
          </cell>
          <cell r="AK574" t="str">
            <v/>
          </cell>
          <cell r="AL574" t="str">
            <v/>
          </cell>
          <cell r="AM574" t="str">
            <v>Resilience</v>
          </cell>
          <cell r="AN574" t="str">
            <v>%</v>
          </cell>
          <cell r="AO574" t="str">
            <v/>
          </cell>
          <cell r="AP574">
            <v>1</v>
          </cell>
          <cell r="AQ574" t="str">
            <v>Up</v>
          </cell>
          <cell r="AR574" t="str">
            <v/>
          </cell>
          <cell r="AS574"/>
          <cell r="AT574"/>
          <cell r="AU574"/>
          <cell r="AV574"/>
          <cell r="AW574"/>
          <cell r="AX574"/>
          <cell r="AY574"/>
          <cell r="AZ574"/>
          <cell r="BA574"/>
          <cell r="BB574"/>
          <cell r="BC574"/>
          <cell r="BD574"/>
          <cell r="BE574"/>
          <cell r="BF574"/>
          <cell r="BG574"/>
          <cell r="BH574"/>
          <cell r="BI574" t="str">
            <v/>
          </cell>
          <cell r="BJ574" t="str">
            <v/>
          </cell>
          <cell r="BK574" t="str">
            <v/>
          </cell>
          <cell r="BL574" t="str">
            <v/>
          </cell>
          <cell r="BM574" t="str">
            <v/>
          </cell>
          <cell r="BN574"/>
          <cell r="BO574"/>
          <cell r="BP574"/>
          <cell r="BQ574"/>
          <cell r="BR574"/>
          <cell r="BS574"/>
          <cell r="BT574"/>
          <cell r="BU574"/>
          <cell r="BV574"/>
          <cell r="BW574"/>
          <cell r="BX574"/>
          <cell r="BY574"/>
          <cell r="BZ574"/>
          <cell r="CA574"/>
          <cell r="CB574"/>
          <cell r="CC574"/>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v>1</v>
          </cell>
          <cell r="DW574" t="str">
            <v/>
          </cell>
        </row>
        <row r="575">
          <cell r="U575" t="str">
            <v>PR19WSH_Ft6</v>
          </cell>
          <cell r="V575" t="str">
            <v>Create a better future for all our communities</v>
          </cell>
          <cell r="W575" t="str">
            <v>PR14 revision</v>
          </cell>
          <cell r="X575" t="str">
            <v>Ft6</v>
          </cell>
          <cell r="Y575" t="str">
            <v>Asset Resilience (water network+ above ground)</v>
          </cell>
          <cell r="Z575" t="str">
            <v xml:space="preserve">A score for critical water network plus above ground assets based on the company resilience scorecard. Critical assets are those for which failure would have a major impact on service to customers or on the environment. </v>
          </cell>
          <cell r="AA575" t="str">
            <v/>
          </cell>
          <cell r="AB575">
            <v>1</v>
          </cell>
          <cell r="AC575" t="str">
            <v/>
          </cell>
          <cell r="AD575" t="str">
            <v/>
          </cell>
          <cell r="AE575" t="str">
            <v/>
          </cell>
          <cell r="AF575" t="str">
            <v/>
          </cell>
          <cell r="AG575" t="str">
            <v/>
          </cell>
          <cell r="AH575" t="str">
            <v/>
          </cell>
          <cell r="AI575">
            <v>1</v>
          </cell>
          <cell r="AJ575" t="str">
            <v>NFI</v>
          </cell>
          <cell r="AK575" t="str">
            <v/>
          </cell>
          <cell r="AL575" t="str">
            <v/>
          </cell>
          <cell r="AM575" t="str">
            <v>Resilience</v>
          </cell>
          <cell r="AN575" t="str">
            <v>%</v>
          </cell>
          <cell r="AO575" t="str">
            <v/>
          </cell>
          <cell r="AP575">
            <v>1</v>
          </cell>
          <cell r="AQ575" t="str">
            <v>Up</v>
          </cell>
          <cell r="AR575" t="str">
            <v/>
          </cell>
          <cell r="AS575"/>
          <cell r="AT575"/>
          <cell r="AU575"/>
          <cell r="AV575"/>
          <cell r="AW575"/>
          <cell r="AX575"/>
          <cell r="AY575"/>
          <cell r="AZ575"/>
          <cell r="BA575"/>
          <cell r="BB575"/>
          <cell r="BC575"/>
          <cell r="BD575"/>
          <cell r="BE575"/>
          <cell r="BF575"/>
          <cell r="BG575"/>
          <cell r="BH575"/>
          <cell r="BI575" t="str">
            <v/>
          </cell>
          <cell r="BJ575" t="str">
            <v/>
          </cell>
          <cell r="BK575" t="str">
            <v/>
          </cell>
          <cell r="BL575" t="str">
            <v/>
          </cell>
          <cell r="BM575" t="str">
            <v/>
          </cell>
          <cell r="BN575"/>
          <cell r="BO575"/>
          <cell r="BP575"/>
          <cell r="BQ575"/>
          <cell r="BR575"/>
          <cell r="BS575"/>
          <cell r="BT575"/>
          <cell r="BU575"/>
          <cell r="BV575"/>
          <cell r="BW575"/>
          <cell r="BX575"/>
          <cell r="BY575"/>
          <cell r="BZ575"/>
          <cell r="CA575"/>
          <cell r="CB575"/>
          <cell r="CC575"/>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v>1</v>
          </cell>
          <cell r="DW575" t="str">
            <v/>
          </cell>
        </row>
        <row r="576">
          <cell r="U576" t="str">
            <v>PR19WSH_Ft7</v>
          </cell>
          <cell r="V576" t="str">
            <v>Create a better future for all our communities</v>
          </cell>
          <cell r="W576" t="str">
            <v>PR14 revision</v>
          </cell>
          <cell r="X576" t="str">
            <v>Ft7</v>
          </cell>
          <cell r="Y576" t="str">
            <v>Asset Resilience (water network+ below ground)</v>
          </cell>
          <cell r="Z576" t="str">
            <v xml:space="preserve">A score for critical water network plus below ground assets based on the company resilience scorecard. Critical assets are those for which failure would have a major impact on service to customers or on the environment. </v>
          </cell>
          <cell r="AA576" t="str">
            <v/>
          </cell>
          <cell r="AB576">
            <v>1</v>
          </cell>
          <cell r="AC576" t="str">
            <v/>
          </cell>
          <cell r="AD576" t="str">
            <v/>
          </cell>
          <cell r="AE576" t="str">
            <v/>
          </cell>
          <cell r="AF576" t="str">
            <v/>
          </cell>
          <cell r="AG576" t="str">
            <v/>
          </cell>
          <cell r="AH576" t="str">
            <v/>
          </cell>
          <cell r="AI576">
            <v>1</v>
          </cell>
          <cell r="AJ576" t="str">
            <v>NFI</v>
          </cell>
          <cell r="AK576" t="str">
            <v/>
          </cell>
          <cell r="AL576" t="str">
            <v/>
          </cell>
          <cell r="AM576" t="str">
            <v>Resilience</v>
          </cell>
          <cell r="AN576" t="str">
            <v>%</v>
          </cell>
          <cell r="AO576" t="str">
            <v/>
          </cell>
          <cell r="AP576">
            <v>1</v>
          </cell>
          <cell r="AQ576" t="str">
            <v>Up</v>
          </cell>
          <cell r="AR576" t="str">
            <v/>
          </cell>
          <cell r="AS576"/>
          <cell r="AT576"/>
          <cell r="AU576"/>
          <cell r="AV576"/>
          <cell r="AW576"/>
          <cell r="AX576"/>
          <cell r="AY576"/>
          <cell r="AZ576"/>
          <cell r="BA576"/>
          <cell r="BB576"/>
          <cell r="BC576"/>
          <cell r="BD576"/>
          <cell r="BE576"/>
          <cell r="BF576"/>
          <cell r="BG576"/>
          <cell r="BH576"/>
          <cell r="BI576" t="str">
            <v/>
          </cell>
          <cell r="BJ576" t="str">
            <v/>
          </cell>
          <cell r="BK576" t="str">
            <v/>
          </cell>
          <cell r="BL576" t="str">
            <v/>
          </cell>
          <cell r="BM576" t="str">
            <v/>
          </cell>
          <cell r="BN576"/>
          <cell r="BO576"/>
          <cell r="BP576"/>
          <cell r="BQ576"/>
          <cell r="BR576"/>
          <cell r="BS576"/>
          <cell r="BT576"/>
          <cell r="BU576"/>
          <cell r="BV576"/>
          <cell r="BW576"/>
          <cell r="BX576"/>
          <cell r="BY576"/>
          <cell r="BZ576"/>
          <cell r="CA576"/>
          <cell r="CB576"/>
          <cell r="CC576"/>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v>1</v>
          </cell>
          <cell r="DW576" t="str">
            <v/>
          </cell>
        </row>
        <row r="577">
          <cell r="U577" t="str">
            <v>PR19WSH_Ft8</v>
          </cell>
          <cell r="V577" t="str">
            <v>Create a better future for all our communities</v>
          </cell>
          <cell r="W577" t="str">
            <v>PR14 revision</v>
          </cell>
          <cell r="X577" t="str">
            <v>Ft8</v>
          </cell>
          <cell r="Y577" t="str">
            <v>Asset Resilience (waste network+ above ground)</v>
          </cell>
          <cell r="Z577" t="str">
            <v xml:space="preserve">A score for critical wastewater network plus above ground assets based on the company resilience scorecard. Critical assets are those for which failure would have a major impact on service to customers or on the environment. </v>
          </cell>
          <cell r="AA577" t="str">
            <v/>
          </cell>
          <cell r="AB577" t="str">
            <v/>
          </cell>
          <cell r="AC577">
            <v>1</v>
          </cell>
          <cell r="AD577" t="str">
            <v/>
          </cell>
          <cell r="AE577" t="str">
            <v/>
          </cell>
          <cell r="AF577" t="str">
            <v/>
          </cell>
          <cell r="AG577" t="str">
            <v/>
          </cell>
          <cell r="AH577" t="str">
            <v/>
          </cell>
          <cell r="AI577">
            <v>1</v>
          </cell>
          <cell r="AJ577" t="str">
            <v>NFI</v>
          </cell>
          <cell r="AK577" t="str">
            <v/>
          </cell>
          <cell r="AL577" t="str">
            <v/>
          </cell>
          <cell r="AM577" t="str">
            <v>Resilience</v>
          </cell>
          <cell r="AN577" t="str">
            <v>%</v>
          </cell>
          <cell r="AO577" t="str">
            <v/>
          </cell>
          <cell r="AP577">
            <v>1</v>
          </cell>
          <cell r="AQ577" t="str">
            <v>Up</v>
          </cell>
          <cell r="AR577" t="str">
            <v/>
          </cell>
          <cell r="AS577"/>
          <cell r="AT577"/>
          <cell r="AU577"/>
          <cell r="AV577"/>
          <cell r="AW577"/>
          <cell r="AX577"/>
          <cell r="AY577"/>
          <cell r="AZ577"/>
          <cell r="BA577"/>
          <cell r="BB577"/>
          <cell r="BC577"/>
          <cell r="BD577"/>
          <cell r="BE577"/>
          <cell r="BF577"/>
          <cell r="BG577"/>
          <cell r="BH577"/>
          <cell r="BI577" t="str">
            <v/>
          </cell>
          <cell r="BJ577" t="str">
            <v/>
          </cell>
          <cell r="BK577" t="str">
            <v/>
          </cell>
          <cell r="BL577" t="str">
            <v/>
          </cell>
          <cell r="BM577" t="str">
            <v/>
          </cell>
          <cell r="BN577"/>
          <cell r="BO577"/>
          <cell r="BP577"/>
          <cell r="BQ577"/>
          <cell r="BR577"/>
          <cell r="BS577"/>
          <cell r="BT577"/>
          <cell r="BU577"/>
          <cell r="BV577"/>
          <cell r="BW577"/>
          <cell r="BX577"/>
          <cell r="BY577"/>
          <cell r="BZ577"/>
          <cell r="CA577"/>
          <cell r="CB577"/>
          <cell r="CC577"/>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v>1</v>
          </cell>
          <cell r="DW577" t="str">
            <v/>
          </cell>
        </row>
        <row r="578">
          <cell r="U578" t="str">
            <v>PR19WSH_Ft9</v>
          </cell>
          <cell r="V578" t="str">
            <v>Create a better future for all our communities</v>
          </cell>
          <cell r="W578" t="str">
            <v>PR14 revision</v>
          </cell>
          <cell r="X578" t="str">
            <v>Ft9</v>
          </cell>
          <cell r="Y578" t="str">
            <v>Asset Resilience (waste network+ below ground)</v>
          </cell>
          <cell r="Z578" t="str">
            <v xml:space="preserve">A score for critical wastewater network plus below ground assets based on the company resilience scorecard. Critical assets are those for which failure would have a major impact on service to customers or on the environment. </v>
          </cell>
          <cell r="AA578" t="str">
            <v/>
          </cell>
          <cell r="AB578" t="str">
            <v/>
          </cell>
          <cell r="AC578">
            <v>1</v>
          </cell>
          <cell r="AD578" t="str">
            <v/>
          </cell>
          <cell r="AE578" t="str">
            <v/>
          </cell>
          <cell r="AF578" t="str">
            <v/>
          </cell>
          <cell r="AG578" t="str">
            <v/>
          </cell>
          <cell r="AH578" t="str">
            <v/>
          </cell>
          <cell r="AI578">
            <v>1</v>
          </cell>
          <cell r="AJ578" t="str">
            <v>NFI</v>
          </cell>
          <cell r="AK578" t="str">
            <v/>
          </cell>
          <cell r="AL578" t="str">
            <v/>
          </cell>
          <cell r="AM578" t="str">
            <v>Resilience</v>
          </cell>
          <cell r="AN578" t="str">
            <v>%</v>
          </cell>
          <cell r="AO578" t="str">
            <v/>
          </cell>
          <cell r="AP578">
            <v>1</v>
          </cell>
          <cell r="AQ578" t="str">
            <v>Up</v>
          </cell>
          <cell r="AR578" t="str">
            <v/>
          </cell>
          <cell r="AS578"/>
          <cell r="AT578"/>
          <cell r="AU578"/>
          <cell r="AV578"/>
          <cell r="AW578"/>
          <cell r="AX578"/>
          <cell r="AY578"/>
          <cell r="AZ578"/>
          <cell r="BA578"/>
          <cell r="BB578"/>
          <cell r="BC578"/>
          <cell r="BD578"/>
          <cell r="BE578"/>
          <cell r="BF578"/>
          <cell r="BG578"/>
          <cell r="BH578"/>
          <cell r="BI578" t="str">
            <v/>
          </cell>
          <cell r="BJ578" t="str">
            <v/>
          </cell>
          <cell r="BK578" t="str">
            <v/>
          </cell>
          <cell r="BL578" t="str">
            <v/>
          </cell>
          <cell r="BM578" t="str">
            <v/>
          </cell>
          <cell r="BN578"/>
          <cell r="BO578"/>
          <cell r="BP578"/>
          <cell r="BQ578"/>
          <cell r="BR578"/>
          <cell r="BS578"/>
          <cell r="BT578"/>
          <cell r="BU578"/>
          <cell r="BV578"/>
          <cell r="BW578"/>
          <cell r="BX578"/>
          <cell r="BY578"/>
          <cell r="BZ578"/>
          <cell r="CA578"/>
          <cell r="CB578"/>
          <cell r="CC578"/>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v>1</v>
          </cell>
          <cell r="DW578" t="str">
            <v/>
          </cell>
        </row>
        <row r="579">
          <cell r="U579" t="str">
            <v>PR19WSH_Ft10</v>
          </cell>
          <cell r="V579" t="str">
            <v>Create a better future for all our communities</v>
          </cell>
          <cell r="W579" t="str">
            <v>PR19 new</v>
          </cell>
          <cell r="X579" t="str">
            <v>Ft10</v>
          </cell>
          <cell r="Y579" t="str">
            <v>Community education</v>
          </cell>
          <cell r="Z579" t="str">
            <v>The total number of children and adults who have participated in our educational activities.</v>
          </cell>
          <cell r="AA579" t="str">
            <v/>
          </cell>
          <cell r="AB579">
            <v>0.41399999999999998</v>
          </cell>
          <cell r="AC579">
            <v>0.58599999999999997</v>
          </cell>
          <cell r="AD579" t="str">
            <v/>
          </cell>
          <cell r="AE579" t="str">
            <v/>
          </cell>
          <cell r="AF579" t="str">
            <v/>
          </cell>
          <cell r="AG579" t="str">
            <v/>
          </cell>
          <cell r="AH579" t="str">
            <v/>
          </cell>
          <cell r="AI579">
            <v>1</v>
          </cell>
          <cell r="AJ579" t="str">
            <v>Under</v>
          </cell>
          <cell r="AK579" t="str">
            <v/>
          </cell>
          <cell r="AL579" t="str">
            <v/>
          </cell>
          <cell r="AM579" t="str">
            <v>Customer education/awareness</v>
          </cell>
          <cell r="AN579" t="str">
            <v>nr</v>
          </cell>
          <cell r="AO579" t="str">
            <v/>
          </cell>
          <cell r="AP579">
            <v>0</v>
          </cell>
          <cell r="AQ579" t="str">
            <v>Up</v>
          </cell>
          <cell r="AR579" t="str">
            <v/>
          </cell>
          <cell r="AS579"/>
          <cell r="AT579"/>
          <cell r="AU579"/>
          <cell r="AV579"/>
          <cell r="AW579"/>
          <cell r="AX579"/>
          <cell r="AY579"/>
          <cell r="AZ579"/>
          <cell r="BA579"/>
          <cell r="BB579"/>
          <cell r="BC579"/>
          <cell r="BD579"/>
          <cell r="BE579"/>
          <cell r="BF579"/>
          <cell r="BG579"/>
          <cell r="BH579"/>
          <cell r="BI579" t="str">
            <v/>
          </cell>
          <cell r="BJ579" t="str">
            <v/>
          </cell>
          <cell r="BK579" t="str">
            <v/>
          </cell>
          <cell r="BL579" t="str">
            <v/>
          </cell>
          <cell r="BM579" t="str">
            <v/>
          </cell>
          <cell r="BN579"/>
          <cell r="BO579"/>
          <cell r="BP579"/>
          <cell r="BQ579"/>
          <cell r="BR579"/>
          <cell r="BS579"/>
          <cell r="BT579"/>
          <cell r="BU579"/>
          <cell r="BV579"/>
          <cell r="BW579"/>
          <cell r="BX579"/>
          <cell r="BY579"/>
          <cell r="BZ579"/>
          <cell r="CA579"/>
          <cell r="CB579"/>
          <cell r="CC579"/>
          <cell r="CD579" t="str">
            <v>Yes</v>
          </cell>
          <cell r="CE579" t="str">
            <v>Yes</v>
          </cell>
          <cell r="CF579" t="str">
            <v>Yes</v>
          </cell>
          <cell r="CG579" t="str">
            <v>Yes</v>
          </cell>
          <cell r="CH579" t="str">
            <v>Yes</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row>
        <row r="580">
          <cell r="U580" t="str">
            <v>PR19WSH_Ft11</v>
          </cell>
          <cell r="V580" t="str">
            <v>Create a better future for all our communities</v>
          </cell>
          <cell r="W580" t="str">
            <v>PR19 new</v>
          </cell>
          <cell r="X580" t="str">
            <v>Ft11</v>
          </cell>
          <cell r="Y580" t="str">
            <v>Visitors to recreational facilities</v>
          </cell>
          <cell r="Z580" t="str">
            <v>The number of visitors to our recreational sites across Wales.</v>
          </cell>
          <cell r="AA580">
            <v>1</v>
          </cell>
          <cell r="AB580" t="str">
            <v/>
          </cell>
          <cell r="AC580" t="str">
            <v/>
          </cell>
          <cell r="AD580" t="str">
            <v/>
          </cell>
          <cell r="AE580" t="str">
            <v/>
          </cell>
          <cell r="AF580" t="str">
            <v/>
          </cell>
          <cell r="AG580" t="str">
            <v/>
          </cell>
          <cell r="AH580" t="str">
            <v/>
          </cell>
          <cell r="AI580">
            <v>1</v>
          </cell>
          <cell r="AJ580" t="str">
            <v>Out &amp; under</v>
          </cell>
          <cell r="AK580" t="str">
            <v/>
          </cell>
          <cell r="AL580" t="str">
            <v/>
          </cell>
          <cell r="AM580" t="str">
            <v>Customer education/awareness</v>
          </cell>
          <cell r="AN580" t="str">
            <v>nr</v>
          </cell>
          <cell r="AO580" t="str">
            <v/>
          </cell>
          <cell r="AP580">
            <v>0</v>
          </cell>
          <cell r="AQ580" t="str">
            <v>Up</v>
          </cell>
          <cell r="AR580" t="str">
            <v/>
          </cell>
          <cell r="AS580"/>
          <cell r="AT580"/>
          <cell r="AU580"/>
          <cell r="AV580"/>
          <cell r="AW580"/>
          <cell r="AX580"/>
          <cell r="AY580"/>
          <cell r="AZ580"/>
          <cell r="BA580"/>
          <cell r="BB580"/>
          <cell r="BC580"/>
          <cell r="BD580"/>
          <cell r="BE580"/>
          <cell r="BF580"/>
          <cell r="BG580"/>
          <cell r="BH580"/>
          <cell r="BI580" t="str">
            <v/>
          </cell>
          <cell r="BJ580" t="str">
            <v/>
          </cell>
          <cell r="BK580" t="str">
            <v/>
          </cell>
          <cell r="BL580" t="str">
            <v/>
          </cell>
          <cell r="BM580" t="str">
            <v/>
          </cell>
          <cell r="BN580"/>
          <cell r="BO580"/>
          <cell r="BP580"/>
          <cell r="BQ580"/>
          <cell r="BR580"/>
          <cell r="BS580"/>
          <cell r="BT580"/>
          <cell r="BU580"/>
          <cell r="BV580"/>
          <cell r="BW580"/>
          <cell r="BX580"/>
          <cell r="BY580"/>
          <cell r="BZ580"/>
          <cell r="CA580"/>
          <cell r="CB580"/>
          <cell r="CC580"/>
          <cell r="CD580" t="str">
            <v>Yes</v>
          </cell>
          <cell r="CE580" t="str">
            <v>Yes</v>
          </cell>
          <cell r="CF580" t="str">
            <v>Yes</v>
          </cell>
          <cell r="CG580" t="str">
            <v>Yes</v>
          </cell>
          <cell r="CH580" t="str">
            <v>Yes</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row>
        <row r="581">
          <cell r="U581" t="str">
            <v>PR19WSH_Co1</v>
          </cell>
          <cell r="V581" t="str">
            <v>Colleague Promises</v>
          </cell>
          <cell r="W581" t="str">
            <v>PR14 new</v>
          </cell>
          <cell r="X581" t="str">
            <v>Co1</v>
          </cell>
          <cell r="Y581" t="str">
            <v>Reportable injuries</v>
          </cell>
          <cell r="Z581" t="str">
            <v>The number of RIDDOR (Reporting of Injuries, Diseases and Dangerous Occurrences Regulations) injuries recorded per year.</v>
          </cell>
          <cell r="AA581">
            <v>0.04</v>
          </cell>
          <cell r="AB581">
            <v>0.39</v>
          </cell>
          <cell r="AC581">
            <v>0.31</v>
          </cell>
          <cell r="AD581">
            <v>7.0000000000000007E-2</v>
          </cell>
          <cell r="AE581">
            <v>0.17</v>
          </cell>
          <cell r="AF581">
            <v>0.02</v>
          </cell>
          <cell r="AG581" t="str">
            <v/>
          </cell>
          <cell r="AH581" t="str">
            <v/>
          </cell>
          <cell r="AI581">
            <v>1</v>
          </cell>
          <cell r="AJ581" t="str">
            <v>NFI</v>
          </cell>
          <cell r="AK581" t="str">
            <v/>
          </cell>
          <cell r="AL581" t="str">
            <v/>
          </cell>
          <cell r="AM581" t="str">
            <v>Health &amp; safety</v>
          </cell>
          <cell r="AN581" t="str">
            <v>nr</v>
          </cell>
          <cell r="AO581" t="str">
            <v/>
          </cell>
          <cell r="AP581">
            <v>0</v>
          </cell>
          <cell r="AQ581" t="str">
            <v>Down</v>
          </cell>
          <cell r="AR581" t="str">
            <v/>
          </cell>
          <cell r="AS581"/>
          <cell r="AT581"/>
          <cell r="AU581"/>
          <cell r="AV581"/>
          <cell r="AW581"/>
          <cell r="AX581"/>
          <cell r="AY581"/>
          <cell r="AZ581"/>
          <cell r="BA581"/>
          <cell r="BB581"/>
          <cell r="BC581"/>
          <cell r="BD581"/>
          <cell r="BE581"/>
          <cell r="BF581"/>
          <cell r="BG581"/>
          <cell r="BH581"/>
          <cell r="BI581" t="str">
            <v/>
          </cell>
          <cell r="BJ581" t="str">
            <v/>
          </cell>
          <cell r="BK581" t="str">
            <v/>
          </cell>
          <cell r="BL581" t="str">
            <v/>
          </cell>
          <cell r="BM581" t="str">
            <v/>
          </cell>
          <cell r="BN581"/>
          <cell r="BO581"/>
          <cell r="BP581"/>
          <cell r="BQ581"/>
          <cell r="BR581"/>
          <cell r="BS581"/>
          <cell r="BT581"/>
          <cell r="BU581"/>
          <cell r="BV581"/>
          <cell r="BW581"/>
          <cell r="BX581"/>
          <cell r="BY581"/>
          <cell r="BZ581"/>
          <cell r="CA581"/>
          <cell r="CB581"/>
          <cell r="CC581"/>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row>
        <row r="582">
          <cell r="U582" t="str">
            <v>PR19WSH_Co2</v>
          </cell>
          <cell r="V582" t="str">
            <v>Colleague Promises</v>
          </cell>
          <cell r="W582" t="str">
            <v>PR19 new</v>
          </cell>
          <cell r="X582" t="str">
            <v>Co2</v>
          </cell>
          <cell r="Y582" t="str">
            <v>Employee training and expertise</v>
          </cell>
          <cell r="Z582" t="str">
            <v>The percentage of our employees who are evaluated as having the necessary skills, experience and knowledge to carry out their specific role safely.</v>
          </cell>
          <cell r="AA582">
            <v>0.04</v>
          </cell>
          <cell r="AB582">
            <v>0.39</v>
          </cell>
          <cell r="AC582">
            <v>0.31</v>
          </cell>
          <cell r="AD582">
            <v>7.0000000000000007E-2</v>
          </cell>
          <cell r="AE582">
            <v>0.17</v>
          </cell>
          <cell r="AF582">
            <v>0.02</v>
          </cell>
          <cell r="AG582" t="str">
            <v/>
          </cell>
          <cell r="AH582" t="str">
            <v/>
          </cell>
          <cell r="AI582">
            <v>1</v>
          </cell>
          <cell r="AJ582" t="str">
            <v>NFI</v>
          </cell>
          <cell r="AK582" t="str">
            <v/>
          </cell>
          <cell r="AL582" t="str">
            <v/>
          </cell>
          <cell r="AM582" t="str">
            <v>*** new primary category required ***</v>
          </cell>
          <cell r="AN582" t="str">
            <v>%</v>
          </cell>
          <cell r="AO582" t="str">
            <v/>
          </cell>
          <cell r="AP582">
            <v>1</v>
          </cell>
          <cell r="AQ582" t="str">
            <v>Up</v>
          </cell>
          <cell r="AR582" t="str">
            <v/>
          </cell>
          <cell r="AS582"/>
          <cell r="AT582"/>
          <cell r="AU582"/>
          <cell r="AV582"/>
          <cell r="AW582"/>
          <cell r="AX582"/>
          <cell r="AY582"/>
          <cell r="AZ582"/>
          <cell r="BA582"/>
          <cell r="BB582"/>
          <cell r="BC582"/>
          <cell r="BD582"/>
          <cell r="BE582"/>
          <cell r="BF582"/>
          <cell r="BG582"/>
          <cell r="BH582"/>
          <cell r="BI582" t="str">
            <v/>
          </cell>
          <cell r="BJ582" t="str">
            <v/>
          </cell>
          <cell r="BK582" t="str">
            <v/>
          </cell>
          <cell r="BL582" t="str">
            <v/>
          </cell>
          <cell r="BM582" t="str">
            <v/>
          </cell>
          <cell r="BN582"/>
          <cell r="BO582"/>
          <cell r="BP582"/>
          <cell r="BQ582"/>
          <cell r="BR582"/>
          <cell r="BS582"/>
          <cell r="BT582"/>
          <cell r="BU582"/>
          <cell r="BV582"/>
          <cell r="BW582"/>
          <cell r="BX582"/>
          <cell r="BY582"/>
          <cell r="BZ582"/>
          <cell r="CA582"/>
          <cell r="CB582"/>
          <cell r="CC582"/>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row>
        <row r="583">
          <cell r="U583" t="str">
            <v>PR19WSH_Co3</v>
          </cell>
          <cell r="V583" t="str">
            <v>Colleague Promises</v>
          </cell>
          <cell r="W583" t="str">
            <v>PR19 new</v>
          </cell>
          <cell r="X583" t="str">
            <v>Co3</v>
          </cell>
          <cell r="Y583" t="str">
            <v>Employee Engagement</v>
          </cell>
          <cell r="Z583" t="str">
            <v>The employee engagement score derived from an annual survey of colleague sentiment.</v>
          </cell>
          <cell r="AA583">
            <v>0.04</v>
          </cell>
          <cell r="AB583">
            <v>0.39</v>
          </cell>
          <cell r="AC583">
            <v>0.31</v>
          </cell>
          <cell r="AD583">
            <v>7.0000000000000007E-2</v>
          </cell>
          <cell r="AE583">
            <v>0.17</v>
          </cell>
          <cell r="AF583">
            <v>0.02</v>
          </cell>
          <cell r="AG583" t="str">
            <v/>
          </cell>
          <cell r="AH583" t="str">
            <v/>
          </cell>
          <cell r="AI583">
            <v>1</v>
          </cell>
          <cell r="AJ583" t="str">
            <v>NFI</v>
          </cell>
          <cell r="AK583" t="str">
            <v/>
          </cell>
          <cell r="AL583" t="str">
            <v/>
          </cell>
          <cell r="AM583" t="str">
            <v>*** new primary category required ***</v>
          </cell>
          <cell r="AN583" t="str">
            <v>%</v>
          </cell>
          <cell r="AO583" t="str">
            <v/>
          </cell>
          <cell r="AP583">
            <v>0</v>
          </cell>
          <cell r="AQ583" t="str">
            <v>Up</v>
          </cell>
          <cell r="AR583" t="str">
            <v/>
          </cell>
          <cell r="AS583"/>
          <cell r="AT583"/>
          <cell r="AU583"/>
          <cell r="AV583"/>
          <cell r="AW583"/>
          <cell r="AX583"/>
          <cell r="AY583"/>
          <cell r="AZ583"/>
          <cell r="BA583"/>
          <cell r="BB583"/>
          <cell r="BC583"/>
          <cell r="BD583"/>
          <cell r="BE583"/>
          <cell r="BF583"/>
          <cell r="BG583"/>
          <cell r="BH583"/>
          <cell r="BI583" t="str">
            <v/>
          </cell>
          <cell r="BJ583" t="str">
            <v/>
          </cell>
          <cell r="BK583" t="str">
            <v/>
          </cell>
          <cell r="BL583" t="str">
            <v/>
          </cell>
          <cell r="BM583" t="str">
            <v/>
          </cell>
          <cell r="BN583"/>
          <cell r="BO583"/>
          <cell r="BP583"/>
          <cell r="BQ583"/>
          <cell r="BR583"/>
          <cell r="BS583"/>
          <cell r="BT583"/>
          <cell r="BU583"/>
          <cell r="BV583"/>
          <cell r="BW583"/>
          <cell r="BX583"/>
          <cell r="BY583"/>
          <cell r="BZ583"/>
          <cell r="CA583"/>
          <cell r="CB583"/>
          <cell r="CC583"/>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row>
        <row r="584">
          <cell r="U584" t="str">
            <v>PR19WSH_Bl6</v>
          </cell>
          <cell r="V584" t="str">
            <v>Fair bills for everyone</v>
          </cell>
          <cell r="W584" t="str">
            <v>PR19 new</v>
          </cell>
          <cell r="X584" t="str">
            <v>Bl6</v>
          </cell>
          <cell r="Y584" t="str">
            <v>Delivery of our reservoirs enhancement programme</v>
          </cell>
          <cell r="Z584" t="str">
            <v>The cumulative total of schemes delivered in our impounding reservoirs enhancement programme.</v>
          </cell>
          <cell r="AA584">
            <v>1</v>
          </cell>
          <cell r="AB584" t="str">
            <v/>
          </cell>
          <cell r="AC584" t="str">
            <v/>
          </cell>
          <cell r="AD584" t="str">
            <v/>
          </cell>
          <cell r="AE584" t="str">
            <v/>
          </cell>
          <cell r="AF584" t="str">
            <v/>
          </cell>
          <cell r="AG584" t="str">
            <v/>
          </cell>
          <cell r="AH584" t="str">
            <v/>
          </cell>
          <cell r="AI584">
            <v>1</v>
          </cell>
          <cell r="AJ584" t="str">
            <v>Under</v>
          </cell>
          <cell r="AK584" t="str">
            <v xml:space="preserve">Revenue </v>
          </cell>
          <cell r="AL584" t="str">
            <v>In-period</v>
          </cell>
          <cell r="AM584" t="str">
            <v>Billing, debt, vfm, affordability, vulnerability</v>
          </cell>
          <cell r="AN584" t="str">
            <v>£m</v>
          </cell>
          <cell r="AO584" t="str">
            <v/>
          </cell>
          <cell r="AP584">
            <v>0</v>
          </cell>
          <cell r="AQ584" t="str">
            <v>Up</v>
          </cell>
          <cell r="AR584" t="str">
            <v/>
          </cell>
          <cell r="AS584"/>
          <cell r="AT584"/>
          <cell r="AU584"/>
          <cell r="AV584"/>
          <cell r="AW584"/>
          <cell r="AX584"/>
          <cell r="AY584"/>
          <cell r="AZ584"/>
          <cell r="BA584"/>
          <cell r="BB584"/>
          <cell r="BC584"/>
          <cell r="BD584"/>
          <cell r="BE584"/>
          <cell r="BF584"/>
          <cell r="BG584"/>
          <cell r="BH584"/>
          <cell r="BI584" t="str">
            <v/>
          </cell>
          <cell r="BJ584" t="str">
            <v/>
          </cell>
          <cell r="BK584" t="str">
            <v/>
          </cell>
          <cell r="BL584" t="str">
            <v/>
          </cell>
          <cell r="BM584" t="str">
            <v/>
          </cell>
          <cell r="BN584"/>
          <cell r="BO584"/>
          <cell r="BP584"/>
          <cell r="BQ584"/>
          <cell r="BR584"/>
          <cell r="BS584"/>
          <cell r="BT584"/>
          <cell r="BU584"/>
          <cell r="BV584"/>
          <cell r="BW584"/>
          <cell r="BX584"/>
          <cell r="BY584"/>
          <cell r="BZ584"/>
          <cell r="CA584"/>
          <cell r="CB584"/>
          <cell r="CC584"/>
          <cell r="CD584" t="str">
            <v/>
          </cell>
          <cell r="CE584" t="str">
            <v/>
          </cell>
          <cell r="CF584" t="str">
            <v/>
          </cell>
          <cell r="CG584" t="str">
            <v/>
          </cell>
          <cell r="CH584" t="str">
            <v>Yes</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v>1</v>
          </cell>
          <cell r="DW584" t="str">
            <v/>
          </cell>
        </row>
        <row r="585">
          <cell r="U585" t="str">
            <v>PR19WSH_Bl8</v>
          </cell>
          <cell r="V585" t="str">
            <v>Fair bills for everyone</v>
          </cell>
          <cell r="W585" t="str">
            <v>PR19 new</v>
          </cell>
          <cell r="X585" t="str">
            <v>Bl8</v>
          </cell>
          <cell r="Y585" t="str">
            <v>Delivery of our water network improvement programme</v>
          </cell>
          <cell r="Z585" t="str">
            <v xml:space="preserve">The totex value spent against our programme to improve the performance of our water networks in response to the DWI notices. </v>
          </cell>
          <cell r="AA585" t="str">
            <v/>
          </cell>
          <cell r="AB585">
            <v>1</v>
          </cell>
          <cell r="AC585" t="str">
            <v/>
          </cell>
          <cell r="AD585" t="str">
            <v/>
          </cell>
          <cell r="AE585" t="str">
            <v/>
          </cell>
          <cell r="AF585" t="str">
            <v/>
          </cell>
          <cell r="AG585" t="str">
            <v/>
          </cell>
          <cell r="AH585" t="str">
            <v/>
          </cell>
          <cell r="AI585">
            <v>1</v>
          </cell>
          <cell r="AJ585" t="str">
            <v>Under</v>
          </cell>
          <cell r="AK585" t="str">
            <v xml:space="preserve">Revenue </v>
          </cell>
          <cell r="AL585" t="str">
            <v>End of period</v>
          </cell>
          <cell r="AM585" t="str">
            <v>Billing, debt, vfm, affordability, vulnerability</v>
          </cell>
          <cell r="AN585" t="str">
            <v>£m</v>
          </cell>
          <cell r="AO585" t="str">
            <v/>
          </cell>
          <cell r="AP585">
            <v>0</v>
          </cell>
          <cell r="AQ585" t="str">
            <v>Up</v>
          </cell>
          <cell r="AR585" t="str">
            <v/>
          </cell>
          <cell r="AS585"/>
          <cell r="AT585"/>
          <cell r="AU585"/>
          <cell r="AV585"/>
          <cell r="AW585"/>
          <cell r="AX585"/>
          <cell r="AY585"/>
          <cell r="AZ585"/>
          <cell r="BA585"/>
          <cell r="BB585"/>
          <cell r="BC585"/>
          <cell r="BD585"/>
          <cell r="BE585"/>
          <cell r="BF585"/>
          <cell r="BG585"/>
          <cell r="BH585"/>
          <cell r="BI585" t="str">
            <v/>
          </cell>
          <cell r="BJ585" t="str">
            <v/>
          </cell>
          <cell r="BK585" t="str">
            <v/>
          </cell>
          <cell r="BL585" t="str">
            <v/>
          </cell>
          <cell r="BM585" t="str">
            <v/>
          </cell>
          <cell r="BN585"/>
          <cell r="BO585"/>
          <cell r="BP585"/>
          <cell r="BQ585"/>
          <cell r="BR585"/>
          <cell r="BS585"/>
          <cell r="BT585"/>
          <cell r="BU585"/>
          <cell r="BV585"/>
          <cell r="BW585"/>
          <cell r="BX585"/>
          <cell r="BY585"/>
          <cell r="BZ585"/>
          <cell r="CA585"/>
          <cell r="CB585"/>
          <cell r="CC585"/>
          <cell r="CD585" t="str">
            <v/>
          </cell>
          <cell r="CE585" t="str">
            <v/>
          </cell>
          <cell r="CF585" t="str">
            <v/>
          </cell>
          <cell r="CG585" t="str">
            <v/>
          </cell>
          <cell r="CH585" t="str">
            <v>Yes</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v>1</v>
          </cell>
          <cell r="DW585" t="str">
            <v/>
          </cell>
        </row>
        <row r="586">
          <cell r="U586" t="str">
            <v>PR19WSH_En9</v>
          </cell>
          <cell r="V586" t="str">
            <v/>
          </cell>
          <cell r="W586" t="str">
            <v/>
          </cell>
          <cell r="X586" t="str">
            <v>En9</v>
          </cell>
          <cell r="Y586" t="str">
            <v>Combined sewer overflow storage systems</v>
          </cell>
          <cell r="Z586" t="str">
            <v/>
          </cell>
          <cell r="AA586" t="str">
            <v/>
          </cell>
          <cell r="AB586" t="str">
            <v/>
          </cell>
          <cell r="AC586">
            <v>1</v>
          </cell>
          <cell r="AD586" t="str">
            <v/>
          </cell>
          <cell r="AE586" t="str">
            <v/>
          </cell>
          <cell r="AF586" t="str">
            <v/>
          </cell>
          <cell r="AG586" t="str">
            <v/>
          </cell>
          <cell r="AH586" t="str">
            <v/>
          </cell>
          <cell r="AI586">
            <v>1</v>
          </cell>
          <cell r="AJ586" t="str">
            <v>Under</v>
          </cell>
          <cell r="AK586" t="str">
            <v xml:space="preserve">Revenue </v>
          </cell>
          <cell r="AL586" t="str">
            <v>End of period</v>
          </cell>
          <cell r="AM586" t="str">
            <v/>
          </cell>
          <cell r="AN586" t="str">
            <v/>
          </cell>
          <cell r="AO586" t="str">
            <v>Cubic metres of equivalent storage volume</v>
          </cell>
          <cell r="AP586">
            <v>0</v>
          </cell>
          <cell r="AQ586" t="str">
            <v>Up</v>
          </cell>
          <cell r="AR586" t="str">
            <v/>
          </cell>
          <cell r="AS586"/>
          <cell r="AT586"/>
          <cell r="AU586"/>
          <cell r="AV586"/>
          <cell r="AW586"/>
          <cell r="AX586"/>
          <cell r="AY586"/>
          <cell r="AZ586"/>
          <cell r="BA586"/>
          <cell r="BB586"/>
          <cell r="BC586"/>
          <cell r="BD586"/>
          <cell r="BE586"/>
          <cell r="BF586"/>
          <cell r="BG586"/>
          <cell r="BH586"/>
          <cell r="BI586" t="str">
            <v/>
          </cell>
          <cell r="BJ586" t="str">
            <v/>
          </cell>
          <cell r="BK586" t="str">
            <v/>
          </cell>
          <cell r="BL586" t="str">
            <v/>
          </cell>
          <cell r="BM586" t="str">
            <v/>
          </cell>
          <cell r="BN586"/>
          <cell r="BO586"/>
          <cell r="BP586"/>
          <cell r="BQ586"/>
          <cell r="BR586"/>
          <cell r="BS586"/>
          <cell r="BT586"/>
          <cell r="BU586"/>
          <cell r="BV586"/>
          <cell r="BW586"/>
          <cell r="BX586"/>
          <cell r="BY586"/>
          <cell r="BZ586"/>
          <cell r="CA586"/>
          <cell r="CB586"/>
          <cell r="CC586"/>
          <cell r="CD586" t="str">
            <v/>
          </cell>
          <cell r="CE586" t="str">
            <v/>
          </cell>
          <cell r="CF586" t="str">
            <v/>
          </cell>
          <cell r="CG586" t="str">
            <v/>
          </cell>
          <cell r="CH586" t="str">
            <v>Yes</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v>1</v>
          </cell>
          <cell r="DW586" t="str">
            <v/>
          </cell>
        </row>
        <row r="587">
          <cell r="U587" t="str">
            <v>PR19WSH_NEP01</v>
          </cell>
          <cell r="V587" t="str">
            <v/>
          </cell>
          <cell r="W587" t="str">
            <v/>
          </cell>
          <cell r="X587" t="str">
            <v>NEP01</v>
          </cell>
          <cell r="Y587" t="str">
            <v>WINEP Delivery</v>
          </cell>
          <cell r="Z587" t="str">
            <v/>
          </cell>
          <cell r="AA587" t="str">
            <v/>
          </cell>
          <cell r="AB587" t="str">
            <v/>
          </cell>
          <cell r="AC587" t="str">
            <v/>
          </cell>
          <cell r="AD587" t="str">
            <v/>
          </cell>
          <cell r="AE587" t="str">
            <v/>
          </cell>
          <cell r="AF587" t="str">
            <v/>
          </cell>
          <cell r="AG587" t="str">
            <v/>
          </cell>
          <cell r="AH587" t="str">
            <v/>
          </cell>
          <cell r="AI587">
            <v>0</v>
          </cell>
          <cell r="AJ587" t="str">
            <v>NFI</v>
          </cell>
          <cell r="AK587" t="str">
            <v/>
          </cell>
          <cell r="AL587" t="str">
            <v/>
          </cell>
          <cell r="AM587" t="str">
            <v/>
          </cell>
          <cell r="AN587" t="str">
            <v/>
          </cell>
          <cell r="AO587" t="str">
            <v>WINEP requirements met or not met in each year</v>
          </cell>
          <cell r="AP587">
            <v>0</v>
          </cell>
          <cell r="AQ587" t="str">
            <v/>
          </cell>
          <cell r="AR587" t="str">
            <v/>
          </cell>
          <cell r="AS587"/>
          <cell r="AT587"/>
          <cell r="AU587"/>
          <cell r="AV587"/>
          <cell r="AW587"/>
          <cell r="AX587"/>
          <cell r="AY587"/>
          <cell r="AZ587"/>
          <cell r="BA587"/>
          <cell r="BB587"/>
          <cell r="BC587"/>
          <cell r="BD587"/>
          <cell r="BE587"/>
          <cell r="BF587"/>
          <cell r="BG587"/>
          <cell r="BH587"/>
          <cell r="BI587" t="str">
            <v/>
          </cell>
          <cell r="BJ587" t="str">
            <v/>
          </cell>
          <cell r="BK587" t="str">
            <v/>
          </cell>
          <cell r="BL587" t="str">
            <v/>
          </cell>
          <cell r="BM587" t="str">
            <v/>
          </cell>
          <cell r="BN587"/>
          <cell r="BO587"/>
          <cell r="BP587"/>
          <cell r="BQ587"/>
          <cell r="BR587"/>
          <cell r="BS587"/>
          <cell r="BT587"/>
          <cell r="BU587"/>
          <cell r="BV587"/>
          <cell r="BW587"/>
          <cell r="BX587"/>
          <cell r="BY587"/>
          <cell r="BZ587"/>
          <cell r="CA587"/>
          <cell r="CB587"/>
          <cell r="CC587"/>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v>1</v>
          </cell>
          <cell r="DW587" t="str">
            <v/>
          </cell>
        </row>
        <row r="588">
          <cell r="U588" t="str">
            <v>PR19WSH_BI10</v>
          </cell>
          <cell r="V588" t="str">
            <v/>
          </cell>
          <cell r="W588" t="str">
            <v/>
          </cell>
          <cell r="X588" t="str">
            <v>BI10</v>
          </cell>
          <cell r="Y588" t="str">
            <v>Delivery of our South Wales Grid water supply resilience scheme</v>
          </cell>
          <cell r="Z588" t="str">
            <v/>
          </cell>
          <cell r="AA588" t="str">
            <v/>
          </cell>
          <cell r="AB588">
            <v>1</v>
          </cell>
          <cell r="AC588" t="str">
            <v/>
          </cell>
          <cell r="AD588" t="str">
            <v/>
          </cell>
          <cell r="AE588" t="str">
            <v/>
          </cell>
          <cell r="AF588" t="str">
            <v/>
          </cell>
          <cell r="AG588" t="str">
            <v/>
          </cell>
          <cell r="AH588" t="str">
            <v/>
          </cell>
          <cell r="AI588">
            <v>1</v>
          </cell>
          <cell r="AJ588" t="str">
            <v>Under</v>
          </cell>
          <cell r="AK588" t="str">
            <v xml:space="preserve">Revenue </v>
          </cell>
          <cell r="AL588" t="str">
            <v>End of period</v>
          </cell>
          <cell r="AM588" t="str">
            <v/>
          </cell>
          <cell r="AN588"/>
          <cell r="AO588"/>
          <cell r="AP588">
            <v>0</v>
          </cell>
          <cell r="AQ588"/>
          <cell r="AR588" t="str">
            <v/>
          </cell>
          <cell r="AS588"/>
          <cell r="AT588"/>
          <cell r="AU588"/>
          <cell r="AV588"/>
          <cell r="AW588"/>
          <cell r="AX588"/>
          <cell r="AY588"/>
          <cell r="AZ588"/>
          <cell r="BA588"/>
          <cell r="BB588"/>
          <cell r="BC588"/>
          <cell r="BD588"/>
          <cell r="BE588"/>
          <cell r="BF588"/>
          <cell r="BG588"/>
          <cell r="BH588"/>
          <cell r="BI588" t="str">
            <v/>
          </cell>
          <cell r="BJ588" t="str">
            <v/>
          </cell>
          <cell r="BK588" t="str">
            <v/>
          </cell>
          <cell r="BL588" t="str">
            <v/>
          </cell>
          <cell r="BM588" t="str">
            <v/>
          </cell>
          <cell r="BN588"/>
          <cell r="BO588"/>
          <cell r="BP588"/>
          <cell r="BQ588"/>
          <cell r="BR588"/>
          <cell r="BS588"/>
          <cell r="BT588"/>
          <cell r="BU588"/>
          <cell r="BV588"/>
          <cell r="BW588"/>
          <cell r="BX588"/>
          <cell r="BY588"/>
          <cell r="BZ588"/>
          <cell r="CA588"/>
          <cell r="CB588"/>
          <cell r="CC588"/>
          <cell r="CD588" t="str">
            <v/>
          </cell>
          <cell r="CE588" t="str">
            <v/>
          </cell>
          <cell r="CF588" t="str">
            <v/>
          </cell>
          <cell r="CG588" t="str">
            <v/>
          </cell>
          <cell r="CH588" t="str">
            <v>Yes</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v>1</v>
          </cell>
          <cell r="DW588" t="str">
            <v/>
          </cell>
        </row>
        <row r="589">
          <cell r="U589" t="str">
            <v>PR19WSH_DWMP</v>
          </cell>
          <cell r="V589" t="str">
            <v/>
          </cell>
          <cell r="W589" t="str">
            <v/>
          </cell>
          <cell r="X589" t="str">
            <v>DWMP</v>
          </cell>
          <cell r="Y589" t="str">
            <v>Delivery of DWMPs</v>
          </cell>
          <cell r="Z589" t="str">
            <v/>
          </cell>
          <cell r="AA589" t="str">
            <v/>
          </cell>
          <cell r="AB589" t="str">
            <v/>
          </cell>
          <cell r="AC589" t="str">
            <v/>
          </cell>
          <cell r="AD589" t="str">
            <v/>
          </cell>
          <cell r="AE589" t="str">
            <v/>
          </cell>
          <cell r="AF589" t="str">
            <v/>
          </cell>
          <cell r="AG589" t="str">
            <v/>
          </cell>
          <cell r="AH589" t="str">
            <v/>
          </cell>
          <cell r="AI589">
            <v>0</v>
          </cell>
          <cell r="AJ589"/>
          <cell r="AK589"/>
          <cell r="AL589"/>
          <cell r="AM589"/>
          <cell r="AN589"/>
          <cell r="AO589"/>
          <cell r="AP589">
            <v>0</v>
          </cell>
          <cell r="AQ589"/>
          <cell r="AR589"/>
          <cell r="AS589"/>
          <cell r="AT589"/>
          <cell r="AU589"/>
          <cell r="AV589"/>
          <cell r="AW589"/>
          <cell r="AX589"/>
          <cell r="AY589"/>
          <cell r="AZ589"/>
          <cell r="BA589"/>
          <cell r="BB589"/>
          <cell r="BC589"/>
          <cell r="BD589"/>
          <cell r="BE589"/>
          <cell r="BF589"/>
          <cell r="BG589"/>
          <cell r="BH589"/>
          <cell r="BI589" t="str">
            <v/>
          </cell>
          <cell r="BJ589" t="str">
            <v/>
          </cell>
          <cell r="BK589" t="str">
            <v/>
          </cell>
          <cell r="BL589" t="str">
            <v/>
          </cell>
          <cell r="BM589" t="str">
            <v/>
          </cell>
          <cell r="BN589"/>
          <cell r="BO589"/>
          <cell r="BP589"/>
          <cell r="BQ589"/>
          <cell r="BR589"/>
          <cell r="BS589"/>
          <cell r="BT589"/>
          <cell r="BU589"/>
          <cell r="BV589"/>
          <cell r="BW589"/>
          <cell r="BX589"/>
          <cell r="BY589"/>
          <cell r="BZ589"/>
          <cell r="CA589"/>
          <cell r="CB589"/>
          <cell r="CC589"/>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cell r="DV589"/>
          <cell r="DW589"/>
        </row>
        <row r="590">
          <cell r="U590" t="str">
            <v>PR19WSX_A1</v>
          </cell>
          <cell r="V590" t="str">
            <v>Affordable bills</v>
          </cell>
          <cell r="W590" t="str">
            <v>PR19 new</v>
          </cell>
          <cell r="X590" t="str">
            <v>A1</v>
          </cell>
          <cell r="Y590" t="str">
            <v>Total bill reduction to customers on social tariffs per 10,000 households</v>
          </cell>
          <cell r="Z590" t="str">
            <v>Total bill reduction to customers receiving a social tariff, divided by the number of residential customers, expressed as £ per 10,000 households</v>
          </cell>
          <cell r="AA590" t="str">
            <v/>
          </cell>
          <cell r="AB590" t="str">
            <v/>
          </cell>
          <cell r="AC590" t="str">
            <v/>
          </cell>
          <cell r="AD590" t="str">
            <v/>
          </cell>
          <cell r="AE590">
            <v>1</v>
          </cell>
          <cell r="AF590" t="str">
            <v/>
          </cell>
          <cell r="AG590" t="str">
            <v/>
          </cell>
          <cell r="AH590" t="str">
            <v/>
          </cell>
          <cell r="AI590">
            <v>1</v>
          </cell>
          <cell r="AJ590" t="str">
            <v>Out &amp; under</v>
          </cell>
          <cell r="AK590" t="str">
            <v xml:space="preserve">Revenue </v>
          </cell>
          <cell r="AL590" t="str">
            <v>In-period</v>
          </cell>
          <cell r="AM590" t="str">
            <v>Affordability/vulnerability</v>
          </cell>
          <cell r="AN590" t="str">
            <v>nr</v>
          </cell>
          <cell r="AO590" t="str">
            <v>£ per 10,000 households</v>
          </cell>
          <cell r="AP590">
            <v>0</v>
          </cell>
          <cell r="AQ590" t="str">
            <v>Up</v>
          </cell>
          <cell r="AR590" t="str">
            <v/>
          </cell>
          <cell r="AS590"/>
          <cell r="AT590"/>
          <cell r="AU590"/>
          <cell r="AV590"/>
          <cell r="AW590"/>
          <cell r="AX590"/>
          <cell r="AY590"/>
          <cell r="AZ590"/>
          <cell r="BA590"/>
          <cell r="BB590"/>
          <cell r="BC590"/>
          <cell r="BD590"/>
          <cell r="BE590"/>
          <cell r="BF590"/>
          <cell r="BG590"/>
          <cell r="BH590"/>
          <cell r="BI590" t="str">
            <v/>
          </cell>
          <cell r="BJ590" t="str">
            <v/>
          </cell>
          <cell r="BK590" t="str">
            <v/>
          </cell>
          <cell r="BL590" t="str">
            <v/>
          </cell>
          <cell r="BM590" t="str">
            <v/>
          </cell>
          <cell r="BN590"/>
          <cell r="BO590"/>
          <cell r="BP590"/>
          <cell r="BQ590"/>
          <cell r="BR590"/>
          <cell r="BS590"/>
          <cell r="BT590"/>
          <cell r="BU590"/>
          <cell r="BV590"/>
          <cell r="BW590"/>
          <cell r="BX590"/>
          <cell r="BY590"/>
          <cell r="BZ590"/>
          <cell r="CA590"/>
          <cell r="CB590"/>
          <cell r="CC590"/>
          <cell r="CD590" t="str">
            <v>Yes</v>
          </cell>
          <cell r="CE590" t="str">
            <v>Yes</v>
          </cell>
          <cell r="CF590" t="str">
            <v>Yes</v>
          </cell>
          <cell r="CG590" t="str">
            <v>Yes</v>
          </cell>
          <cell r="CH590" t="str">
            <v>Yes</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v>1</v>
          </cell>
          <cell r="DW590" t="str">
            <v/>
          </cell>
        </row>
        <row r="591">
          <cell r="U591" t="str">
            <v>PR19WSX_A2</v>
          </cell>
          <cell r="V591" t="str">
            <v>Affordable bills</v>
          </cell>
          <cell r="W591" t="str">
            <v>PR19 new</v>
          </cell>
          <cell r="X591" t="str">
            <v>A2</v>
          </cell>
          <cell r="Y591" t="str">
            <v>Successful applications for assistance received by the independent advice sector/third parties</v>
          </cell>
          <cell r="Z591" t="str">
            <v>Number of successful applications for assistance received by the independent advice sector/third parties that are funded</v>
          </cell>
          <cell r="AA591" t="str">
            <v/>
          </cell>
          <cell r="AB591" t="str">
            <v/>
          </cell>
          <cell r="AC591" t="str">
            <v/>
          </cell>
          <cell r="AD591" t="str">
            <v/>
          </cell>
          <cell r="AE591">
            <v>1</v>
          </cell>
          <cell r="AF591" t="str">
            <v/>
          </cell>
          <cell r="AG591" t="str">
            <v/>
          </cell>
          <cell r="AH591" t="str">
            <v/>
          </cell>
          <cell r="AI591">
            <v>1</v>
          </cell>
          <cell r="AJ591" t="str">
            <v>NFI</v>
          </cell>
          <cell r="AK591" t="str">
            <v/>
          </cell>
          <cell r="AL591" t="str">
            <v/>
          </cell>
          <cell r="AM591" t="str">
            <v>Affordability/vulnerability</v>
          </cell>
          <cell r="AN591" t="str">
            <v>nr</v>
          </cell>
          <cell r="AO591" t="str">
            <v>Number of applications</v>
          </cell>
          <cell r="AP591">
            <v>0</v>
          </cell>
          <cell r="AQ591" t="str">
            <v>Up</v>
          </cell>
          <cell r="AR591" t="str">
            <v/>
          </cell>
          <cell r="AS591"/>
          <cell r="AT591"/>
          <cell r="AU591"/>
          <cell r="AV591"/>
          <cell r="AW591"/>
          <cell r="AX591"/>
          <cell r="AY591"/>
          <cell r="AZ591"/>
          <cell r="BA591"/>
          <cell r="BB591"/>
          <cell r="BC591"/>
          <cell r="BD591"/>
          <cell r="BE591"/>
          <cell r="BF591"/>
          <cell r="BG591"/>
          <cell r="BH591"/>
          <cell r="BI591" t="str">
            <v/>
          </cell>
          <cell r="BJ591" t="str">
            <v/>
          </cell>
          <cell r="BK591" t="str">
            <v/>
          </cell>
          <cell r="BL591" t="str">
            <v/>
          </cell>
          <cell r="BM591" t="str">
            <v/>
          </cell>
          <cell r="BN591"/>
          <cell r="BO591"/>
          <cell r="BP591"/>
          <cell r="BQ591"/>
          <cell r="BR591"/>
          <cell r="BS591"/>
          <cell r="BT591"/>
          <cell r="BU591"/>
          <cell r="BV591"/>
          <cell r="BW591"/>
          <cell r="BX591"/>
          <cell r="BY591"/>
          <cell r="BZ591"/>
          <cell r="CA591"/>
          <cell r="CB591"/>
          <cell r="CC591"/>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v>1</v>
          </cell>
          <cell r="DW591" t="str">
            <v/>
          </cell>
        </row>
        <row r="592">
          <cell r="U592" t="str">
            <v>PR19WSX_A3</v>
          </cell>
          <cell r="V592" t="str">
            <v>Affordable bills</v>
          </cell>
          <cell r="W592" t="str">
            <v>PR19 new</v>
          </cell>
          <cell r="X592" t="str">
            <v>A3</v>
          </cell>
          <cell r="Y592" t="str">
            <v>Void sites</v>
          </cell>
          <cell r="Z592" t="str">
            <v>Percentage of all connected properties that are void</v>
          </cell>
          <cell r="AA592" t="str">
            <v/>
          </cell>
          <cell r="AB592" t="str">
            <v/>
          </cell>
          <cell r="AC592" t="str">
            <v/>
          </cell>
          <cell r="AD592" t="str">
            <v/>
          </cell>
          <cell r="AE592">
            <v>1</v>
          </cell>
          <cell r="AF592" t="str">
            <v/>
          </cell>
          <cell r="AG592" t="str">
            <v/>
          </cell>
          <cell r="AH592" t="str">
            <v/>
          </cell>
          <cell r="AI592">
            <v>1</v>
          </cell>
          <cell r="AJ592" t="str">
            <v>Out &amp; under</v>
          </cell>
          <cell r="AK592" t="str">
            <v xml:space="preserve">Revenue </v>
          </cell>
          <cell r="AL592" t="str">
            <v>In-period</v>
          </cell>
          <cell r="AM592" t="str">
            <v>Voids and gap sites</v>
          </cell>
          <cell r="AN592" t="str">
            <v>%</v>
          </cell>
          <cell r="AO592" t="str">
            <v>Percentage of properties</v>
          </cell>
          <cell r="AP592">
            <v>2</v>
          </cell>
          <cell r="AQ592" t="str">
            <v>Down</v>
          </cell>
          <cell r="AR592" t="str">
            <v/>
          </cell>
          <cell r="AS592"/>
          <cell r="AT592"/>
          <cell r="AU592"/>
          <cell r="AV592"/>
          <cell r="AW592"/>
          <cell r="AX592"/>
          <cell r="AY592"/>
          <cell r="AZ592"/>
          <cell r="BA592"/>
          <cell r="BB592"/>
          <cell r="BC592"/>
          <cell r="BD592"/>
          <cell r="BE592"/>
          <cell r="BF592"/>
          <cell r="BG592"/>
          <cell r="BH592"/>
          <cell r="BI592" t="str">
            <v/>
          </cell>
          <cell r="BJ592" t="str">
            <v/>
          </cell>
          <cell r="BK592" t="str">
            <v/>
          </cell>
          <cell r="BL592" t="str">
            <v/>
          </cell>
          <cell r="BM592" t="str">
            <v/>
          </cell>
          <cell r="BN592"/>
          <cell r="BO592"/>
          <cell r="BP592"/>
          <cell r="BQ592"/>
          <cell r="BR592"/>
          <cell r="BS592"/>
          <cell r="BT592"/>
          <cell r="BU592"/>
          <cell r="BV592"/>
          <cell r="BW592"/>
          <cell r="BX592"/>
          <cell r="BY592"/>
          <cell r="BZ592"/>
          <cell r="CA592"/>
          <cell r="CB592"/>
          <cell r="CC592"/>
          <cell r="CD592" t="str">
            <v>Yes</v>
          </cell>
          <cell r="CE592" t="str">
            <v>Yes</v>
          </cell>
          <cell r="CF592" t="str">
            <v>Yes</v>
          </cell>
          <cell r="CG592" t="str">
            <v>Yes</v>
          </cell>
          <cell r="CH592" t="str">
            <v>Yes</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v>1</v>
          </cell>
          <cell r="DW592" t="str">
            <v/>
          </cell>
        </row>
        <row r="593">
          <cell r="U593" t="str">
            <v>PR19WSX_A4</v>
          </cell>
          <cell r="V593" t="str">
            <v>Affordable bills</v>
          </cell>
          <cell r="W593" t="str">
            <v>PR19 new</v>
          </cell>
          <cell r="X593" t="str">
            <v>A4</v>
          </cell>
          <cell r="Y593" t="str">
            <v>Gap sites</v>
          </cell>
          <cell r="Z593" t="str">
            <v>Number of properties newly billed over the year that were connected to our water supply and/or sewerage systems more than two financial years previously</v>
          </cell>
          <cell r="AA593" t="str">
            <v/>
          </cell>
          <cell r="AB593" t="str">
            <v/>
          </cell>
          <cell r="AC593" t="str">
            <v/>
          </cell>
          <cell r="AD593" t="str">
            <v/>
          </cell>
          <cell r="AE593">
            <v>1</v>
          </cell>
          <cell r="AF593" t="str">
            <v/>
          </cell>
          <cell r="AG593" t="str">
            <v/>
          </cell>
          <cell r="AH593" t="str">
            <v/>
          </cell>
          <cell r="AI593">
            <v>1</v>
          </cell>
          <cell r="AJ593" t="str">
            <v>Out &amp; under</v>
          </cell>
          <cell r="AK593" t="str">
            <v xml:space="preserve">Revenue </v>
          </cell>
          <cell r="AL593" t="str">
            <v>In-period</v>
          </cell>
          <cell r="AM593" t="str">
            <v>Voids and gap sites</v>
          </cell>
          <cell r="AN593" t="str">
            <v>nr</v>
          </cell>
          <cell r="AO593" t="str">
            <v>Number of gap sites discovered</v>
          </cell>
          <cell r="AP593">
            <v>0</v>
          </cell>
          <cell r="AQ593" t="str">
            <v>Up</v>
          </cell>
          <cell r="AR593" t="str">
            <v/>
          </cell>
          <cell r="AS593"/>
          <cell r="AT593"/>
          <cell r="AU593"/>
          <cell r="AV593"/>
          <cell r="AW593"/>
          <cell r="AX593"/>
          <cell r="AY593"/>
          <cell r="AZ593"/>
          <cell r="BA593"/>
          <cell r="BB593"/>
          <cell r="BC593"/>
          <cell r="BD593"/>
          <cell r="BE593"/>
          <cell r="BF593"/>
          <cell r="BG593"/>
          <cell r="BH593"/>
          <cell r="BI593" t="str">
            <v/>
          </cell>
          <cell r="BJ593" t="str">
            <v/>
          </cell>
          <cell r="BK593" t="str">
            <v/>
          </cell>
          <cell r="BL593" t="str">
            <v/>
          </cell>
          <cell r="BM593" t="str">
            <v/>
          </cell>
          <cell r="BN593"/>
          <cell r="BO593"/>
          <cell r="BP593"/>
          <cell r="BQ593"/>
          <cell r="BR593"/>
          <cell r="BS593"/>
          <cell r="BT593"/>
          <cell r="BU593"/>
          <cell r="BV593"/>
          <cell r="BW593"/>
          <cell r="BX593"/>
          <cell r="BY593"/>
          <cell r="BZ593"/>
          <cell r="CA593"/>
          <cell r="CB593"/>
          <cell r="CC593"/>
          <cell r="CD593" t="str">
            <v>Yes</v>
          </cell>
          <cell r="CE593" t="str">
            <v>Yes</v>
          </cell>
          <cell r="CF593" t="str">
            <v>Yes</v>
          </cell>
          <cell r="CG593" t="str">
            <v>Yes</v>
          </cell>
          <cell r="CH593" t="str">
            <v>Yes</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v>1</v>
          </cell>
          <cell r="DW593" t="str">
            <v/>
          </cell>
        </row>
        <row r="594">
          <cell r="U594" t="str">
            <v>PR19WSX_X1</v>
          </cell>
          <cell r="V594" t="str">
            <v>Excellent service for customers</v>
          </cell>
          <cell r="W594" t="str">
            <v>PR19 new</v>
          </cell>
          <cell r="X594" t="str">
            <v>X1</v>
          </cell>
          <cell r="Y594" t="str">
            <v>C-MeX: Customer measure of experience</v>
          </cell>
          <cell r="Z594" t="str">
            <v>Customer measure of experience (C-MeX)</v>
          </cell>
          <cell r="AA594" t="str">
            <v/>
          </cell>
          <cell r="AB594" t="str">
            <v/>
          </cell>
          <cell r="AC594" t="str">
            <v/>
          </cell>
          <cell r="AD594" t="str">
            <v/>
          </cell>
          <cell r="AE594">
            <v>1</v>
          </cell>
          <cell r="AF594" t="str">
            <v/>
          </cell>
          <cell r="AG594" t="str">
            <v/>
          </cell>
          <cell r="AH594" t="str">
            <v/>
          </cell>
          <cell r="AI594">
            <v>1</v>
          </cell>
          <cell r="AJ594" t="str">
            <v>Out &amp; under</v>
          </cell>
          <cell r="AK594" t="str">
            <v xml:space="preserve">Revenue </v>
          </cell>
          <cell r="AL594" t="str">
            <v>In-period</v>
          </cell>
          <cell r="AM594" t="str">
            <v>Customer measure of experience (C-MeX)</v>
          </cell>
          <cell r="AN594" t="str">
            <v>score</v>
          </cell>
          <cell r="AO594" t="str">
            <v>C-MeX score</v>
          </cell>
          <cell r="AP594">
            <v>2</v>
          </cell>
          <cell r="AQ594" t="str">
            <v>Up</v>
          </cell>
          <cell r="AR594" t="str">
            <v>C-MeX: Customer measure of experience</v>
          </cell>
          <cell r="AS594"/>
          <cell r="AT594"/>
          <cell r="AU594"/>
          <cell r="AV594"/>
          <cell r="AW594"/>
          <cell r="AX594"/>
          <cell r="AY594"/>
          <cell r="AZ594"/>
          <cell r="BA594"/>
          <cell r="BB594"/>
          <cell r="BC594"/>
          <cell r="BD594"/>
          <cell r="BE594"/>
          <cell r="BF594"/>
          <cell r="BG594"/>
          <cell r="BH594"/>
          <cell r="BI594" t="str">
            <v>n/a</v>
          </cell>
          <cell r="BJ594" t="str">
            <v>n/a</v>
          </cell>
          <cell r="BK594" t="str">
            <v>n/a</v>
          </cell>
          <cell r="BL594" t="str">
            <v>n/a</v>
          </cell>
          <cell r="BM594" t="str">
            <v>n/a</v>
          </cell>
          <cell r="BN594"/>
          <cell r="BO594"/>
          <cell r="BP594"/>
          <cell r="BQ594"/>
          <cell r="BR594"/>
          <cell r="BS594"/>
          <cell r="BT594"/>
          <cell r="BU594"/>
          <cell r="BV594"/>
          <cell r="BW594"/>
          <cell r="BX594"/>
          <cell r="BY594"/>
          <cell r="BZ594"/>
          <cell r="CA594"/>
          <cell r="CB594"/>
          <cell r="CC594"/>
          <cell r="CD594" t="str">
            <v>Yes</v>
          </cell>
          <cell r="CE594" t="str">
            <v>Yes</v>
          </cell>
          <cell r="CF594" t="str">
            <v>Yes</v>
          </cell>
          <cell r="CG594" t="str">
            <v>Yes</v>
          </cell>
          <cell r="CH594" t="str">
            <v>Yes</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v>1</v>
          </cell>
          <cell r="DW594" t="str">
            <v/>
          </cell>
        </row>
        <row r="595">
          <cell r="U595" t="str">
            <v>PR19WSX_X2</v>
          </cell>
          <cell r="V595" t="str">
            <v>Excellent service for customers</v>
          </cell>
          <cell r="W595" t="str">
            <v>PR19 new</v>
          </cell>
          <cell r="X595" t="str">
            <v>X2</v>
          </cell>
          <cell r="Y595" t="str">
            <v>D-MeX: Developer services measure of experience</v>
          </cell>
          <cell r="Z595" t="str">
            <v>Developer services measure of experience (D-MeX)</v>
          </cell>
          <cell r="AA595" t="str">
            <v/>
          </cell>
          <cell r="AB595">
            <v>0.37</v>
          </cell>
          <cell r="AC595">
            <v>0.63</v>
          </cell>
          <cell r="AD595" t="str">
            <v/>
          </cell>
          <cell r="AE595" t="str">
            <v/>
          </cell>
          <cell r="AF595" t="str">
            <v/>
          </cell>
          <cell r="AG595" t="str">
            <v/>
          </cell>
          <cell r="AH595" t="str">
            <v/>
          </cell>
          <cell r="AI595">
            <v>1</v>
          </cell>
          <cell r="AJ595" t="str">
            <v>Out &amp; under</v>
          </cell>
          <cell r="AK595" t="str">
            <v xml:space="preserve">Revenue </v>
          </cell>
          <cell r="AL595" t="str">
            <v>In-period</v>
          </cell>
          <cell r="AM595" t="str">
            <v>Developer services measure of experience (D-MeX)</v>
          </cell>
          <cell r="AN595" t="str">
            <v>score</v>
          </cell>
          <cell r="AO595" t="str">
            <v>D-MeX Score</v>
          </cell>
          <cell r="AP595">
            <v>2</v>
          </cell>
          <cell r="AQ595" t="str">
            <v>Up</v>
          </cell>
          <cell r="AR595" t="str">
            <v>D-MeX: Developer services measure of experience</v>
          </cell>
          <cell r="AS595"/>
          <cell r="AT595"/>
          <cell r="AU595"/>
          <cell r="AV595"/>
          <cell r="AW595"/>
          <cell r="AX595"/>
          <cell r="AY595"/>
          <cell r="AZ595"/>
          <cell r="BA595"/>
          <cell r="BB595"/>
          <cell r="BC595"/>
          <cell r="BD595"/>
          <cell r="BE595"/>
          <cell r="BF595"/>
          <cell r="BG595"/>
          <cell r="BH595"/>
          <cell r="BI595" t="str">
            <v>n/a</v>
          </cell>
          <cell r="BJ595" t="str">
            <v>n/a</v>
          </cell>
          <cell r="BK595" t="str">
            <v>n/a</v>
          </cell>
          <cell r="BL595" t="str">
            <v>n/a</v>
          </cell>
          <cell r="BM595" t="str">
            <v>n/a</v>
          </cell>
          <cell r="BN595"/>
          <cell r="BO595"/>
          <cell r="BP595"/>
          <cell r="BQ595"/>
          <cell r="BR595"/>
          <cell r="BS595"/>
          <cell r="BT595"/>
          <cell r="BU595"/>
          <cell r="BV595"/>
          <cell r="BW595"/>
          <cell r="BX595"/>
          <cell r="BY595"/>
          <cell r="BZ595"/>
          <cell r="CA595"/>
          <cell r="CB595"/>
          <cell r="CC595"/>
          <cell r="CD595" t="str">
            <v>Yes</v>
          </cell>
          <cell r="CE595" t="str">
            <v>Yes</v>
          </cell>
          <cell r="CF595" t="str">
            <v>Yes</v>
          </cell>
          <cell r="CG595" t="str">
            <v>Yes</v>
          </cell>
          <cell r="CH595" t="str">
            <v>Yes</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v>1</v>
          </cell>
          <cell r="DW595" t="str">
            <v/>
          </cell>
        </row>
        <row r="596">
          <cell r="U596" t="str">
            <v>PR19WSX_X3</v>
          </cell>
          <cell r="V596" t="str">
            <v>Excellent service for customers</v>
          </cell>
          <cell r="W596" t="str">
            <v>PR14 continuation</v>
          </cell>
          <cell r="X596" t="str">
            <v>X3</v>
          </cell>
          <cell r="Y596" t="str">
            <v>Value for money</v>
          </cell>
          <cell r="Z596" t="str">
            <v>The percentage of customers rating overall service as good value for money when asked in an annual tracking telephone survey</v>
          </cell>
          <cell r="AA596" t="str">
            <v/>
          </cell>
          <cell r="AB596" t="str">
            <v/>
          </cell>
          <cell r="AC596" t="str">
            <v/>
          </cell>
          <cell r="AD596" t="str">
            <v/>
          </cell>
          <cell r="AE596">
            <v>1</v>
          </cell>
          <cell r="AF596" t="str">
            <v/>
          </cell>
          <cell r="AG596" t="str">
            <v/>
          </cell>
          <cell r="AH596" t="str">
            <v/>
          </cell>
          <cell r="AI596">
            <v>1</v>
          </cell>
          <cell r="AJ596" t="str">
            <v>NFI</v>
          </cell>
          <cell r="AK596" t="str">
            <v/>
          </cell>
          <cell r="AL596" t="str">
            <v/>
          </cell>
          <cell r="AM596" t="str">
            <v>Affordability/vulnerability</v>
          </cell>
          <cell r="AN596" t="str">
            <v>%</v>
          </cell>
          <cell r="AO596" t="str">
            <v>Percentage rating the service as good value for money</v>
          </cell>
          <cell r="AP596">
            <v>0</v>
          </cell>
          <cell r="AQ596" t="str">
            <v>Up</v>
          </cell>
          <cell r="AR596" t="str">
            <v/>
          </cell>
          <cell r="AS596"/>
          <cell r="AT596"/>
          <cell r="AU596"/>
          <cell r="AV596"/>
          <cell r="AW596"/>
          <cell r="AX596"/>
          <cell r="AY596"/>
          <cell r="AZ596"/>
          <cell r="BA596"/>
          <cell r="BB596"/>
          <cell r="BC596"/>
          <cell r="BD596"/>
          <cell r="BE596"/>
          <cell r="BF596"/>
          <cell r="BG596"/>
          <cell r="BH596"/>
          <cell r="BI596" t="str">
            <v/>
          </cell>
          <cell r="BJ596" t="str">
            <v/>
          </cell>
          <cell r="BK596" t="str">
            <v/>
          </cell>
          <cell r="BL596" t="str">
            <v/>
          </cell>
          <cell r="BM596" t="str">
            <v/>
          </cell>
          <cell r="BN596"/>
          <cell r="BO596"/>
          <cell r="BP596"/>
          <cell r="BQ596"/>
          <cell r="BR596"/>
          <cell r="BS596"/>
          <cell r="BT596"/>
          <cell r="BU596"/>
          <cell r="BV596"/>
          <cell r="BW596"/>
          <cell r="BX596"/>
          <cell r="BY596"/>
          <cell r="BZ596"/>
          <cell r="CA596"/>
          <cell r="CB596"/>
          <cell r="CC596"/>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v>1</v>
          </cell>
          <cell r="DW596" t="str">
            <v/>
          </cell>
        </row>
        <row r="597">
          <cell r="U597" t="str">
            <v>PR19WSX_C1</v>
          </cell>
          <cell r="V597" t="str">
            <v>Better relationships with customers and communities</v>
          </cell>
          <cell r="W597" t="str">
            <v>PR19 new</v>
          </cell>
          <cell r="X597" t="str">
            <v>C1</v>
          </cell>
          <cell r="Y597" t="str">
            <v>Priority services for customers in vulnerable circumstances</v>
          </cell>
          <cell r="Z597"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AA597" t="str">
            <v/>
          </cell>
          <cell r="AB597" t="str">
            <v/>
          </cell>
          <cell r="AC597" t="str">
            <v/>
          </cell>
          <cell r="AD597" t="str">
            <v/>
          </cell>
          <cell r="AE597">
            <v>1</v>
          </cell>
          <cell r="AF597" t="str">
            <v/>
          </cell>
          <cell r="AG597" t="str">
            <v/>
          </cell>
          <cell r="AH597" t="str">
            <v/>
          </cell>
          <cell r="AI597">
            <v>1</v>
          </cell>
          <cell r="AJ597" t="str">
            <v>NFI</v>
          </cell>
          <cell r="AK597" t="str">
            <v/>
          </cell>
          <cell r="AL597" t="str">
            <v/>
          </cell>
          <cell r="AM597" t="str">
            <v>Affordability/vulnerability</v>
          </cell>
          <cell r="AN597" t="str">
            <v>%</v>
          </cell>
          <cell r="AO597" t="str">
            <v>Percentage of applicable households</v>
          </cell>
          <cell r="AP597">
            <v>1</v>
          </cell>
          <cell r="AQ597" t="str">
            <v>Up</v>
          </cell>
          <cell r="AR597" t="str">
            <v>Priority services for customers in vulnerable circumstances</v>
          </cell>
          <cell r="AS597"/>
          <cell r="AT597"/>
          <cell r="AU597"/>
          <cell r="AV597"/>
          <cell r="AW597"/>
          <cell r="AX597"/>
          <cell r="AY597"/>
          <cell r="AZ597"/>
          <cell r="BA597"/>
          <cell r="BB597"/>
          <cell r="BC597"/>
          <cell r="BD597"/>
          <cell r="BE597"/>
          <cell r="BF597"/>
          <cell r="BG597"/>
          <cell r="BH597"/>
          <cell r="BI597" t="str">
            <v>2.8 / 17.5 / 45</v>
          </cell>
          <cell r="BJ597" t="str">
            <v>3.9 / 35 / 90</v>
          </cell>
          <cell r="BK597" t="str">
            <v>4.9 / 35 / 90</v>
          </cell>
          <cell r="BL597" t="str">
            <v>6.0 / 35 / 90</v>
          </cell>
          <cell r="BM597" t="str">
            <v>7.0 / 35 / 90</v>
          </cell>
          <cell r="BN597"/>
          <cell r="BO597"/>
          <cell r="BP597"/>
          <cell r="BQ597"/>
          <cell r="BR597"/>
          <cell r="BS597"/>
          <cell r="BT597"/>
          <cell r="BU597"/>
          <cell r="BV597"/>
          <cell r="BW597"/>
          <cell r="BX597"/>
          <cell r="BY597"/>
          <cell r="BZ597"/>
          <cell r="CA597"/>
          <cell r="CB597"/>
          <cell r="CC597"/>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v>1</v>
          </cell>
          <cell r="DW597" t="str">
            <v/>
          </cell>
        </row>
        <row r="598">
          <cell r="U598" t="str">
            <v>PR19WSX_C2</v>
          </cell>
          <cell r="V598" t="str">
            <v>Better relationships with customers and communities</v>
          </cell>
          <cell r="W598" t="str">
            <v>PR14 continuation</v>
          </cell>
          <cell r="X598" t="str">
            <v>C2</v>
          </cell>
          <cell r="Y598" t="str">
            <v>Delivering for customers in vulnerable circumstances</v>
          </cell>
          <cell r="Z598" t="str">
            <v>The accessibility and inclusivity of the company's services to customers, specifically meeting the BS 18477 British Standard on inclusive service provision and retaining our Customer Service Excellence Award</v>
          </cell>
          <cell r="AA598" t="str">
            <v/>
          </cell>
          <cell r="AB598" t="str">
            <v/>
          </cell>
          <cell r="AC598" t="str">
            <v/>
          </cell>
          <cell r="AD598" t="str">
            <v/>
          </cell>
          <cell r="AE598">
            <v>1</v>
          </cell>
          <cell r="AF598" t="str">
            <v/>
          </cell>
          <cell r="AG598" t="str">
            <v/>
          </cell>
          <cell r="AH598" t="str">
            <v/>
          </cell>
          <cell r="AI598">
            <v>1</v>
          </cell>
          <cell r="AJ598" t="str">
            <v>NFI</v>
          </cell>
          <cell r="AK598" t="str">
            <v/>
          </cell>
          <cell r="AL598" t="str">
            <v/>
          </cell>
          <cell r="AM598" t="str">
            <v>Affordability/vulnerability</v>
          </cell>
          <cell r="AN598" t="str">
            <v>text</v>
          </cell>
          <cell r="AO598" t="str">
            <v>Compliance with BS 18477 and achievement of the Customer Service Excellence award/ Non-compliance with BS 18477 and no achievement of the Customer Service Excellence Award</v>
          </cell>
          <cell r="AP598">
            <v>0</v>
          </cell>
          <cell r="AQ598" t="str">
            <v>text</v>
          </cell>
          <cell r="AR598" t="str">
            <v/>
          </cell>
          <cell r="AS598"/>
          <cell r="AT598"/>
          <cell r="AU598"/>
          <cell r="AV598"/>
          <cell r="AW598"/>
          <cell r="AX598"/>
          <cell r="AY598"/>
          <cell r="AZ598"/>
          <cell r="BA598"/>
          <cell r="BB598"/>
          <cell r="BC598"/>
          <cell r="BD598"/>
          <cell r="BE598"/>
          <cell r="BF598"/>
          <cell r="BG598"/>
          <cell r="BH598"/>
          <cell r="BI598" t="str">
            <v/>
          </cell>
          <cell r="BJ598" t="str">
            <v/>
          </cell>
          <cell r="BK598" t="str">
            <v/>
          </cell>
          <cell r="BL598" t="str">
            <v/>
          </cell>
          <cell r="BM598" t="str">
            <v/>
          </cell>
          <cell r="BN598"/>
          <cell r="BO598"/>
          <cell r="BP598"/>
          <cell r="BQ598"/>
          <cell r="BR598"/>
          <cell r="BS598"/>
          <cell r="BT598"/>
          <cell r="BU598"/>
          <cell r="BV598"/>
          <cell r="BW598"/>
          <cell r="BX598"/>
          <cell r="BY598"/>
          <cell r="BZ598"/>
          <cell r="CA598"/>
          <cell r="CB598"/>
          <cell r="CC598"/>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v>1</v>
          </cell>
          <cell r="DW598" t="str">
            <v/>
          </cell>
        </row>
        <row r="599">
          <cell r="U599" t="str">
            <v>PR19WSX_C3</v>
          </cell>
          <cell r="V599" t="str">
            <v>Better relationships with customers and communities</v>
          </cell>
          <cell r="W599" t="str">
            <v>PR19 new</v>
          </cell>
          <cell r="X599" t="str">
            <v>C3</v>
          </cell>
          <cell r="Y599" t="str">
            <v>Number of children/students engaged</v>
          </cell>
          <cell r="Z599" t="str">
            <v xml:space="preserve">Number of children/students directly engaged on subjects that will help us achieve our other objectives e.g. water efficiency and sewer misuse. </v>
          </cell>
          <cell r="AA599">
            <v>0.25</v>
          </cell>
          <cell r="AB599">
            <v>0.25</v>
          </cell>
          <cell r="AC599">
            <v>0.25</v>
          </cell>
          <cell r="AD599">
            <v>0.25</v>
          </cell>
          <cell r="AE599" t="str">
            <v/>
          </cell>
          <cell r="AF599" t="str">
            <v/>
          </cell>
          <cell r="AG599" t="str">
            <v/>
          </cell>
          <cell r="AH599" t="str">
            <v/>
          </cell>
          <cell r="AI599">
            <v>1</v>
          </cell>
          <cell r="AJ599" t="str">
            <v>Out &amp; under</v>
          </cell>
          <cell r="AK599" t="str">
            <v xml:space="preserve">Revenue </v>
          </cell>
          <cell r="AL599" t="str">
            <v>In-period</v>
          </cell>
          <cell r="AM599" t="str">
            <v>Customer education/awareness</v>
          </cell>
          <cell r="AN599" t="str">
            <v>nr</v>
          </cell>
          <cell r="AO599" t="str">
            <v>Number of children/students engaged</v>
          </cell>
          <cell r="AP599">
            <v>0</v>
          </cell>
          <cell r="AQ599" t="str">
            <v>Up</v>
          </cell>
          <cell r="AR599" t="str">
            <v/>
          </cell>
          <cell r="AS599"/>
          <cell r="AT599"/>
          <cell r="AU599"/>
          <cell r="AV599"/>
          <cell r="AW599"/>
          <cell r="AX599"/>
          <cell r="AY599"/>
          <cell r="AZ599"/>
          <cell r="BA599"/>
          <cell r="BB599"/>
          <cell r="BC599"/>
          <cell r="BD599"/>
          <cell r="BE599"/>
          <cell r="BF599"/>
          <cell r="BG599"/>
          <cell r="BH599"/>
          <cell r="BI599" t="str">
            <v/>
          </cell>
          <cell r="BJ599" t="str">
            <v/>
          </cell>
          <cell r="BK599" t="str">
            <v/>
          </cell>
          <cell r="BL599" t="str">
            <v/>
          </cell>
          <cell r="BM599" t="str">
            <v/>
          </cell>
          <cell r="BN599"/>
          <cell r="BO599"/>
          <cell r="BP599"/>
          <cell r="BQ599"/>
          <cell r="BR599"/>
          <cell r="BS599"/>
          <cell r="BT599"/>
          <cell r="BU599"/>
          <cell r="BV599"/>
          <cell r="BW599"/>
          <cell r="BX599"/>
          <cell r="BY599"/>
          <cell r="BZ599"/>
          <cell r="CA599"/>
          <cell r="CB599"/>
          <cell r="CC599"/>
          <cell r="CD599" t="str">
            <v>Yes</v>
          </cell>
          <cell r="CE599" t="str">
            <v>Yes</v>
          </cell>
          <cell r="CF599" t="str">
            <v>Yes</v>
          </cell>
          <cell r="CG599" t="str">
            <v>Yes</v>
          </cell>
          <cell r="CH599" t="str">
            <v>Yes</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v>1</v>
          </cell>
          <cell r="DW599" t="str">
            <v/>
          </cell>
        </row>
        <row r="600">
          <cell r="U600" t="str">
            <v>PR19WSX_W1</v>
          </cell>
          <cell r="V600" t="str">
            <v>Efficient use of water</v>
          </cell>
          <cell r="W600" t="str">
            <v>PR14 revision</v>
          </cell>
          <cell r="X600" t="str">
            <v>W1</v>
          </cell>
          <cell r="Y600" t="str">
            <v>Leakage</v>
          </cell>
          <cell r="Z600" t="str">
            <v>Percentage reduction in leakage expressed as a three year average</v>
          </cell>
          <cell r="AA600" t="str">
            <v/>
          </cell>
          <cell r="AB600">
            <v>1</v>
          </cell>
          <cell r="AC600" t="str">
            <v/>
          </cell>
          <cell r="AD600" t="str">
            <v/>
          </cell>
          <cell r="AE600" t="str">
            <v/>
          </cell>
          <cell r="AF600" t="str">
            <v/>
          </cell>
          <cell r="AG600" t="str">
            <v/>
          </cell>
          <cell r="AH600" t="str">
            <v/>
          </cell>
          <cell r="AI600">
            <v>1</v>
          </cell>
          <cell r="AJ600" t="str">
            <v>Out &amp; under</v>
          </cell>
          <cell r="AK600" t="str">
            <v xml:space="preserve">Revenue </v>
          </cell>
          <cell r="AL600" t="str">
            <v>In-period</v>
          </cell>
          <cell r="AM600" t="str">
            <v>Leakage</v>
          </cell>
          <cell r="AN600" t="str">
            <v>%</v>
          </cell>
          <cell r="AO600" t="str">
            <v>Percentage reduction from baseline (2019-20) using 3 year average</v>
          </cell>
          <cell r="AP600">
            <v>1</v>
          </cell>
          <cell r="AQ600" t="str">
            <v>Up</v>
          </cell>
          <cell r="AR600" t="str">
            <v>Leakage</v>
          </cell>
          <cell r="AS600"/>
          <cell r="AT600"/>
          <cell r="AU600"/>
          <cell r="AV600"/>
          <cell r="AW600"/>
          <cell r="AX600"/>
          <cell r="AY600"/>
          <cell r="AZ600"/>
          <cell r="BA600"/>
          <cell r="BB600"/>
          <cell r="BC600"/>
          <cell r="BD600"/>
          <cell r="BE600"/>
          <cell r="BF600"/>
          <cell r="BG600"/>
          <cell r="BH600"/>
          <cell r="BI600">
            <v>1.6</v>
          </cell>
          <cell r="BJ600">
            <v>3.9</v>
          </cell>
          <cell r="BK600">
            <v>6.9</v>
          </cell>
          <cell r="BL600">
            <v>9.9</v>
          </cell>
          <cell r="BM600">
            <v>12.8</v>
          </cell>
          <cell r="BN600"/>
          <cell r="BO600"/>
          <cell r="BP600"/>
          <cell r="BQ600"/>
          <cell r="BR600"/>
          <cell r="BS600"/>
          <cell r="BT600"/>
          <cell r="BU600"/>
          <cell r="BV600"/>
          <cell r="BW600"/>
          <cell r="BX600"/>
          <cell r="BY600"/>
          <cell r="BZ600"/>
          <cell r="CA600"/>
          <cell r="CB600"/>
          <cell r="CC600"/>
          <cell r="CD600" t="str">
            <v>Yes</v>
          </cell>
          <cell r="CE600" t="str">
            <v>Yes</v>
          </cell>
          <cell r="CF600" t="str">
            <v>Yes</v>
          </cell>
          <cell r="CG600" t="str">
            <v>Yes</v>
          </cell>
          <cell r="CH600" t="str">
            <v>Yes</v>
          </cell>
          <cell r="CI600">
            <v>-45.4</v>
          </cell>
          <cell r="CJ600">
            <v>-45.4</v>
          </cell>
          <cell r="CK600">
            <v>-45.4</v>
          </cell>
          <cell r="CL600">
            <v>-45.4</v>
          </cell>
          <cell r="CM600">
            <v>-45.4</v>
          </cell>
          <cell r="CN600">
            <v>-25</v>
          </cell>
          <cell r="CO600">
            <v>-25</v>
          </cell>
          <cell r="CP600">
            <v>-25</v>
          </cell>
          <cell r="CQ600">
            <v>-25</v>
          </cell>
          <cell r="CR600">
            <v>-25</v>
          </cell>
          <cell r="CS600" t="str">
            <v/>
          </cell>
          <cell r="CT600" t="str">
            <v/>
          </cell>
          <cell r="CU600" t="str">
            <v/>
          </cell>
          <cell r="CV600" t="str">
            <v/>
          </cell>
          <cell r="CW600" t="str">
            <v/>
          </cell>
          <cell r="CX600" t="str">
            <v/>
          </cell>
          <cell r="CY600" t="str">
            <v/>
          </cell>
          <cell r="CZ600" t="str">
            <v/>
          </cell>
          <cell r="DA600" t="str">
            <v/>
          </cell>
          <cell r="DB600" t="str">
            <v/>
          </cell>
          <cell r="DC600">
            <v>35.6</v>
          </cell>
          <cell r="DD600">
            <v>36.200000000000003</v>
          </cell>
          <cell r="DE600">
            <v>37.1</v>
          </cell>
          <cell r="DF600">
            <v>38.1</v>
          </cell>
          <cell r="DG600">
            <v>39.299999999999997</v>
          </cell>
          <cell r="DH600" t="str">
            <v>*</v>
          </cell>
          <cell r="DI600" t="str">
            <v>*</v>
          </cell>
          <cell r="DJ600" t="str">
            <v>*</v>
          </cell>
          <cell r="DK600" t="str">
            <v>*</v>
          </cell>
          <cell r="DL600" t="str">
            <v>*</v>
          </cell>
          <cell r="DM600">
            <v>-0.33</v>
          </cell>
          <cell r="DN600" t="str">
            <v/>
          </cell>
          <cell r="DO600" t="str">
            <v/>
          </cell>
          <cell r="DP600">
            <v>-0.47099999999999997</v>
          </cell>
          <cell r="DQ600">
            <v>0.22</v>
          </cell>
          <cell r="DR600" t="str">
            <v/>
          </cell>
          <cell r="DS600" t="str">
            <v/>
          </cell>
          <cell r="DT600">
            <v>0.47099999999999997</v>
          </cell>
          <cell r="DU600" t="str">
            <v/>
          </cell>
          <cell r="DV600">
            <v>1</v>
          </cell>
          <cell r="DW600" t="str">
            <v/>
          </cell>
        </row>
        <row r="601">
          <cell r="U601" t="str">
            <v>PR19WSX_W2</v>
          </cell>
          <cell r="V601" t="str">
            <v>Efficient use of water</v>
          </cell>
          <cell r="W601" t="str">
            <v>PR14 revision</v>
          </cell>
          <cell r="X601" t="str">
            <v>W2</v>
          </cell>
          <cell r="Y601" t="str">
            <v>Per capita consumption</v>
          </cell>
          <cell r="Z601" t="str">
            <v>Average amount of water used by each person that lives in a residential property (litres per person per day)</v>
          </cell>
          <cell r="AA601" t="str">
            <v/>
          </cell>
          <cell r="AB601">
            <v>1</v>
          </cell>
          <cell r="AC601" t="str">
            <v/>
          </cell>
          <cell r="AD601" t="str">
            <v/>
          </cell>
          <cell r="AE601" t="str">
            <v/>
          </cell>
          <cell r="AF601" t="str">
            <v/>
          </cell>
          <cell r="AG601" t="str">
            <v/>
          </cell>
          <cell r="AH601" t="str">
            <v/>
          </cell>
          <cell r="AI601">
            <v>1</v>
          </cell>
          <cell r="AJ601" t="str">
            <v>Out &amp; under</v>
          </cell>
          <cell r="AK601" t="str">
            <v xml:space="preserve">Revenue </v>
          </cell>
          <cell r="AL601" t="str">
            <v>End of period</v>
          </cell>
          <cell r="AM601" t="str">
            <v>Water consumption</v>
          </cell>
          <cell r="AN601" t="str">
            <v xml:space="preserve">% </v>
          </cell>
          <cell r="AO601" t="str">
            <v>Percentage reduction from baseline (2019-20) using 3 year average</v>
          </cell>
          <cell r="AP601">
            <v>1</v>
          </cell>
          <cell r="AQ601" t="str">
            <v>Up</v>
          </cell>
          <cell r="AR601" t="str">
            <v>Per capita consumption</v>
          </cell>
          <cell r="AS601"/>
          <cell r="AT601"/>
          <cell r="AU601"/>
          <cell r="AV601"/>
          <cell r="AW601"/>
          <cell r="AX601"/>
          <cell r="AY601"/>
          <cell r="AZ601"/>
          <cell r="BA601"/>
          <cell r="BB601"/>
          <cell r="BC601"/>
          <cell r="BD601"/>
          <cell r="BE601"/>
          <cell r="BF601"/>
          <cell r="BG601"/>
          <cell r="BH601"/>
          <cell r="BI601">
            <v>0.1</v>
          </cell>
          <cell r="BJ601">
            <v>0.2</v>
          </cell>
          <cell r="BK601">
            <v>0.3</v>
          </cell>
          <cell r="BL601">
            <v>0.4</v>
          </cell>
          <cell r="BM601">
            <v>0.9</v>
          </cell>
          <cell r="BN601"/>
          <cell r="BO601"/>
          <cell r="BP601"/>
          <cell r="BQ601"/>
          <cell r="BR601"/>
          <cell r="BS601"/>
          <cell r="BT601"/>
          <cell r="BU601"/>
          <cell r="BV601"/>
          <cell r="BW601"/>
          <cell r="BX601"/>
          <cell r="BY601"/>
          <cell r="BZ601"/>
          <cell r="CA601"/>
          <cell r="CB601"/>
          <cell r="CC601"/>
          <cell r="CD601" t="str">
            <v>Yes</v>
          </cell>
          <cell r="CE601" t="str">
            <v>Yes</v>
          </cell>
          <cell r="CF601" t="str">
            <v>Yes</v>
          </cell>
          <cell r="CG601" t="str">
            <v>Yes</v>
          </cell>
          <cell r="CH601" t="str">
            <v>Yes</v>
          </cell>
          <cell r="CI601" t="str">
            <v/>
          </cell>
          <cell r="CJ601" t="str">
            <v/>
          </cell>
          <cell r="CK601" t="str">
            <v/>
          </cell>
          <cell r="CL601" t="str">
            <v/>
          </cell>
          <cell r="CM601" t="str">
            <v/>
          </cell>
          <cell r="CN601">
            <v>-12.7</v>
          </cell>
          <cell r="CO601">
            <v>-12.7</v>
          </cell>
          <cell r="CP601">
            <v>-12.7</v>
          </cell>
          <cell r="CQ601">
            <v>-12.7</v>
          </cell>
          <cell r="CR601">
            <v>-12.7</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v>-0.13</v>
          </cell>
          <cell r="DN601">
            <v>-0.43</v>
          </cell>
          <cell r="DO601" t="str">
            <v/>
          </cell>
          <cell r="DP601" t="str">
            <v/>
          </cell>
          <cell r="DQ601">
            <v>9.0999999999999998E-2</v>
          </cell>
          <cell r="DR601" t="str">
            <v/>
          </cell>
          <cell r="DS601" t="str">
            <v/>
          </cell>
          <cell r="DT601" t="str">
            <v/>
          </cell>
          <cell r="DU601" t="str">
            <v/>
          </cell>
          <cell r="DV601">
            <v>1</v>
          </cell>
          <cell r="DW601" t="str">
            <v/>
          </cell>
        </row>
        <row r="602">
          <cell r="U602" t="str">
            <v>PR19WSX_W3</v>
          </cell>
          <cell r="V602" t="str">
            <v>Efficient use of water</v>
          </cell>
          <cell r="W602" t="str">
            <v>PR14 continuation</v>
          </cell>
          <cell r="X602" t="str">
            <v>W3</v>
          </cell>
          <cell r="Y602" t="str">
            <v>Customer reported leaks fixed within a day</v>
          </cell>
          <cell r="Z602" t="str">
            <v>Percentage of customer reported leaks fixed by the end of the next working day (on water mains - excludes service pipes)</v>
          </cell>
          <cell r="AA602" t="str">
            <v/>
          </cell>
          <cell r="AB602">
            <v>1</v>
          </cell>
          <cell r="AC602" t="str">
            <v/>
          </cell>
          <cell r="AD602" t="str">
            <v/>
          </cell>
          <cell r="AE602" t="str">
            <v/>
          </cell>
          <cell r="AF602" t="str">
            <v/>
          </cell>
          <cell r="AG602" t="str">
            <v/>
          </cell>
          <cell r="AH602" t="str">
            <v/>
          </cell>
          <cell r="AI602">
            <v>1</v>
          </cell>
          <cell r="AJ602" t="str">
            <v>Out &amp; under</v>
          </cell>
          <cell r="AK602" t="str">
            <v xml:space="preserve">Revenue </v>
          </cell>
          <cell r="AL602" t="str">
            <v>In-period</v>
          </cell>
          <cell r="AM602" t="str">
            <v>Leakage</v>
          </cell>
          <cell r="AN602" t="str">
            <v>%</v>
          </cell>
          <cell r="AO602" t="str">
            <v>Percentage of leaks fixed</v>
          </cell>
          <cell r="AP602">
            <v>0</v>
          </cell>
          <cell r="AQ602" t="str">
            <v>Up</v>
          </cell>
          <cell r="AR602" t="str">
            <v/>
          </cell>
          <cell r="AS602"/>
          <cell r="AT602"/>
          <cell r="AU602"/>
          <cell r="AV602"/>
          <cell r="AW602"/>
          <cell r="AX602"/>
          <cell r="AY602"/>
          <cell r="AZ602"/>
          <cell r="BA602"/>
          <cell r="BB602"/>
          <cell r="BC602"/>
          <cell r="BD602"/>
          <cell r="BE602"/>
          <cell r="BF602"/>
          <cell r="BG602"/>
          <cell r="BH602"/>
          <cell r="BI602" t="str">
            <v/>
          </cell>
          <cell r="BJ602" t="str">
            <v/>
          </cell>
          <cell r="BK602" t="str">
            <v/>
          </cell>
          <cell r="BL602" t="str">
            <v/>
          </cell>
          <cell r="BM602" t="str">
            <v/>
          </cell>
          <cell r="BN602"/>
          <cell r="BO602"/>
          <cell r="BP602"/>
          <cell r="BQ602"/>
          <cell r="BR602"/>
          <cell r="BS602"/>
          <cell r="BT602"/>
          <cell r="BU602"/>
          <cell r="BV602"/>
          <cell r="BW602"/>
          <cell r="BX602"/>
          <cell r="BY602"/>
          <cell r="BZ602"/>
          <cell r="CA602"/>
          <cell r="CB602"/>
          <cell r="CC602"/>
          <cell r="CD602" t="str">
            <v>Yes</v>
          </cell>
          <cell r="CE602" t="str">
            <v>Yes</v>
          </cell>
          <cell r="CF602" t="str">
            <v>Yes</v>
          </cell>
          <cell r="CG602" t="str">
            <v>Yes</v>
          </cell>
          <cell r="CH602" t="str">
            <v>Yes</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v>1</v>
          </cell>
          <cell r="DW602" t="str">
            <v/>
          </cell>
        </row>
        <row r="603">
          <cell r="U603" t="str">
            <v>PR19WSX_W4</v>
          </cell>
          <cell r="V603" t="str">
            <v>Efficient use of water</v>
          </cell>
          <cell r="W603" t="str">
            <v>PR14 revision</v>
          </cell>
          <cell r="X603" t="str">
            <v>W4</v>
          </cell>
          <cell r="Y603" t="str">
            <v>Volume of water saved by water efficiency engagement</v>
          </cell>
          <cell r="Z603" t="str">
            <v>Volume of water saved by helping customers reduce the amount of water they use because of our engagement programme</v>
          </cell>
          <cell r="AA603" t="str">
            <v/>
          </cell>
          <cell r="AB603">
            <v>1</v>
          </cell>
          <cell r="AC603" t="str">
            <v/>
          </cell>
          <cell r="AD603" t="str">
            <v/>
          </cell>
          <cell r="AE603" t="str">
            <v/>
          </cell>
          <cell r="AF603" t="str">
            <v/>
          </cell>
          <cell r="AG603" t="str">
            <v/>
          </cell>
          <cell r="AH603" t="str">
            <v/>
          </cell>
          <cell r="AI603">
            <v>1</v>
          </cell>
          <cell r="AJ603" t="str">
            <v>NFI</v>
          </cell>
          <cell r="AK603" t="str">
            <v/>
          </cell>
          <cell r="AL603" t="str">
            <v/>
          </cell>
          <cell r="AM603" t="str">
            <v>Water consumption</v>
          </cell>
          <cell r="AN603" t="str">
            <v>nr</v>
          </cell>
          <cell r="AO603" t="str">
            <v>Megalitres per day - cumulative</v>
          </cell>
          <cell r="AP603">
            <v>1</v>
          </cell>
          <cell r="AQ603" t="str">
            <v>Up</v>
          </cell>
          <cell r="AR603" t="str">
            <v/>
          </cell>
          <cell r="AS603"/>
          <cell r="AT603"/>
          <cell r="AU603"/>
          <cell r="AV603"/>
          <cell r="AW603"/>
          <cell r="AX603"/>
          <cell r="AY603"/>
          <cell r="AZ603"/>
          <cell r="BA603"/>
          <cell r="BB603"/>
          <cell r="BC603"/>
          <cell r="BD603"/>
          <cell r="BE603"/>
          <cell r="BF603"/>
          <cell r="BG603"/>
          <cell r="BH603"/>
          <cell r="BI603" t="str">
            <v/>
          </cell>
          <cell r="BJ603" t="str">
            <v/>
          </cell>
          <cell r="BK603" t="str">
            <v/>
          </cell>
          <cell r="BL603" t="str">
            <v/>
          </cell>
          <cell r="BM603" t="str">
            <v/>
          </cell>
          <cell r="BN603"/>
          <cell r="BO603"/>
          <cell r="BP603"/>
          <cell r="BQ603"/>
          <cell r="BR603"/>
          <cell r="BS603"/>
          <cell r="BT603"/>
          <cell r="BU603"/>
          <cell r="BV603"/>
          <cell r="BW603"/>
          <cell r="BX603"/>
          <cell r="BY603"/>
          <cell r="BZ603"/>
          <cell r="CA603"/>
          <cell r="CB603"/>
          <cell r="CC603"/>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v>1</v>
          </cell>
          <cell r="DW603" t="str">
            <v/>
          </cell>
        </row>
        <row r="604">
          <cell r="U604" t="str">
            <v>PR19WSX_Q1</v>
          </cell>
          <cell r="V604" t="str">
            <v>Excellent drinking water quality</v>
          </cell>
          <cell r="W604" t="str">
            <v>PR19 new</v>
          </cell>
          <cell r="X604" t="str">
            <v>Q1</v>
          </cell>
          <cell r="Y604" t="str">
            <v>Water quality compliance (CRI)</v>
          </cell>
          <cell r="Z604" t="str">
            <v>The DWI's Compliance Risk Index (CRI)</v>
          </cell>
          <cell r="AA604" t="str">
            <v/>
          </cell>
          <cell r="AB604">
            <v>1</v>
          </cell>
          <cell r="AC604" t="str">
            <v/>
          </cell>
          <cell r="AD604" t="str">
            <v/>
          </cell>
          <cell r="AE604" t="str">
            <v/>
          </cell>
          <cell r="AF604" t="str">
            <v/>
          </cell>
          <cell r="AG604" t="str">
            <v/>
          </cell>
          <cell r="AH604" t="str">
            <v/>
          </cell>
          <cell r="AI604">
            <v>1</v>
          </cell>
          <cell r="AJ604" t="str">
            <v>Under</v>
          </cell>
          <cell r="AK604" t="str">
            <v xml:space="preserve">Revenue </v>
          </cell>
          <cell r="AL604" t="str">
            <v>In-period</v>
          </cell>
          <cell r="AM604" t="str">
            <v>Water quality compliance</v>
          </cell>
          <cell r="AN604" t="str">
            <v>number</v>
          </cell>
          <cell r="AO604" t="str">
            <v>Numerical CRI score</v>
          </cell>
          <cell r="AP604">
            <v>2</v>
          </cell>
          <cell r="AQ604" t="str">
            <v>Down</v>
          </cell>
          <cell r="AR604" t="str">
            <v>Water quality compliance (CRI)</v>
          </cell>
          <cell r="AS604"/>
          <cell r="AT604"/>
          <cell r="AU604"/>
          <cell r="AV604"/>
          <cell r="AW604"/>
          <cell r="AX604"/>
          <cell r="AY604"/>
          <cell r="AZ604"/>
          <cell r="BA604"/>
          <cell r="BB604"/>
          <cell r="BC604"/>
          <cell r="BD604"/>
          <cell r="BE604"/>
          <cell r="BF604"/>
          <cell r="BG604"/>
          <cell r="BH604"/>
          <cell r="BI604">
            <v>0</v>
          </cell>
          <cell r="BJ604">
            <v>0</v>
          </cell>
          <cell r="BK604">
            <v>0</v>
          </cell>
          <cell r="BL604">
            <v>0</v>
          </cell>
          <cell r="BM604">
            <v>0</v>
          </cell>
          <cell r="BN604"/>
          <cell r="BO604"/>
          <cell r="BP604"/>
          <cell r="BQ604"/>
          <cell r="BR604"/>
          <cell r="BS604"/>
          <cell r="BT604"/>
          <cell r="BU604"/>
          <cell r="BV604"/>
          <cell r="BW604"/>
          <cell r="BX604"/>
          <cell r="BY604"/>
          <cell r="BZ604"/>
          <cell r="CA604"/>
          <cell r="CB604"/>
          <cell r="CC604"/>
          <cell r="CD604" t="str">
            <v>Yes</v>
          </cell>
          <cell r="CE604" t="str">
            <v>Yes</v>
          </cell>
          <cell r="CF604" t="str">
            <v>Yes</v>
          </cell>
          <cell r="CG604" t="str">
            <v>Yes</v>
          </cell>
          <cell r="CH604" t="str">
            <v>Yes</v>
          </cell>
          <cell r="CI604" t="str">
            <v/>
          </cell>
          <cell r="CJ604" t="str">
            <v/>
          </cell>
          <cell r="CK604" t="str">
            <v/>
          </cell>
          <cell r="CL604" t="str">
            <v/>
          </cell>
          <cell r="CM604" t="str">
            <v/>
          </cell>
          <cell r="CN604">
            <v>9.5</v>
          </cell>
          <cell r="CO604">
            <v>9.5</v>
          </cell>
          <cell r="CP604">
            <v>9.5</v>
          </cell>
          <cell r="CQ604">
            <v>9.5</v>
          </cell>
          <cell r="CR604">
            <v>9.5</v>
          </cell>
          <cell r="CS604">
            <v>2</v>
          </cell>
          <cell r="CT604">
            <v>2</v>
          </cell>
          <cell r="CU604">
            <v>2</v>
          </cell>
          <cell r="CV604">
            <v>2</v>
          </cell>
          <cell r="CW604">
            <v>2</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v>-0.57999999999999996</v>
          </cell>
          <cell r="DN604">
            <v>-2.5</v>
          </cell>
          <cell r="DO604" t="str">
            <v/>
          </cell>
          <cell r="DP604" t="str">
            <v/>
          </cell>
          <cell r="DQ604">
            <v>0</v>
          </cell>
          <cell r="DR604" t="str">
            <v/>
          </cell>
          <cell r="DS604" t="str">
            <v/>
          </cell>
          <cell r="DT604" t="str">
            <v/>
          </cell>
          <cell r="DU604" t="str">
            <v/>
          </cell>
          <cell r="DV604">
            <v>1</v>
          </cell>
          <cell r="DW604" t="str">
            <v/>
          </cell>
        </row>
        <row r="605">
          <cell r="U605" t="str">
            <v>PR19WSX_Q2</v>
          </cell>
          <cell r="V605" t="str">
            <v>Excellent drinking water quality</v>
          </cell>
          <cell r="W605" t="str">
            <v>PR14 revision</v>
          </cell>
          <cell r="X605" t="str">
            <v>Q2</v>
          </cell>
          <cell r="Y605" t="str">
            <v>Water quality customer contacts (appearance, taste and odour)</v>
          </cell>
          <cell r="Z605" t="str">
            <v>Number of times companies contact us about the appearance, taste or odour of their tap water</v>
          </cell>
          <cell r="AA605" t="str">
            <v/>
          </cell>
          <cell r="AB605">
            <v>1</v>
          </cell>
          <cell r="AC605" t="str">
            <v/>
          </cell>
          <cell r="AD605" t="str">
            <v/>
          </cell>
          <cell r="AE605" t="str">
            <v/>
          </cell>
          <cell r="AF605" t="str">
            <v/>
          </cell>
          <cell r="AG605" t="str">
            <v/>
          </cell>
          <cell r="AH605" t="str">
            <v/>
          </cell>
          <cell r="AI605">
            <v>1</v>
          </cell>
          <cell r="AJ605" t="str">
            <v>Out &amp; under</v>
          </cell>
          <cell r="AK605" t="str">
            <v xml:space="preserve">Revenue </v>
          </cell>
          <cell r="AL605" t="str">
            <v>In-period</v>
          </cell>
          <cell r="AM605" t="str">
            <v>Customer contacts - water quality</v>
          </cell>
          <cell r="AN605" t="str">
            <v>Number</v>
          </cell>
          <cell r="AO605" t="str">
            <v>No. of contacts per 1,000 population</v>
          </cell>
          <cell r="AP605">
            <v>2</v>
          </cell>
          <cell r="AQ605" t="str">
            <v>Down</v>
          </cell>
          <cell r="AR605"/>
          <cell r="AS605"/>
          <cell r="AT605"/>
          <cell r="AU605"/>
          <cell r="AV605"/>
          <cell r="AW605"/>
          <cell r="AX605"/>
          <cell r="AY605"/>
          <cell r="AZ605"/>
          <cell r="BA605"/>
          <cell r="BB605"/>
          <cell r="BC605"/>
          <cell r="BD605"/>
          <cell r="BE605"/>
          <cell r="BF605"/>
          <cell r="BG605"/>
          <cell r="BH605"/>
          <cell r="BI605" t="str">
            <v/>
          </cell>
          <cell r="BJ605" t="str">
            <v/>
          </cell>
          <cell r="BK605" t="str">
            <v/>
          </cell>
          <cell r="BL605" t="str">
            <v/>
          </cell>
          <cell r="BM605" t="str">
            <v/>
          </cell>
          <cell r="BN605"/>
          <cell r="BO605"/>
          <cell r="BP605"/>
          <cell r="BQ605"/>
          <cell r="BR605"/>
          <cell r="BS605"/>
          <cell r="BT605"/>
          <cell r="BU605"/>
          <cell r="BV605"/>
          <cell r="BW605"/>
          <cell r="BX605"/>
          <cell r="BY605"/>
          <cell r="BZ605"/>
          <cell r="CA605"/>
          <cell r="CB605"/>
          <cell r="CC605"/>
          <cell r="CD605" t="str">
            <v>Yes</v>
          </cell>
          <cell r="CE605" t="str">
            <v>Yes</v>
          </cell>
          <cell r="CF605" t="str">
            <v>Yes</v>
          </cell>
          <cell r="CG605" t="str">
            <v>Yes</v>
          </cell>
          <cell r="CH605" t="str">
            <v>Yes</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v>1</v>
          </cell>
          <cell r="DW605" t="str">
            <v/>
          </cell>
        </row>
        <row r="606">
          <cell r="U606" t="str">
            <v>PR19WSX_Q3</v>
          </cell>
          <cell r="V606" t="str">
            <v>Excellent drinking water quality</v>
          </cell>
          <cell r="W606" t="str">
            <v>PR19 new</v>
          </cell>
          <cell r="X606" t="str">
            <v>Q3</v>
          </cell>
          <cell r="Y606" t="str">
            <v>Tackling water quality at home and in the work place</v>
          </cell>
          <cell r="Z606" t="str">
            <v>Inspections and customer lead pipe replacement aimed at improvement of water quality</v>
          </cell>
          <cell r="AA606" t="str">
            <v/>
          </cell>
          <cell r="AB606">
            <v>1</v>
          </cell>
          <cell r="AC606" t="str">
            <v/>
          </cell>
          <cell r="AD606" t="str">
            <v/>
          </cell>
          <cell r="AE606" t="str">
            <v/>
          </cell>
          <cell r="AF606" t="str">
            <v/>
          </cell>
          <cell r="AG606" t="str">
            <v/>
          </cell>
          <cell r="AH606" t="str">
            <v/>
          </cell>
          <cell r="AI606">
            <v>1</v>
          </cell>
          <cell r="AJ606" t="str">
            <v>Out &amp; under</v>
          </cell>
          <cell r="AK606" t="str">
            <v xml:space="preserve">Revenue </v>
          </cell>
          <cell r="AL606" t="str">
            <v>In-period</v>
          </cell>
          <cell r="AM606" t="str">
            <v>Water quality compliance</v>
          </cell>
          <cell r="AN606" t="str">
            <v>score</v>
          </cell>
          <cell r="AO606" t="str">
            <v>Index - cumulative</v>
          </cell>
          <cell r="AP606">
            <v>0</v>
          </cell>
          <cell r="AQ606" t="str">
            <v>Up</v>
          </cell>
          <cell r="AR606" t="str">
            <v/>
          </cell>
          <cell r="AS606"/>
          <cell r="AT606"/>
          <cell r="AU606"/>
          <cell r="AV606"/>
          <cell r="AW606"/>
          <cell r="AX606"/>
          <cell r="AY606"/>
          <cell r="AZ606"/>
          <cell r="BA606"/>
          <cell r="BB606"/>
          <cell r="BC606"/>
          <cell r="BD606"/>
          <cell r="BE606"/>
          <cell r="BF606"/>
          <cell r="BG606"/>
          <cell r="BH606"/>
          <cell r="BI606" t="str">
            <v/>
          </cell>
          <cell r="BJ606" t="str">
            <v/>
          </cell>
          <cell r="BK606" t="str">
            <v/>
          </cell>
          <cell r="BL606" t="str">
            <v/>
          </cell>
          <cell r="BM606" t="str">
            <v/>
          </cell>
          <cell r="BN606"/>
          <cell r="BO606"/>
          <cell r="BP606"/>
          <cell r="BQ606"/>
          <cell r="BR606"/>
          <cell r="BS606"/>
          <cell r="BT606"/>
          <cell r="BU606"/>
          <cell r="BV606"/>
          <cell r="BW606"/>
          <cell r="BX606"/>
          <cell r="BY606"/>
          <cell r="BZ606"/>
          <cell r="CA606"/>
          <cell r="CB606"/>
          <cell r="CC606"/>
          <cell r="CD606" t="str">
            <v>Yes</v>
          </cell>
          <cell r="CE606" t="str">
            <v>Yes</v>
          </cell>
          <cell r="CF606" t="str">
            <v>Yes</v>
          </cell>
          <cell r="CG606" t="str">
            <v>Yes</v>
          </cell>
          <cell r="CH606" t="str">
            <v>Yes</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v>1</v>
          </cell>
          <cell r="DW606" t="str">
            <v/>
          </cell>
        </row>
        <row r="607">
          <cell r="U607" t="str">
            <v>PR19WSX_Q4</v>
          </cell>
          <cell r="V607" t="str">
            <v>Excellent drinking water quality</v>
          </cell>
          <cell r="W607" t="str">
            <v>PR19 new</v>
          </cell>
          <cell r="X607" t="str">
            <v>Q4</v>
          </cell>
          <cell r="Y607" t="str">
            <v>Lead communication service pipes replaced (Wessex Water assets)</v>
          </cell>
          <cell r="Z607" t="str">
            <v>Number of lead communication pipes replaced, including galvanised and other metallic pipes that include lead</v>
          </cell>
          <cell r="AA607" t="str">
            <v/>
          </cell>
          <cell r="AB607">
            <v>1</v>
          </cell>
          <cell r="AC607" t="str">
            <v/>
          </cell>
          <cell r="AD607" t="str">
            <v/>
          </cell>
          <cell r="AE607" t="str">
            <v/>
          </cell>
          <cell r="AF607" t="str">
            <v/>
          </cell>
          <cell r="AG607" t="str">
            <v/>
          </cell>
          <cell r="AH607" t="str">
            <v/>
          </cell>
          <cell r="AI607">
            <v>1</v>
          </cell>
          <cell r="AJ607" t="str">
            <v>Out &amp; under</v>
          </cell>
          <cell r="AK607" t="str">
            <v xml:space="preserve">Revenue </v>
          </cell>
          <cell r="AL607" t="str">
            <v>In-period</v>
          </cell>
          <cell r="AM607" t="str">
            <v>Water quality compliance</v>
          </cell>
          <cell r="AN607" t="str">
            <v>nr</v>
          </cell>
          <cell r="AO607" t="str">
            <v>Number of lead pipes replaced each year</v>
          </cell>
          <cell r="AP607">
            <v>0</v>
          </cell>
          <cell r="AQ607" t="str">
            <v>Up</v>
          </cell>
          <cell r="AR607" t="str">
            <v/>
          </cell>
          <cell r="AS607"/>
          <cell r="AT607"/>
          <cell r="AU607"/>
          <cell r="AV607"/>
          <cell r="AW607"/>
          <cell r="AX607"/>
          <cell r="AY607"/>
          <cell r="AZ607"/>
          <cell r="BA607"/>
          <cell r="BB607"/>
          <cell r="BC607"/>
          <cell r="BD607"/>
          <cell r="BE607"/>
          <cell r="BF607"/>
          <cell r="BG607"/>
          <cell r="BH607"/>
          <cell r="BI607" t="str">
            <v/>
          </cell>
          <cell r="BJ607" t="str">
            <v/>
          </cell>
          <cell r="BK607" t="str">
            <v/>
          </cell>
          <cell r="BL607" t="str">
            <v/>
          </cell>
          <cell r="BM607" t="str">
            <v/>
          </cell>
          <cell r="BN607"/>
          <cell r="BO607"/>
          <cell r="BP607"/>
          <cell r="BQ607"/>
          <cell r="BR607"/>
          <cell r="BS607"/>
          <cell r="BT607"/>
          <cell r="BU607"/>
          <cell r="BV607"/>
          <cell r="BW607"/>
          <cell r="BX607"/>
          <cell r="BY607"/>
          <cell r="BZ607"/>
          <cell r="CA607"/>
          <cell r="CB607"/>
          <cell r="CC607"/>
          <cell r="CD607" t="str">
            <v/>
          </cell>
          <cell r="CE607" t="str">
            <v/>
          </cell>
          <cell r="CF607" t="str">
            <v/>
          </cell>
          <cell r="CG607" t="str">
            <v/>
          </cell>
          <cell r="CH607" t="str">
            <v>Yes</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No</v>
          </cell>
          <cell r="DV607">
            <v>1</v>
          </cell>
          <cell r="DW607" t="str">
            <v/>
          </cell>
        </row>
        <row r="608">
          <cell r="U608" t="str">
            <v>PR19WSX_Q5</v>
          </cell>
          <cell r="V608" t="str">
            <v>Excellent drinking water quality</v>
          </cell>
          <cell r="W608" t="str">
            <v>PR19 new</v>
          </cell>
          <cell r="X608" t="str">
            <v>Q5</v>
          </cell>
          <cell r="Y608" t="str">
            <v>Event risk index (Wessex Water) (ERI WW)</v>
          </cell>
          <cell r="Z608" t="str">
            <v>The DWI's Event Risk Index (ERI)</v>
          </cell>
          <cell r="AA608" t="str">
            <v/>
          </cell>
          <cell r="AB608">
            <v>1</v>
          </cell>
          <cell r="AC608" t="str">
            <v/>
          </cell>
          <cell r="AD608" t="str">
            <v/>
          </cell>
          <cell r="AE608" t="str">
            <v/>
          </cell>
          <cell r="AF608" t="str">
            <v/>
          </cell>
          <cell r="AG608" t="str">
            <v/>
          </cell>
          <cell r="AH608" t="str">
            <v/>
          </cell>
          <cell r="AI608">
            <v>1</v>
          </cell>
          <cell r="AJ608" t="str">
            <v>NFI</v>
          </cell>
          <cell r="AK608" t="str">
            <v/>
          </cell>
          <cell r="AL608" t="str">
            <v/>
          </cell>
          <cell r="AM608" t="str">
            <v>Water quality compliance</v>
          </cell>
          <cell r="AN608" t="str">
            <v>score</v>
          </cell>
          <cell r="AO608" t="str">
            <v>Index</v>
          </cell>
          <cell r="AP608">
            <v>3</v>
          </cell>
          <cell r="AQ608" t="str">
            <v>Down</v>
          </cell>
          <cell r="AR608" t="str">
            <v/>
          </cell>
          <cell r="AS608"/>
          <cell r="AT608"/>
          <cell r="AU608"/>
          <cell r="AV608"/>
          <cell r="AW608"/>
          <cell r="AX608"/>
          <cell r="AY608"/>
          <cell r="AZ608"/>
          <cell r="BA608"/>
          <cell r="BB608"/>
          <cell r="BC608"/>
          <cell r="BD608"/>
          <cell r="BE608"/>
          <cell r="BF608"/>
          <cell r="BG608"/>
          <cell r="BH608"/>
          <cell r="BI608" t="str">
            <v/>
          </cell>
          <cell r="BJ608" t="str">
            <v/>
          </cell>
          <cell r="BK608" t="str">
            <v/>
          </cell>
          <cell r="BL608" t="str">
            <v/>
          </cell>
          <cell r="BM608" t="str">
            <v/>
          </cell>
          <cell r="BN608"/>
          <cell r="BO608"/>
          <cell r="BP608"/>
          <cell r="BQ608"/>
          <cell r="BR608"/>
          <cell r="BS608"/>
          <cell r="BT608"/>
          <cell r="BU608"/>
          <cell r="BV608"/>
          <cell r="BW608"/>
          <cell r="BX608"/>
          <cell r="BY608"/>
          <cell r="BZ608"/>
          <cell r="CA608"/>
          <cell r="CB608"/>
          <cell r="CC608"/>
          <cell r="CD608" t="str">
            <v>Yes</v>
          </cell>
          <cell r="CE608" t="str">
            <v>Yes</v>
          </cell>
          <cell r="CF608" t="str">
            <v>Yes</v>
          </cell>
          <cell r="CG608" t="str">
            <v>Yes</v>
          </cell>
          <cell r="CH608" t="str">
            <v>Yes</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v>1</v>
          </cell>
          <cell r="DW608" t="str">
            <v/>
          </cell>
        </row>
        <row r="609">
          <cell r="U609" t="str">
            <v>PR19WSX_F1</v>
          </cell>
          <cell r="V609" t="str">
            <v>Minimise sewer flooding</v>
          </cell>
          <cell r="W609" t="str">
            <v>PR14 revision</v>
          </cell>
          <cell r="X609" t="str">
            <v>F1</v>
          </cell>
          <cell r="Y609" t="str">
            <v>Internal sewer flooding</v>
          </cell>
          <cell r="Z609" t="str">
            <v>The number of internal flooding incidents per year, including all incident causes and sewer flooding due to severe weather events per 10,000 sewer connections</v>
          </cell>
          <cell r="AA609" t="str">
            <v/>
          </cell>
          <cell r="AB609" t="str">
            <v/>
          </cell>
          <cell r="AC609">
            <v>1</v>
          </cell>
          <cell r="AD609" t="str">
            <v/>
          </cell>
          <cell r="AE609" t="str">
            <v/>
          </cell>
          <cell r="AF609" t="str">
            <v/>
          </cell>
          <cell r="AG609" t="str">
            <v/>
          </cell>
          <cell r="AH609" t="str">
            <v/>
          </cell>
          <cell r="AI609">
            <v>1</v>
          </cell>
          <cell r="AJ609" t="str">
            <v>Out &amp; under</v>
          </cell>
          <cell r="AK609" t="str">
            <v xml:space="preserve">Revenue </v>
          </cell>
          <cell r="AL609" t="str">
            <v>In-period</v>
          </cell>
          <cell r="AM609" t="str">
            <v>Sewer flooding</v>
          </cell>
          <cell r="AN609" t="str">
            <v>number</v>
          </cell>
          <cell r="AO609" t="str">
            <v>Number of incidents per 10,000 sewer connections</v>
          </cell>
          <cell r="AP609">
            <v>2</v>
          </cell>
          <cell r="AQ609" t="str">
            <v>Down</v>
          </cell>
          <cell r="AR609" t="str">
            <v>Internal sewer flooding</v>
          </cell>
          <cell r="AS609"/>
          <cell r="AT609"/>
          <cell r="AU609"/>
          <cell r="AV609"/>
          <cell r="AW609"/>
          <cell r="AX609"/>
          <cell r="AY609"/>
          <cell r="AZ609"/>
          <cell r="BA609"/>
          <cell r="BB609"/>
          <cell r="BC609"/>
          <cell r="BD609"/>
          <cell r="BE609"/>
          <cell r="BF609"/>
          <cell r="BG609"/>
          <cell r="BH609"/>
          <cell r="BI609">
            <v>1.68</v>
          </cell>
          <cell r="BJ609">
            <v>1.63</v>
          </cell>
          <cell r="BK609">
            <v>1.58</v>
          </cell>
          <cell r="BL609">
            <v>1.44</v>
          </cell>
          <cell r="BM609">
            <v>1.34</v>
          </cell>
          <cell r="BN609"/>
          <cell r="BO609"/>
          <cell r="BP609"/>
          <cell r="BQ609"/>
          <cell r="BR609"/>
          <cell r="BS609"/>
          <cell r="BT609"/>
          <cell r="BU609"/>
          <cell r="BV609"/>
          <cell r="BW609"/>
          <cell r="BX609"/>
          <cell r="BY609"/>
          <cell r="BZ609"/>
          <cell r="CA609"/>
          <cell r="CB609"/>
          <cell r="CC609"/>
          <cell r="CD609" t="str">
            <v>Yes</v>
          </cell>
          <cell r="CE609" t="str">
            <v>Yes</v>
          </cell>
          <cell r="CF609" t="str">
            <v>Yes</v>
          </cell>
          <cell r="CG609" t="str">
            <v>Yes</v>
          </cell>
          <cell r="CH609" t="str">
            <v>Yes</v>
          </cell>
          <cell r="CI609">
            <v>4.09</v>
          </cell>
          <cell r="CJ609">
            <v>4.09</v>
          </cell>
          <cell r="CK609">
            <v>4.09</v>
          </cell>
          <cell r="CL609">
            <v>4.09</v>
          </cell>
          <cell r="CM609">
            <v>4.09</v>
          </cell>
          <cell r="CN609">
            <v>2.56</v>
          </cell>
          <cell r="CO609">
            <v>2.56</v>
          </cell>
          <cell r="CP609">
            <v>2.56</v>
          </cell>
          <cell r="CQ609">
            <v>2.56</v>
          </cell>
          <cell r="CR609">
            <v>2.56</v>
          </cell>
          <cell r="CS609" t="str">
            <v/>
          </cell>
          <cell r="CT609" t="str">
            <v/>
          </cell>
          <cell r="CU609" t="str">
            <v/>
          </cell>
          <cell r="CV609" t="str">
            <v/>
          </cell>
          <cell r="CW609" t="str">
            <v/>
          </cell>
          <cell r="CX609" t="str">
            <v/>
          </cell>
          <cell r="CY609" t="str">
            <v/>
          </cell>
          <cell r="CZ609" t="str">
            <v/>
          </cell>
          <cell r="DA609" t="str">
            <v/>
          </cell>
          <cell r="DB609" t="str">
            <v/>
          </cell>
          <cell r="DC609">
            <v>0.93</v>
          </cell>
          <cell r="DD609">
            <v>0.9</v>
          </cell>
          <cell r="DE609">
            <v>0.87</v>
          </cell>
          <cell r="DF609">
            <v>0.8</v>
          </cell>
          <cell r="DG609">
            <v>0.74</v>
          </cell>
          <cell r="DH609" t="str">
            <v>*</v>
          </cell>
          <cell r="DI609" t="str">
            <v>*</v>
          </cell>
          <cell r="DJ609" t="str">
            <v>*</v>
          </cell>
          <cell r="DK609" t="str">
            <v>*</v>
          </cell>
          <cell r="DL609" t="str">
            <v>*</v>
          </cell>
          <cell r="DM609">
            <v>-5.69</v>
          </cell>
          <cell r="DN609" t="str">
            <v/>
          </cell>
          <cell r="DO609" t="str">
            <v/>
          </cell>
          <cell r="DP609">
            <v>-18.177</v>
          </cell>
          <cell r="DQ609">
            <v>5.69</v>
          </cell>
          <cell r="DR609" t="str">
            <v/>
          </cell>
          <cell r="DS609" t="str">
            <v/>
          </cell>
          <cell r="DT609">
            <v>18.177</v>
          </cell>
          <cell r="DU609" t="str">
            <v/>
          </cell>
          <cell r="DV609">
            <v>1</v>
          </cell>
          <cell r="DW609" t="str">
            <v/>
          </cell>
        </row>
        <row r="610">
          <cell r="U610" t="str">
            <v>PR19WSX_F2</v>
          </cell>
          <cell r="V610" t="str">
            <v>Minimise sewer flooding</v>
          </cell>
          <cell r="W610" t="str">
            <v>PR19 new</v>
          </cell>
          <cell r="X610" t="str">
            <v>F2</v>
          </cell>
          <cell r="Y610" t="str">
            <v>Customer property sewer flooding (external)</v>
          </cell>
          <cell r="Z610" t="str">
            <v>The number of external sewer flooding incidents, including all incident causes and flooding due to severe weather events per 10,000 sewer connections (in line with Ofwat shadow reporting)</v>
          </cell>
          <cell r="AA610" t="str">
            <v/>
          </cell>
          <cell r="AB610" t="str">
            <v/>
          </cell>
          <cell r="AC610">
            <v>1</v>
          </cell>
          <cell r="AD610" t="str">
            <v/>
          </cell>
          <cell r="AE610" t="str">
            <v/>
          </cell>
          <cell r="AF610" t="str">
            <v/>
          </cell>
          <cell r="AG610" t="str">
            <v/>
          </cell>
          <cell r="AH610" t="str">
            <v/>
          </cell>
          <cell r="AI610">
            <v>1</v>
          </cell>
          <cell r="AJ610" t="str">
            <v>Out &amp; under</v>
          </cell>
          <cell r="AK610" t="str">
            <v xml:space="preserve">Revenue </v>
          </cell>
          <cell r="AL610" t="str">
            <v>In-period</v>
          </cell>
          <cell r="AM610" t="str">
            <v>Sewer flooding</v>
          </cell>
          <cell r="AN610" t="str">
            <v>number</v>
          </cell>
          <cell r="AO610" t="str">
            <v>Number of incidents per 10,000 sewer connections</v>
          </cell>
          <cell r="AP610">
            <v>2</v>
          </cell>
          <cell r="AQ610" t="str">
            <v>Down</v>
          </cell>
          <cell r="AR610"/>
          <cell r="AS610"/>
          <cell r="AT610"/>
          <cell r="AU610"/>
          <cell r="AV610"/>
          <cell r="AW610"/>
          <cell r="AX610"/>
          <cell r="AY610"/>
          <cell r="AZ610"/>
          <cell r="BA610"/>
          <cell r="BB610"/>
          <cell r="BC610"/>
          <cell r="BD610"/>
          <cell r="BE610"/>
          <cell r="BF610"/>
          <cell r="BG610"/>
          <cell r="BH610"/>
          <cell r="BI610" t="str">
            <v/>
          </cell>
          <cell r="BJ610" t="str">
            <v/>
          </cell>
          <cell r="BK610" t="str">
            <v/>
          </cell>
          <cell r="BL610" t="str">
            <v/>
          </cell>
          <cell r="BM610" t="str">
            <v/>
          </cell>
          <cell r="BN610"/>
          <cell r="BO610"/>
          <cell r="BP610"/>
          <cell r="BQ610"/>
          <cell r="BR610"/>
          <cell r="BS610"/>
          <cell r="BT610"/>
          <cell r="BU610"/>
          <cell r="BV610"/>
          <cell r="BW610"/>
          <cell r="BX610"/>
          <cell r="BY610"/>
          <cell r="BZ610"/>
          <cell r="CA610"/>
          <cell r="CB610"/>
          <cell r="CC610"/>
          <cell r="CD610" t="str">
            <v>Yes</v>
          </cell>
          <cell r="CE610" t="str">
            <v>Yes</v>
          </cell>
          <cell r="CF610" t="str">
            <v>Yes</v>
          </cell>
          <cell r="CG610" t="str">
            <v>Yes</v>
          </cell>
          <cell r="CH610" t="str">
            <v>Yes</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v>1</v>
          </cell>
          <cell r="DW610" t="str">
            <v/>
          </cell>
        </row>
        <row r="611">
          <cell r="U611" t="str">
            <v>PR19WSX_F3</v>
          </cell>
          <cell r="V611" t="str">
            <v>Minimise sewer flooding</v>
          </cell>
          <cell r="W611" t="str">
            <v>PR14 continuation</v>
          </cell>
          <cell r="X611" t="str">
            <v>F3</v>
          </cell>
          <cell r="Y611" t="str">
            <v>Sewer flooding risk</v>
          </cell>
          <cell r="Z611" t="str">
            <v>Overall risk of flooding as measured by sewer flooding risk grid</v>
          </cell>
          <cell r="AA611" t="str">
            <v/>
          </cell>
          <cell r="AB611" t="str">
            <v/>
          </cell>
          <cell r="AC611">
            <v>1</v>
          </cell>
          <cell r="AD611" t="str">
            <v/>
          </cell>
          <cell r="AE611" t="str">
            <v/>
          </cell>
          <cell r="AF611" t="str">
            <v/>
          </cell>
          <cell r="AG611" t="str">
            <v/>
          </cell>
          <cell r="AH611" t="str">
            <v/>
          </cell>
          <cell r="AI611">
            <v>1</v>
          </cell>
          <cell r="AJ611" t="str">
            <v>Under</v>
          </cell>
          <cell r="AK611" t="str">
            <v xml:space="preserve">Revenue </v>
          </cell>
          <cell r="AL611" t="str">
            <v>In-period</v>
          </cell>
          <cell r="AM611" t="str">
            <v>Sewer flooding</v>
          </cell>
          <cell r="AN611" t="str">
            <v>score</v>
          </cell>
          <cell r="AO611" t="str">
            <v>Index</v>
          </cell>
          <cell r="AP611">
            <v>0</v>
          </cell>
          <cell r="AQ611" t="str">
            <v>Down</v>
          </cell>
          <cell r="AR611" t="str">
            <v/>
          </cell>
          <cell r="AS611"/>
          <cell r="AT611"/>
          <cell r="AU611"/>
          <cell r="AV611"/>
          <cell r="AW611"/>
          <cell r="AX611"/>
          <cell r="AY611"/>
          <cell r="AZ611"/>
          <cell r="BA611"/>
          <cell r="BB611"/>
          <cell r="BC611"/>
          <cell r="BD611"/>
          <cell r="BE611"/>
          <cell r="BF611"/>
          <cell r="BG611"/>
          <cell r="BH611"/>
          <cell r="BI611" t="str">
            <v/>
          </cell>
          <cell r="BJ611" t="str">
            <v/>
          </cell>
          <cell r="BK611" t="str">
            <v/>
          </cell>
          <cell r="BL611" t="str">
            <v/>
          </cell>
          <cell r="BM611" t="str">
            <v/>
          </cell>
          <cell r="BN611"/>
          <cell r="BO611"/>
          <cell r="BP611"/>
          <cell r="BQ611"/>
          <cell r="BR611"/>
          <cell r="BS611"/>
          <cell r="BT611"/>
          <cell r="BU611"/>
          <cell r="BV611"/>
          <cell r="BW611"/>
          <cell r="BX611"/>
          <cell r="BY611"/>
          <cell r="BZ611"/>
          <cell r="CA611"/>
          <cell r="CB611"/>
          <cell r="CC611"/>
          <cell r="CD611" t="str">
            <v>Yes</v>
          </cell>
          <cell r="CE611" t="str">
            <v>Yes</v>
          </cell>
          <cell r="CF611" t="str">
            <v>Yes</v>
          </cell>
          <cell r="CG611" t="str">
            <v>Yes</v>
          </cell>
          <cell r="CH611" t="str">
            <v>Yes</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v>1</v>
          </cell>
          <cell r="DW611" t="str">
            <v/>
          </cell>
        </row>
        <row r="612">
          <cell r="U612" t="str">
            <v>PR19WSX_F4</v>
          </cell>
          <cell r="V612" t="str">
            <v>Minimise sewer flooding</v>
          </cell>
          <cell r="W612" t="str">
            <v>PR14 continuation</v>
          </cell>
          <cell r="X612" t="str">
            <v>F4</v>
          </cell>
          <cell r="Y612" t="str">
            <v>North Bristol Sewer Scheme - Trym catchment</v>
          </cell>
          <cell r="Z612" t="str">
            <v>Delivery of additional capacity for the Trym catchment by 2022/23 in line with the agreed North Bristol Sewerage strategy</v>
          </cell>
          <cell r="AA612" t="str">
            <v/>
          </cell>
          <cell r="AB612" t="str">
            <v/>
          </cell>
          <cell r="AC612">
            <v>1</v>
          </cell>
          <cell r="AD612" t="str">
            <v/>
          </cell>
          <cell r="AE612" t="str">
            <v/>
          </cell>
          <cell r="AF612" t="str">
            <v/>
          </cell>
          <cell r="AG612" t="str">
            <v/>
          </cell>
          <cell r="AH612" t="str">
            <v/>
          </cell>
          <cell r="AI612">
            <v>1</v>
          </cell>
          <cell r="AJ612" t="str">
            <v>Under</v>
          </cell>
          <cell r="AK612" t="str">
            <v xml:space="preserve">Revenue </v>
          </cell>
          <cell r="AL612" t="str">
            <v>In-period</v>
          </cell>
          <cell r="AM612" t="str">
            <v>Resilience</v>
          </cell>
          <cell r="AN612" t="str">
            <v>nr</v>
          </cell>
          <cell r="AO612" t="str">
            <v>Months of delays</v>
          </cell>
          <cell r="AP612">
            <v>0</v>
          </cell>
          <cell r="AQ612" t="str">
            <v>Down</v>
          </cell>
          <cell r="AR612" t="str">
            <v/>
          </cell>
          <cell r="AS612"/>
          <cell r="AT612"/>
          <cell r="AU612"/>
          <cell r="AV612"/>
          <cell r="AW612"/>
          <cell r="AX612"/>
          <cell r="AY612"/>
          <cell r="AZ612"/>
          <cell r="BA612"/>
          <cell r="BB612"/>
          <cell r="BC612"/>
          <cell r="BD612"/>
          <cell r="BE612"/>
          <cell r="BF612"/>
          <cell r="BG612"/>
          <cell r="BH612"/>
          <cell r="BI612" t="str">
            <v/>
          </cell>
          <cell r="BJ612" t="str">
            <v/>
          </cell>
          <cell r="BK612" t="str">
            <v/>
          </cell>
          <cell r="BL612" t="str">
            <v/>
          </cell>
          <cell r="BM612" t="str">
            <v/>
          </cell>
          <cell r="BN612"/>
          <cell r="BO612"/>
          <cell r="BP612"/>
          <cell r="BQ612"/>
          <cell r="BR612"/>
          <cell r="BS612"/>
          <cell r="BT612"/>
          <cell r="BU612"/>
          <cell r="BV612"/>
          <cell r="BW612"/>
          <cell r="BX612"/>
          <cell r="BY612"/>
          <cell r="BZ612"/>
          <cell r="CA612"/>
          <cell r="CB612"/>
          <cell r="CC612"/>
          <cell r="CD612" t="str">
            <v/>
          </cell>
          <cell r="CE612" t="str">
            <v/>
          </cell>
          <cell r="CF612" t="str">
            <v/>
          </cell>
          <cell r="CG612" t="str">
            <v/>
          </cell>
          <cell r="CH612" t="str">
            <v>Yes</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v>1</v>
          </cell>
          <cell r="DW612" t="str">
            <v/>
          </cell>
        </row>
        <row r="613">
          <cell r="U613" t="str">
            <v>PR19WSX_R1</v>
          </cell>
          <cell r="V613" t="str">
            <v>Resilient services</v>
          </cell>
          <cell r="W613" t="str">
            <v>PR14 revision</v>
          </cell>
          <cell r="X613" t="str">
            <v>R1</v>
          </cell>
          <cell r="Y613" t="str">
            <v>Water supply interruptions</v>
          </cell>
          <cell r="Z613" t="str">
            <v>Number of minutes lost per property with supply interruptions greater than three hours including planned, unplanned and third party interruptions</v>
          </cell>
          <cell r="AA613" t="str">
            <v/>
          </cell>
          <cell r="AB613">
            <v>1</v>
          </cell>
          <cell r="AC613" t="str">
            <v/>
          </cell>
          <cell r="AD613" t="str">
            <v/>
          </cell>
          <cell r="AE613" t="str">
            <v/>
          </cell>
          <cell r="AF613" t="str">
            <v/>
          </cell>
          <cell r="AG613" t="str">
            <v/>
          </cell>
          <cell r="AH613" t="str">
            <v/>
          </cell>
          <cell r="AI613">
            <v>1</v>
          </cell>
          <cell r="AJ613" t="str">
            <v>Out &amp; under</v>
          </cell>
          <cell r="AK613" t="str">
            <v xml:space="preserve">Revenue </v>
          </cell>
          <cell r="AL613" t="str">
            <v>In-period</v>
          </cell>
          <cell r="AM613" t="str">
            <v>Supply interruptions</v>
          </cell>
          <cell r="AN613" t="str">
            <v>hh:mm:ss</v>
          </cell>
          <cell r="AO613" t="str">
            <v>Hours:minutes:seconds per property per year</v>
          </cell>
          <cell r="AP613">
            <v>0</v>
          </cell>
          <cell r="AQ613" t="str">
            <v>Down</v>
          </cell>
          <cell r="AR613" t="str">
            <v>Water supply interruptions</v>
          </cell>
          <cell r="AS613"/>
          <cell r="AT613"/>
          <cell r="AU613"/>
          <cell r="AV613"/>
          <cell r="AW613"/>
          <cell r="AX613"/>
          <cell r="AY613"/>
          <cell r="AZ613"/>
          <cell r="BA613"/>
          <cell r="BB613"/>
          <cell r="BC613"/>
          <cell r="BD613"/>
          <cell r="BE613"/>
          <cell r="BF613"/>
          <cell r="BG613"/>
          <cell r="BH613"/>
          <cell r="BI613">
            <v>4.5138888888888893E-3</v>
          </cell>
          <cell r="BJ613">
            <v>4.2592592592592595E-3</v>
          </cell>
          <cell r="BK613">
            <v>3.9930555555555561E-3</v>
          </cell>
          <cell r="BL613">
            <v>3.7384259259259263E-3</v>
          </cell>
          <cell r="BM613">
            <v>3.472222222222222E-3</v>
          </cell>
          <cell r="BN613"/>
          <cell r="BO613"/>
          <cell r="BP613"/>
          <cell r="BQ613"/>
          <cell r="BR613"/>
          <cell r="BS613"/>
          <cell r="BT613"/>
          <cell r="BU613"/>
          <cell r="BV613"/>
          <cell r="BW613"/>
          <cell r="BX613"/>
          <cell r="BY613"/>
          <cell r="BZ613"/>
          <cell r="CA613"/>
          <cell r="CB613"/>
          <cell r="CC613"/>
          <cell r="CD613" t="str">
            <v>Yes</v>
          </cell>
          <cell r="CE613" t="str">
            <v>Yes</v>
          </cell>
          <cell r="CF613" t="str">
            <v>Yes</v>
          </cell>
          <cell r="CG613" t="str">
            <v>Yes</v>
          </cell>
          <cell r="CH613" t="str">
            <v>Yes</v>
          </cell>
          <cell r="CI613">
            <v>1.3391203703703704E-2</v>
          </cell>
          <cell r="CJ613">
            <v>1.3391203703703704E-2</v>
          </cell>
          <cell r="CK613">
            <v>1.3391203703703704E-2</v>
          </cell>
          <cell r="CL613">
            <v>1.3391203703703704E-2</v>
          </cell>
          <cell r="CM613">
            <v>1.3391203703703704E-2</v>
          </cell>
          <cell r="CN613">
            <v>1.1793981481481482E-2</v>
          </cell>
          <cell r="CO613">
            <v>1.1793981481481482E-2</v>
          </cell>
          <cell r="CP613">
            <v>1.1793981481481482E-2</v>
          </cell>
          <cell r="CQ613">
            <v>1.1793981481481482E-2</v>
          </cell>
          <cell r="CR613">
            <v>1.1793981481481482E-2</v>
          </cell>
          <cell r="CS613" t="str">
            <v/>
          </cell>
          <cell r="CT613" t="str">
            <v/>
          </cell>
          <cell r="CU613" t="str">
            <v/>
          </cell>
          <cell r="CV613" t="str">
            <v/>
          </cell>
          <cell r="CW613" t="str">
            <v/>
          </cell>
          <cell r="CX613" t="str">
            <v/>
          </cell>
          <cell r="CY613" t="str">
            <v/>
          </cell>
          <cell r="CZ613" t="str">
            <v/>
          </cell>
          <cell r="DA613" t="str">
            <v/>
          </cell>
          <cell r="DB613" t="str">
            <v/>
          </cell>
          <cell r="DC613">
            <v>9.0277777777777784E-4</v>
          </cell>
          <cell r="DD613">
            <v>9.0277777777777784E-4</v>
          </cell>
          <cell r="DE613">
            <v>9.0277777777777784E-4</v>
          </cell>
          <cell r="DF613">
            <v>9.0277777777777784E-4</v>
          </cell>
          <cell r="DG613">
            <v>9.0277777777777784E-4</v>
          </cell>
          <cell r="DH613" t="str">
            <v>*</v>
          </cell>
          <cell r="DI613" t="str">
            <v>*</v>
          </cell>
          <cell r="DJ613" t="str">
            <v>*</v>
          </cell>
          <cell r="DK613" t="str">
            <v>*</v>
          </cell>
          <cell r="DL613" t="str">
            <v>*</v>
          </cell>
          <cell r="DM613">
            <v>-0.14000000000000001</v>
          </cell>
          <cell r="DN613" t="str">
            <v/>
          </cell>
          <cell r="DO613" t="str">
            <v/>
          </cell>
          <cell r="DP613">
            <v>-0.3</v>
          </cell>
          <cell r="DQ613">
            <v>0.14000000000000001</v>
          </cell>
          <cell r="DR613" t="str">
            <v/>
          </cell>
          <cell r="DS613" t="str">
            <v/>
          </cell>
          <cell r="DT613">
            <v>0.3</v>
          </cell>
          <cell r="DU613" t="str">
            <v/>
          </cell>
          <cell r="DV613">
            <v>1</v>
          </cell>
          <cell r="DW613" t="str">
            <v/>
          </cell>
        </row>
        <row r="614">
          <cell r="U614" t="str">
            <v>PR19WSX_R2</v>
          </cell>
          <cell r="V614" t="str">
            <v>Resilient services</v>
          </cell>
          <cell r="W614" t="str">
            <v>PR19 new</v>
          </cell>
          <cell r="X614" t="str">
            <v>R2</v>
          </cell>
          <cell r="Y614" t="str">
            <v>Risk of severe restrictions in a drought</v>
          </cell>
          <cell r="Z614" t="str">
            <v>Percentage of the population the company serves, that would experience severe supply restrictions (e.g. standpipes or rota cuts) in a 1-in-200 year drought</v>
          </cell>
          <cell r="AA614">
            <v>1</v>
          </cell>
          <cell r="AB614" t="str">
            <v/>
          </cell>
          <cell r="AC614" t="str">
            <v/>
          </cell>
          <cell r="AD614" t="str">
            <v/>
          </cell>
          <cell r="AE614" t="str">
            <v/>
          </cell>
          <cell r="AF614" t="str">
            <v/>
          </cell>
          <cell r="AG614" t="str">
            <v/>
          </cell>
          <cell r="AH614" t="str">
            <v/>
          </cell>
          <cell r="AI614">
            <v>1</v>
          </cell>
          <cell r="AJ614" t="str">
            <v>NFI</v>
          </cell>
          <cell r="AK614" t="str">
            <v/>
          </cell>
          <cell r="AL614" t="str">
            <v/>
          </cell>
          <cell r="AM614" t="str">
            <v>Supply restrictions</v>
          </cell>
          <cell r="AN614" t="str">
            <v>%</v>
          </cell>
          <cell r="AO614" t="str">
            <v>Percentage of population at risk</v>
          </cell>
          <cell r="AP614">
            <v>1</v>
          </cell>
          <cell r="AQ614" t="str">
            <v>Down</v>
          </cell>
          <cell r="AR614" t="str">
            <v>Risk of severe restrictions in a drought</v>
          </cell>
          <cell r="AS614"/>
          <cell r="AT614"/>
          <cell r="AU614"/>
          <cell r="AV614"/>
          <cell r="AW614"/>
          <cell r="AX614"/>
          <cell r="AY614"/>
          <cell r="AZ614"/>
          <cell r="BA614"/>
          <cell r="BB614"/>
          <cell r="BC614"/>
          <cell r="BD614"/>
          <cell r="BE614"/>
          <cell r="BF614"/>
          <cell r="BG614"/>
          <cell r="BH614"/>
          <cell r="BI614">
            <v>0</v>
          </cell>
          <cell r="BJ614">
            <v>0</v>
          </cell>
          <cell r="BK614">
            <v>0</v>
          </cell>
          <cell r="BL614">
            <v>0</v>
          </cell>
          <cell r="BM614">
            <v>0</v>
          </cell>
          <cell r="BN614"/>
          <cell r="BO614"/>
          <cell r="BP614"/>
          <cell r="BQ614"/>
          <cell r="BR614"/>
          <cell r="BS614"/>
          <cell r="BT614"/>
          <cell r="BU614"/>
          <cell r="BV614"/>
          <cell r="BW614"/>
          <cell r="BX614"/>
          <cell r="BY614"/>
          <cell r="BZ614"/>
          <cell r="CA614"/>
          <cell r="CB614"/>
          <cell r="CC614"/>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v>1</v>
          </cell>
          <cell r="DW614" t="str">
            <v/>
          </cell>
        </row>
        <row r="615">
          <cell r="U615" t="str">
            <v>PR19WSX_R3</v>
          </cell>
          <cell r="V615" t="str">
            <v>Resilient services</v>
          </cell>
          <cell r="W615" t="str">
            <v>PR19 new</v>
          </cell>
          <cell r="X615" t="str">
            <v>R3</v>
          </cell>
          <cell r="Y615" t="str">
            <v>Risk of sewer flooding in a storm</v>
          </cell>
          <cell r="Z615" t="str">
            <v>Percentage of population at risk of sewer flooding in a 1-in-50 year storm</v>
          </cell>
          <cell r="AA615" t="str">
            <v/>
          </cell>
          <cell r="AB615" t="str">
            <v/>
          </cell>
          <cell r="AC615">
            <v>1</v>
          </cell>
          <cell r="AD615" t="str">
            <v/>
          </cell>
          <cell r="AE615" t="str">
            <v/>
          </cell>
          <cell r="AF615" t="str">
            <v/>
          </cell>
          <cell r="AG615" t="str">
            <v/>
          </cell>
          <cell r="AH615" t="str">
            <v/>
          </cell>
          <cell r="AI615">
            <v>1</v>
          </cell>
          <cell r="AJ615" t="str">
            <v>NFI</v>
          </cell>
          <cell r="AK615" t="str">
            <v/>
          </cell>
          <cell r="AL615" t="str">
            <v/>
          </cell>
          <cell r="AM615" t="str">
            <v>Sewer flooding</v>
          </cell>
          <cell r="AN615" t="str">
            <v>%</v>
          </cell>
          <cell r="AO615" t="str">
            <v>Percentage of population at risk</v>
          </cell>
          <cell r="AP615">
            <v>2</v>
          </cell>
          <cell r="AQ615" t="str">
            <v>Down</v>
          </cell>
          <cell r="AR615" t="str">
            <v>Risk of sewer flooding in a storm</v>
          </cell>
          <cell r="AS615"/>
          <cell r="AT615"/>
          <cell r="AU615"/>
          <cell r="AV615"/>
          <cell r="AW615"/>
          <cell r="AX615"/>
          <cell r="AY615"/>
          <cell r="AZ615"/>
          <cell r="BA615"/>
          <cell r="BB615"/>
          <cell r="BC615"/>
          <cell r="BD615"/>
          <cell r="BE615"/>
          <cell r="BF615"/>
          <cell r="BG615"/>
          <cell r="BH615"/>
          <cell r="BI615" t="str">
            <v>12.93​</v>
          </cell>
          <cell r="BJ615" t="str">
            <v>11.93​</v>
          </cell>
          <cell r="BK615" t="str">
            <v>9.45​</v>
          </cell>
          <cell r="BL615" t="str">
            <v>8.91​</v>
          </cell>
          <cell r="BM615" t="str">
            <v>8.37​</v>
          </cell>
          <cell r="BN615"/>
          <cell r="BO615"/>
          <cell r="BP615"/>
          <cell r="BQ615"/>
          <cell r="BR615"/>
          <cell r="BS615"/>
          <cell r="BT615"/>
          <cell r="BU615"/>
          <cell r="BV615"/>
          <cell r="BW615"/>
          <cell r="BX615"/>
          <cell r="BY615"/>
          <cell r="BZ615"/>
          <cell r="CA615"/>
          <cell r="CB615"/>
          <cell r="CC615"/>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v>1</v>
          </cell>
          <cell r="DW615" t="str">
            <v/>
          </cell>
        </row>
        <row r="616">
          <cell r="U616" t="str">
            <v>PR19WSX_R4</v>
          </cell>
          <cell r="V616" t="str">
            <v>Resilient services</v>
          </cell>
          <cell r="W616" t="str">
            <v>PR14 continuation</v>
          </cell>
          <cell r="X616" t="str">
            <v>R4</v>
          </cell>
          <cell r="Y616" t="str">
            <v>Mains repairs</v>
          </cell>
          <cell r="Z616" t="str">
            <v>Number of mains bursts/repairs on water mains per year (water mains only - excludes service pipes)</v>
          </cell>
          <cell r="AA616" t="str">
            <v/>
          </cell>
          <cell r="AB616">
            <v>1</v>
          </cell>
          <cell r="AC616" t="str">
            <v/>
          </cell>
          <cell r="AD616" t="str">
            <v/>
          </cell>
          <cell r="AE616" t="str">
            <v/>
          </cell>
          <cell r="AF616" t="str">
            <v/>
          </cell>
          <cell r="AG616" t="str">
            <v/>
          </cell>
          <cell r="AH616" t="str">
            <v/>
          </cell>
          <cell r="AI616">
            <v>1</v>
          </cell>
          <cell r="AJ616" t="str">
            <v>Under</v>
          </cell>
          <cell r="AK616" t="str">
            <v xml:space="preserve">Revenue </v>
          </cell>
          <cell r="AL616" t="str">
            <v>In-period</v>
          </cell>
          <cell r="AM616" t="str">
            <v>Water mains bursts</v>
          </cell>
          <cell r="AN616" t="str">
            <v>number</v>
          </cell>
          <cell r="AO616" t="str">
            <v>Number of repairs per 1000 km of mains</v>
          </cell>
          <cell r="AP616">
            <v>1</v>
          </cell>
          <cell r="AQ616" t="str">
            <v>Down</v>
          </cell>
          <cell r="AR616" t="str">
            <v>Mains repairs</v>
          </cell>
          <cell r="AS616"/>
          <cell r="AT616"/>
          <cell r="AU616"/>
          <cell r="AV616"/>
          <cell r="AW616"/>
          <cell r="AX616"/>
          <cell r="AY616"/>
          <cell r="AZ616"/>
          <cell r="BA616"/>
          <cell r="BB616"/>
          <cell r="BC616"/>
          <cell r="BD616"/>
          <cell r="BE616"/>
          <cell r="BF616"/>
          <cell r="BG616"/>
          <cell r="BH616"/>
          <cell r="BI616">
            <v>161.4</v>
          </cell>
          <cell r="BJ616">
            <v>159.1</v>
          </cell>
          <cell r="BK616">
            <v>156.9</v>
          </cell>
          <cell r="BL616">
            <v>154.6</v>
          </cell>
          <cell r="BM616">
            <v>152.4</v>
          </cell>
          <cell r="BN616"/>
          <cell r="BO616"/>
          <cell r="BP616"/>
          <cell r="BQ616"/>
          <cell r="BR616"/>
          <cell r="BS616"/>
          <cell r="BT616"/>
          <cell r="BU616"/>
          <cell r="BV616"/>
          <cell r="BW616"/>
          <cell r="BX616"/>
          <cell r="BY616"/>
          <cell r="BZ616"/>
          <cell r="CA616"/>
          <cell r="CB616"/>
          <cell r="CC616"/>
          <cell r="CD616" t="str">
            <v>Yes</v>
          </cell>
          <cell r="CE616" t="str">
            <v>Yes</v>
          </cell>
          <cell r="CF616" t="str">
            <v>Yes</v>
          </cell>
          <cell r="CG616" t="str">
            <v>Yes</v>
          </cell>
          <cell r="CH616" t="str">
            <v>Yes</v>
          </cell>
          <cell r="CI616" t="str">
            <v/>
          </cell>
          <cell r="CJ616" t="str">
            <v/>
          </cell>
          <cell r="CK616" t="str">
            <v/>
          </cell>
          <cell r="CL616" t="str">
            <v/>
          </cell>
          <cell r="CM616" t="str">
            <v/>
          </cell>
          <cell r="CN616">
            <v>225.9</v>
          </cell>
          <cell r="CO616">
            <v>225.9</v>
          </cell>
          <cell r="CP616">
            <v>225.9</v>
          </cell>
          <cell r="CQ616">
            <v>225.9</v>
          </cell>
          <cell r="CR616">
            <v>225.9</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v>-4.5999999999999999E-2</v>
          </cell>
          <cell r="DN616">
            <v>-0.38</v>
          </cell>
          <cell r="DO616" t="str">
            <v/>
          </cell>
          <cell r="DP616" t="str">
            <v/>
          </cell>
          <cell r="DQ616" t="str">
            <v/>
          </cell>
          <cell r="DR616" t="str">
            <v/>
          </cell>
          <cell r="DS616" t="str">
            <v/>
          </cell>
          <cell r="DT616" t="str">
            <v/>
          </cell>
          <cell r="DU616" t="str">
            <v/>
          </cell>
          <cell r="DV616">
            <v>1</v>
          </cell>
          <cell r="DW616" t="str">
            <v/>
          </cell>
        </row>
        <row r="617">
          <cell r="U617" t="str">
            <v>PR19WSX_R5</v>
          </cell>
          <cell r="V617" t="str">
            <v>Resilient services</v>
          </cell>
          <cell r="W617" t="str">
            <v>PR19 new</v>
          </cell>
          <cell r="X617" t="str">
            <v>R5</v>
          </cell>
          <cell r="Y617" t="str">
            <v>Unplanned outage</v>
          </cell>
          <cell r="Z617" t="str">
            <v>Annualised unavailable output, based on the peak week production capacity (or PWPC)</v>
          </cell>
          <cell r="AA617" t="str">
            <v/>
          </cell>
          <cell r="AB617">
            <v>1</v>
          </cell>
          <cell r="AC617" t="str">
            <v/>
          </cell>
          <cell r="AD617" t="str">
            <v/>
          </cell>
          <cell r="AE617" t="str">
            <v/>
          </cell>
          <cell r="AF617" t="str">
            <v/>
          </cell>
          <cell r="AG617" t="str">
            <v/>
          </cell>
          <cell r="AH617" t="str">
            <v/>
          </cell>
          <cell r="AI617">
            <v>1</v>
          </cell>
          <cell r="AJ617" t="str">
            <v>Under</v>
          </cell>
          <cell r="AK617" t="str">
            <v xml:space="preserve">Revenue </v>
          </cell>
          <cell r="AL617" t="str">
            <v>In-period</v>
          </cell>
          <cell r="AM617" t="str">
            <v>Water outage</v>
          </cell>
          <cell r="AN617" t="str">
            <v>%</v>
          </cell>
          <cell r="AO617" t="str">
            <v>Percentage of peak week production capacity</v>
          </cell>
          <cell r="AP617">
            <v>2</v>
          </cell>
          <cell r="AQ617" t="str">
            <v>Down</v>
          </cell>
          <cell r="AR617" t="str">
            <v>Unplanned outage</v>
          </cell>
          <cell r="AS617"/>
          <cell r="AT617"/>
          <cell r="AU617"/>
          <cell r="AV617"/>
          <cell r="AW617"/>
          <cell r="AX617"/>
          <cell r="AY617"/>
          <cell r="AZ617"/>
          <cell r="BA617"/>
          <cell r="BB617"/>
          <cell r="BC617"/>
          <cell r="BD617"/>
          <cell r="BE617"/>
          <cell r="BF617"/>
          <cell r="BG617"/>
          <cell r="BH617"/>
          <cell r="BI617">
            <v>2.34</v>
          </cell>
          <cell r="BJ617">
            <v>2.34</v>
          </cell>
          <cell r="BK617">
            <v>2.34</v>
          </cell>
          <cell r="BL617">
            <v>2.34</v>
          </cell>
          <cell r="BM617">
            <v>2.34</v>
          </cell>
          <cell r="BN617"/>
          <cell r="BO617"/>
          <cell r="BP617"/>
          <cell r="BQ617"/>
          <cell r="BR617"/>
          <cell r="BS617"/>
          <cell r="BT617"/>
          <cell r="BU617"/>
          <cell r="BV617"/>
          <cell r="BW617"/>
          <cell r="BX617"/>
          <cell r="BY617"/>
          <cell r="BZ617"/>
          <cell r="CA617"/>
          <cell r="CB617"/>
          <cell r="CC617"/>
          <cell r="CD617" t="str">
            <v>Yes</v>
          </cell>
          <cell r="CE617" t="str">
            <v>Yes</v>
          </cell>
          <cell r="CF617" t="str">
            <v>Yes</v>
          </cell>
          <cell r="CG617" t="str">
            <v>Yes</v>
          </cell>
          <cell r="CH617" t="str">
            <v>Yes</v>
          </cell>
          <cell r="CI617" t="str">
            <v/>
          </cell>
          <cell r="CJ617" t="str">
            <v/>
          </cell>
          <cell r="CK617" t="str">
            <v/>
          </cell>
          <cell r="CL617" t="str">
            <v/>
          </cell>
          <cell r="CM617" t="str">
            <v/>
          </cell>
          <cell r="CN617">
            <v>4.68</v>
          </cell>
          <cell r="CO617">
            <v>4.68</v>
          </cell>
          <cell r="CP617">
            <v>4.68</v>
          </cell>
          <cell r="CQ617">
            <v>4.68</v>
          </cell>
          <cell r="CR617">
            <v>4.68</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v>-0.24299999999999999</v>
          </cell>
          <cell r="DN617" t="str">
            <v/>
          </cell>
          <cell r="DO617" t="str">
            <v/>
          </cell>
          <cell r="DP617" t="str">
            <v/>
          </cell>
          <cell r="DQ617" t="str">
            <v/>
          </cell>
          <cell r="DR617" t="str">
            <v/>
          </cell>
          <cell r="DS617" t="str">
            <v/>
          </cell>
          <cell r="DT617" t="str">
            <v/>
          </cell>
          <cell r="DU617" t="str">
            <v/>
          </cell>
          <cell r="DV617">
            <v>1</v>
          </cell>
          <cell r="DW617" t="str">
            <v/>
          </cell>
        </row>
        <row r="618">
          <cell r="U618" t="str">
            <v>PR19WSX_R6</v>
          </cell>
          <cell r="V618" t="str">
            <v>Resilient services</v>
          </cell>
          <cell r="W618" t="str">
            <v>PR14 continuation</v>
          </cell>
          <cell r="X618" t="str">
            <v>R6</v>
          </cell>
          <cell r="Y618" t="str">
            <v>Sewer collapses</v>
          </cell>
          <cell r="Z618" t="str">
            <v>Number of sewer collapses per thousand kilometres of all sewers causing an impact on service to customers or the environment</v>
          </cell>
          <cell r="AA618" t="str">
            <v/>
          </cell>
          <cell r="AB618" t="str">
            <v/>
          </cell>
          <cell r="AC618">
            <v>1</v>
          </cell>
          <cell r="AD618" t="str">
            <v/>
          </cell>
          <cell r="AE618" t="str">
            <v/>
          </cell>
          <cell r="AF618" t="str">
            <v/>
          </cell>
          <cell r="AG618" t="str">
            <v/>
          </cell>
          <cell r="AH618" t="str">
            <v/>
          </cell>
          <cell r="AI618">
            <v>1</v>
          </cell>
          <cell r="AJ618" t="str">
            <v>Under</v>
          </cell>
          <cell r="AK618" t="str">
            <v xml:space="preserve">Revenue </v>
          </cell>
          <cell r="AL618" t="str">
            <v>In-period</v>
          </cell>
          <cell r="AM618" t="str">
            <v>Resilience</v>
          </cell>
          <cell r="AN618" t="str">
            <v>number</v>
          </cell>
          <cell r="AO618" t="str">
            <v>Number of collapses per 1000km of sewer network</v>
          </cell>
          <cell r="AP618">
            <v>2</v>
          </cell>
          <cell r="AQ618" t="str">
            <v>Down</v>
          </cell>
          <cell r="AR618" t="str">
            <v>Sewer collapses</v>
          </cell>
          <cell r="AS618"/>
          <cell r="AT618"/>
          <cell r="AU618"/>
          <cell r="AV618"/>
          <cell r="AW618"/>
          <cell r="AX618"/>
          <cell r="AY618"/>
          <cell r="AZ618"/>
          <cell r="BA618"/>
          <cell r="BB618"/>
          <cell r="BC618"/>
          <cell r="BD618"/>
          <cell r="BE618"/>
          <cell r="BF618"/>
          <cell r="BG618"/>
          <cell r="BH618"/>
          <cell r="BI618">
            <v>6.33</v>
          </cell>
          <cell r="BJ618">
            <v>6.33</v>
          </cell>
          <cell r="BK618">
            <v>6.33</v>
          </cell>
          <cell r="BL618">
            <v>6.33</v>
          </cell>
          <cell r="BM618">
            <v>6.33</v>
          </cell>
          <cell r="BN618"/>
          <cell r="BO618"/>
          <cell r="BP618"/>
          <cell r="BQ618"/>
          <cell r="BR618"/>
          <cell r="BS618"/>
          <cell r="BT618"/>
          <cell r="BU618"/>
          <cell r="BV618"/>
          <cell r="BW618"/>
          <cell r="BX618"/>
          <cell r="BY618"/>
          <cell r="BZ618"/>
          <cell r="CA618"/>
          <cell r="CB618"/>
          <cell r="CC618"/>
          <cell r="CD618" t="str">
            <v>Yes</v>
          </cell>
          <cell r="CE618" t="str">
            <v>Yes</v>
          </cell>
          <cell r="CF618" t="str">
            <v>Yes</v>
          </cell>
          <cell r="CG618" t="str">
            <v>Yes</v>
          </cell>
          <cell r="CH618" t="str">
            <v>Yes</v>
          </cell>
          <cell r="CI618" t="str">
            <v/>
          </cell>
          <cell r="CJ618" t="str">
            <v/>
          </cell>
          <cell r="CK618" t="str">
            <v/>
          </cell>
          <cell r="CL618" t="str">
            <v/>
          </cell>
          <cell r="CM618" t="str">
            <v/>
          </cell>
          <cell r="CN618">
            <v>9.5</v>
          </cell>
          <cell r="CO618">
            <v>9.5</v>
          </cell>
          <cell r="CP618">
            <v>9.5</v>
          </cell>
          <cell r="CQ618">
            <v>9.5</v>
          </cell>
          <cell r="CR618">
            <v>9.5</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v>-0.125</v>
          </cell>
          <cell r="DN618">
            <v>-0.99</v>
          </cell>
          <cell r="DO618" t="str">
            <v/>
          </cell>
          <cell r="DP618" t="str">
            <v/>
          </cell>
          <cell r="DQ618" t="str">
            <v/>
          </cell>
          <cell r="DR618" t="str">
            <v/>
          </cell>
          <cell r="DS618" t="str">
            <v/>
          </cell>
          <cell r="DT618" t="str">
            <v/>
          </cell>
          <cell r="DU618" t="str">
            <v/>
          </cell>
          <cell r="DV618">
            <v>1</v>
          </cell>
          <cell r="DW618" t="str">
            <v/>
          </cell>
        </row>
        <row r="619">
          <cell r="U619" t="str">
            <v>PR19WSX_R7</v>
          </cell>
          <cell r="V619" t="str">
            <v>Resilient services</v>
          </cell>
          <cell r="W619" t="str">
            <v>PR14 continuation</v>
          </cell>
          <cell r="X619" t="str">
            <v>R7</v>
          </cell>
          <cell r="Y619" t="str">
            <v>Restrictions on water use (hosepipe bans)</v>
          </cell>
          <cell r="Z619" t="str">
            <v>The number of temporary use (hosepipe) bans imposed on customer to restrict their water use</v>
          </cell>
          <cell r="AA619">
            <v>1</v>
          </cell>
          <cell r="AB619" t="str">
            <v/>
          </cell>
          <cell r="AC619" t="str">
            <v/>
          </cell>
          <cell r="AD619" t="str">
            <v/>
          </cell>
          <cell r="AE619" t="str">
            <v/>
          </cell>
          <cell r="AF619" t="str">
            <v/>
          </cell>
          <cell r="AG619" t="str">
            <v/>
          </cell>
          <cell r="AH619" t="str">
            <v/>
          </cell>
          <cell r="AI619">
            <v>1</v>
          </cell>
          <cell r="AJ619" t="str">
            <v>Under</v>
          </cell>
          <cell r="AK619" t="str">
            <v xml:space="preserve">Revenue </v>
          </cell>
          <cell r="AL619" t="str">
            <v>In-period</v>
          </cell>
          <cell r="AM619" t="str">
            <v>Supply restrictions</v>
          </cell>
          <cell r="AN619" t="str">
            <v>nr</v>
          </cell>
          <cell r="AO619" t="str">
            <v>Number of hosepipe bans</v>
          </cell>
          <cell r="AP619">
            <v>0</v>
          </cell>
          <cell r="AQ619" t="str">
            <v>Down</v>
          </cell>
          <cell r="AR619" t="str">
            <v/>
          </cell>
          <cell r="AS619"/>
          <cell r="AT619"/>
          <cell r="AU619"/>
          <cell r="AV619"/>
          <cell r="AW619"/>
          <cell r="AX619"/>
          <cell r="AY619"/>
          <cell r="AZ619"/>
          <cell r="BA619"/>
          <cell r="BB619"/>
          <cell r="BC619"/>
          <cell r="BD619"/>
          <cell r="BE619"/>
          <cell r="BF619"/>
          <cell r="BG619"/>
          <cell r="BH619"/>
          <cell r="BI619" t="str">
            <v/>
          </cell>
          <cell r="BJ619" t="str">
            <v/>
          </cell>
          <cell r="BK619" t="str">
            <v/>
          </cell>
          <cell r="BL619" t="str">
            <v/>
          </cell>
          <cell r="BM619" t="str">
            <v/>
          </cell>
          <cell r="BN619"/>
          <cell r="BO619"/>
          <cell r="BP619"/>
          <cell r="BQ619"/>
          <cell r="BR619"/>
          <cell r="BS619"/>
          <cell r="BT619"/>
          <cell r="BU619"/>
          <cell r="BV619"/>
          <cell r="BW619"/>
          <cell r="BX619"/>
          <cell r="BY619"/>
          <cell r="BZ619"/>
          <cell r="CA619"/>
          <cell r="CB619"/>
          <cell r="CC619"/>
          <cell r="CD619" t="str">
            <v>Yes</v>
          </cell>
          <cell r="CE619" t="str">
            <v>Yes</v>
          </cell>
          <cell r="CF619" t="str">
            <v>Yes</v>
          </cell>
          <cell r="CG619" t="str">
            <v>Yes</v>
          </cell>
          <cell r="CH619" t="str">
            <v>Yes</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v>1</v>
          </cell>
          <cell r="DW619" t="str">
            <v/>
          </cell>
        </row>
        <row r="620">
          <cell r="U620" t="str">
            <v>PR19WSX_E1</v>
          </cell>
          <cell r="V620" t="str">
            <v>Protecting and enhancing the environment</v>
          </cell>
          <cell r="W620" t="str">
            <v>PR14 revision</v>
          </cell>
          <cell r="X620" t="str">
            <v>E1</v>
          </cell>
          <cell r="Y620" t="str">
            <v>Treatment works compliance</v>
          </cell>
          <cell r="Z620" t="str">
            <v>Percentage of sewage treatment works and water treatment works that are compliant with their discharge permit as reported to the Environment Agency</v>
          </cell>
          <cell r="AA620" t="str">
            <v/>
          </cell>
          <cell r="AB620" t="str">
            <v/>
          </cell>
          <cell r="AC620">
            <v>1</v>
          </cell>
          <cell r="AD620" t="str">
            <v/>
          </cell>
          <cell r="AE620" t="str">
            <v/>
          </cell>
          <cell r="AF620" t="str">
            <v/>
          </cell>
          <cell r="AG620" t="str">
            <v/>
          </cell>
          <cell r="AH620" t="str">
            <v/>
          </cell>
          <cell r="AI620">
            <v>1</v>
          </cell>
          <cell r="AJ620" t="str">
            <v>Under</v>
          </cell>
          <cell r="AK620" t="str">
            <v xml:space="preserve">Revenue </v>
          </cell>
          <cell r="AL620" t="str">
            <v>In-period</v>
          </cell>
          <cell r="AM620" t="str">
            <v>Environmental</v>
          </cell>
          <cell r="AN620" t="str">
            <v>%</v>
          </cell>
          <cell r="AO620" t="str">
            <v>Percentage compliance</v>
          </cell>
          <cell r="AP620">
            <v>2</v>
          </cell>
          <cell r="AQ620" t="str">
            <v>Up</v>
          </cell>
          <cell r="AR620" t="str">
            <v>Treatment works compliance</v>
          </cell>
          <cell r="AS620"/>
          <cell r="AT620"/>
          <cell r="AU620"/>
          <cell r="AV620"/>
          <cell r="AW620"/>
          <cell r="AX620"/>
          <cell r="AY620"/>
          <cell r="AZ620"/>
          <cell r="BA620"/>
          <cell r="BB620"/>
          <cell r="BC620"/>
          <cell r="BD620"/>
          <cell r="BE620"/>
          <cell r="BF620"/>
          <cell r="BG620"/>
          <cell r="BH620"/>
          <cell r="BI620">
            <v>100</v>
          </cell>
          <cell r="BJ620">
            <v>100</v>
          </cell>
          <cell r="BK620">
            <v>100</v>
          </cell>
          <cell r="BL620">
            <v>100</v>
          </cell>
          <cell r="BM620">
            <v>100</v>
          </cell>
          <cell r="BN620"/>
          <cell r="BO620"/>
          <cell r="BP620"/>
          <cell r="BQ620"/>
          <cell r="BR620"/>
          <cell r="BS620"/>
          <cell r="BT620"/>
          <cell r="BU620"/>
          <cell r="BV620"/>
          <cell r="BW620"/>
          <cell r="BX620"/>
          <cell r="BY620"/>
          <cell r="BZ620"/>
          <cell r="CA620"/>
          <cell r="CB620"/>
          <cell r="CC620"/>
          <cell r="CD620" t="str">
            <v>Yes</v>
          </cell>
          <cell r="CE620" t="str">
            <v>Yes</v>
          </cell>
          <cell r="CF620" t="str">
            <v>Yes</v>
          </cell>
          <cell r="CG620" t="str">
            <v>Yes</v>
          </cell>
          <cell r="CH620" t="str">
            <v>Yes</v>
          </cell>
          <cell r="CI620" t="str">
            <v/>
          </cell>
          <cell r="CJ620" t="str">
            <v/>
          </cell>
          <cell r="CK620" t="str">
            <v/>
          </cell>
          <cell r="CL620" t="str">
            <v/>
          </cell>
          <cell r="CM620" t="str">
            <v/>
          </cell>
          <cell r="CN620">
            <v>97.7</v>
          </cell>
          <cell r="CO620">
            <v>97.7</v>
          </cell>
          <cell r="CP620">
            <v>97.7</v>
          </cell>
          <cell r="CQ620">
            <v>97.7</v>
          </cell>
          <cell r="CR620">
            <v>97.7</v>
          </cell>
          <cell r="CS620">
            <v>99</v>
          </cell>
          <cell r="CT620">
            <v>99</v>
          </cell>
          <cell r="CU620">
            <v>99</v>
          </cell>
          <cell r="CV620">
            <v>99</v>
          </cell>
          <cell r="CW620">
            <v>99</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v>-0.53</v>
          </cell>
          <cell r="DN620">
            <v>-2.2999999999999998</v>
          </cell>
          <cell r="DO620" t="str">
            <v/>
          </cell>
          <cell r="DP620" t="str">
            <v/>
          </cell>
          <cell r="DQ620" t="str">
            <v/>
          </cell>
          <cell r="DR620" t="str">
            <v/>
          </cell>
          <cell r="DS620" t="str">
            <v/>
          </cell>
          <cell r="DT620" t="str">
            <v/>
          </cell>
          <cell r="DU620" t="str">
            <v/>
          </cell>
          <cell r="DV620">
            <v>1</v>
          </cell>
          <cell r="DW620" t="str">
            <v/>
          </cell>
        </row>
        <row r="621">
          <cell r="U621" t="str">
            <v>PR19WSX_E2</v>
          </cell>
          <cell r="V621" t="str">
            <v>Protecting and enhancing the environment</v>
          </cell>
          <cell r="W621" t="str">
            <v>PR14 revision</v>
          </cell>
          <cell r="X621" t="str">
            <v>E2</v>
          </cell>
          <cell r="Y621" t="str">
            <v>Pollution incidents</v>
          </cell>
          <cell r="Z621" t="str">
            <v>Category 1-3 pollution incidents per 10,000km of wastewater network, as reported to the Environment Agency</v>
          </cell>
          <cell r="AA621" t="str">
            <v/>
          </cell>
          <cell r="AB621" t="str">
            <v/>
          </cell>
          <cell r="AC621">
            <v>1</v>
          </cell>
          <cell r="AD621" t="str">
            <v/>
          </cell>
          <cell r="AE621" t="str">
            <v/>
          </cell>
          <cell r="AF621" t="str">
            <v/>
          </cell>
          <cell r="AG621" t="str">
            <v/>
          </cell>
          <cell r="AH621" t="str">
            <v/>
          </cell>
          <cell r="AI621">
            <v>1</v>
          </cell>
          <cell r="AJ621" t="str">
            <v>Out &amp; under</v>
          </cell>
          <cell r="AK621" t="str">
            <v xml:space="preserve">Revenue </v>
          </cell>
          <cell r="AL621" t="str">
            <v>In-period</v>
          </cell>
          <cell r="AM621" t="str">
            <v>Pollution incidents</v>
          </cell>
          <cell r="AN621" t="str">
            <v>number</v>
          </cell>
          <cell r="AO621" t="str">
            <v>Number of pollution incidents per 10,000 km of the wastewater
 network</v>
          </cell>
          <cell r="AP621">
            <v>2</v>
          </cell>
          <cell r="AQ621" t="str">
            <v>Down</v>
          </cell>
          <cell r="AR621" t="str">
            <v>Pollution incidents</v>
          </cell>
          <cell r="AS621"/>
          <cell r="AT621"/>
          <cell r="AU621"/>
          <cell r="AV621"/>
          <cell r="AW621"/>
          <cell r="AX621"/>
          <cell r="AY621"/>
          <cell r="AZ621"/>
          <cell r="BA621"/>
          <cell r="BB621"/>
          <cell r="BC621"/>
          <cell r="BD621"/>
          <cell r="BE621"/>
          <cell r="BF621"/>
          <cell r="BG621"/>
          <cell r="BH621"/>
          <cell r="BI621">
            <v>24.51</v>
          </cell>
          <cell r="BJ621">
            <v>23.74</v>
          </cell>
          <cell r="BK621">
            <v>23</v>
          </cell>
          <cell r="BL621">
            <v>22.4</v>
          </cell>
          <cell r="BM621">
            <v>19.5</v>
          </cell>
          <cell r="BN621"/>
          <cell r="BO621"/>
          <cell r="BP621"/>
          <cell r="BQ621"/>
          <cell r="BR621"/>
          <cell r="BS621"/>
          <cell r="BT621"/>
          <cell r="BU621"/>
          <cell r="BV621"/>
          <cell r="BW621"/>
          <cell r="BX621"/>
          <cell r="BY621"/>
          <cell r="BZ621"/>
          <cell r="CA621"/>
          <cell r="CB621"/>
          <cell r="CC621"/>
          <cell r="CD621" t="str">
            <v>Yes</v>
          </cell>
          <cell r="CE621" t="str">
            <v>Yes</v>
          </cell>
          <cell r="CF621" t="str">
            <v>Yes</v>
          </cell>
          <cell r="CG621" t="str">
            <v>Yes</v>
          </cell>
          <cell r="CH621" t="str">
            <v>Yes</v>
          </cell>
          <cell r="CI621">
            <v>98</v>
          </cell>
          <cell r="CJ621">
            <v>98</v>
          </cell>
          <cell r="CK621">
            <v>98</v>
          </cell>
          <cell r="CL621">
            <v>98</v>
          </cell>
          <cell r="CM621">
            <v>98</v>
          </cell>
          <cell r="CN621">
            <v>41.6</v>
          </cell>
          <cell r="CO621">
            <v>41.6</v>
          </cell>
          <cell r="CP621">
            <v>41.6</v>
          </cell>
          <cell r="CQ621">
            <v>41.6</v>
          </cell>
          <cell r="CR621">
            <v>41.6</v>
          </cell>
          <cell r="CS621" t="str">
            <v/>
          </cell>
          <cell r="CT621" t="str">
            <v/>
          </cell>
          <cell r="CU621" t="str">
            <v/>
          </cell>
          <cell r="CV621" t="str">
            <v/>
          </cell>
          <cell r="CW621" t="str">
            <v/>
          </cell>
          <cell r="CX621" t="str">
            <v/>
          </cell>
          <cell r="CY621" t="str">
            <v/>
          </cell>
          <cell r="CZ621" t="str">
            <v/>
          </cell>
          <cell r="DA621" t="str">
            <v/>
          </cell>
          <cell r="DB621" t="str">
            <v/>
          </cell>
          <cell r="DC621">
            <v>11.83</v>
          </cell>
          <cell r="DD621">
            <v>11.46</v>
          </cell>
          <cell r="DE621">
            <v>11.11</v>
          </cell>
          <cell r="DF621">
            <v>10.82</v>
          </cell>
          <cell r="DG621">
            <v>9.42</v>
          </cell>
          <cell r="DH621" t="str">
            <v>*</v>
          </cell>
          <cell r="DI621" t="str">
            <v>*</v>
          </cell>
          <cell r="DJ621" t="str">
            <v>*</v>
          </cell>
          <cell r="DK621" t="str">
            <v>*</v>
          </cell>
          <cell r="DL621" t="str">
            <v>*</v>
          </cell>
          <cell r="DM621">
            <v>-0.27</v>
          </cell>
          <cell r="DN621" t="str">
            <v/>
          </cell>
          <cell r="DO621" t="str">
            <v/>
          </cell>
          <cell r="DP621">
            <v>-0.85399999999999998</v>
          </cell>
          <cell r="DQ621">
            <v>0.26</v>
          </cell>
          <cell r="DR621" t="str">
            <v/>
          </cell>
          <cell r="DS621" t="str">
            <v/>
          </cell>
          <cell r="DT621">
            <v>0.85399999999999998</v>
          </cell>
          <cell r="DU621" t="str">
            <v/>
          </cell>
          <cell r="DV621">
            <v>1</v>
          </cell>
          <cell r="DW621" t="str">
            <v/>
          </cell>
        </row>
        <row r="622">
          <cell r="U622" t="str">
            <v>PR19WSX_E3</v>
          </cell>
          <cell r="V622" t="str">
            <v>Protecting and enhancing the environment</v>
          </cell>
          <cell r="W622" t="str">
            <v>PR14 continuation</v>
          </cell>
          <cell r="X622" t="str">
            <v>E3</v>
          </cell>
          <cell r="Y622" t="str">
            <v>Abstraction Incentive Mechanism (Mere)</v>
          </cell>
          <cell r="Z622" t="str">
            <v>The volume of water abstracted from the Mere source and exported from the catchment over the course of the year when river flows are low</v>
          </cell>
          <cell r="AA622">
            <v>1</v>
          </cell>
          <cell r="AB622" t="str">
            <v/>
          </cell>
          <cell r="AC622" t="str">
            <v/>
          </cell>
          <cell r="AD622" t="str">
            <v/>
          </cell>
          <cell r="AE622" t="str">
            <v/>
          </cell>
          <cell r="AF622" t="str">
            <v/>
          </cell>
          <cell r="AG622" t="str">
            <v/>
          </cell>
          <cell r="AH622" t="str">
            <v/>
          </cell>
          <cell r="AI622">
            <v>1</v>
          </cell>
          <cell r="AJ622" t="str">
            <v>Out &amp; under</v>
          </cell>
          <cell r="AK622" t="str">
            <v xml:space="preserve">Revenue </v>
          </cell>
          <cell r="AL622" t="str">
            <v>In-period</v>
          </cell>
          <cell r="AM622" t="str">
            <v>Water resources/ abstraction</v>
          </cell>
          <cell r="AN622" t="str">
            <v>nr</v>
          </cell>
          <cell r="AO622" t="str">
            <v>Megalitres per year</v>
          </cell>
          <cell r="AP622">
            <v>0</v>
          </cell>
          <cell r="AQ622" t="str">
            <v>Down</v>
          </cell>
          <cell r="AR622" t="str">
            <v/>
          </cell>
          <cell r="AS622"/>
          <cell r="AT622"/>
          <cell r="AU622"/>
          <cell r="AV622"/>
          <cell r="AW622"/>
          <cell r="AX622"/>
          <cell r="AY622"/>
          <cell r="AZ622"/>
          <cell r="BA622"/>
          <cell r="BB622"/>
          <cell r="BC622"/>
          <cell r="BD622"/>
          <cell r="BE622"/>
          <cell r="BF622"/>
          <cell r="BG622"/>
          <cell r="BH622"/>
          <cell r="BI622" t="str">
            <v/>
          </cell>
          <cell r="BJ622" t="str">
            <v/>
          </cell>
          <cell r="BK622" t="str">
            <v/>
          </cell>
          <cell r="BL622" t="str">
            <v/>
          </cell>
          <cell r="BM622" t="str">
            <v/>
          </cell>
          <cell r="BN622"/>
          <cell r="BO622"/>
          <cell r="BP622"/>
          <cell r="BQ622"/>
          <cell r="BR622"/>
          <cell r="BS622"/>
          <cell r="BT622"/>
          <cell r="BU622"/>
          <cell r="BV622"/>
          <cell r="BW622"/>
          <cell r="BX622"/>
          <cell r="BY622"/>
          <cell r="BZ622"/>
          <cell r="CA622"/>
          <cell r="CB622"/>
          <cell r="CC622"/>
          <cell r="CD622" t="str">
            <v>Yes</v>
          </cell>
          <cell r="CE622" t="str">
            <v>Yes</v>
          </cell>
          <cell r="CF622" t="str">
            <v>Yes</v>
          </cell>
          <cell r="CG622" t="str">
            <v>Yes</v>
          </cell>
          <cell r="CH622" t="str">
            <v>Yes</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v>1</v>
          </cell>
          <cell r="DW622" t="str">
            <v/>
          </cell>
        </row>
        <row r="623">
          <cell r="U623" t="str">
            <v>PR19WSX_E4</v>
          </cell>
          <cell r="V623" t="str">
            <v>Protecting and enhancing the environment</v>
          </cell>
          <cell r="W623" t="str">
            <v>PR19 new</v>
          </cell>
          <cell r="X623" t="str">
            <v>E4</v>
          </cell>
          <cell r="Y623" t="str">
            <v>Natural capital: improve Sites of Special Scientific Interest (SSSI sites)</v>
          </cell>
          <cell r="Z623" t="str">
            <v>Percentage of actions delivered to improve SSSI sites on Wessex Water landholding as agreed with Natural England</v>
          </cell>
          <cell r="AA623">
            <v>1</v>
          </cell>
          <cell r="AB623" t="str">
            <v/>
          </cell>
          <cell r="AC623" t="str">
            <v/>
          </cell>
          <cell r="AD623" t="str">
            <v/>
          </cell>
          <cell r="AE623" t="str">
            <v/>
          </cell>
          <cell r="AF623" t="str">
            <v/>
          </cell>
          <cell r="AG623" t="str">
            <v/>
          </cell>
          <cell r="AH623" t="str">
            <v/>
          </cell>
          <cell r="AI623">
            <v>1</v>
          </cell>
          <cell r="AJ623" t="str">
            <v>Out &amp; under</v>
          </cell>
          <cell r="AK623" t="str">
            <v xml:space="preserve">Revenue </v>
          </cell>
          <cell r="AL623" t="str">
            <v>In-period</v>
          </cell>
          <cell r="AM623" t="str">
            <v>Biodiversity/SSSIs</v>
          </cell>
          <cell r="AN623" t="str">
            <v>%</v>
          </cell>
          <cell r="AO623" t="str">
            <v>Percentage of agreed actions delivered - cumulative</v>
          </cell>
          <cell r="AP623">
            <v>0</v>
          </cell>
          <cell r="AQ623" t="str">
            <v>Up</v>
          </cell>
          <cell r="AR623" t="str">
            <v/>
          </cell>
          <cell r="AS623"/>
          <cell r="AT623"/>
          <cell r="AU623"/>
          <cell r="AV623"/>
          <cell r="AW623"/>
          <cell r="AX623"/>
          <cell r="AY623"/>
          <cell r="AZ623"/>
          <cell r="BA623"/>
          <cell r="BB623"/>
          <cell r="BC623"/>
          <cell r="BD623"/>
          <cell r="BE623"/>
          <cell r="BF623"/>
          <cell r="BG623"/>
          <cell r="BH623"/>
          <cell r="BI623" t="str">
            <v/>
          </cell>
          <cell r="BJ623" t="str">
            <v/>
          </cell>
          <cell r="BK623" t="str">
            <v/>
          </cell>
          <cell r="BL623" t="str">
            <v/>
          </cell>
          <cell r="BM623" t="str">
            <v/>
          </cell>
          <cell r="BN623"/>
          <cell r="BO623"/>
          <cell r="BP623"/>
          <cell r="BQ623"/>
          <cell r="BR623"/>
          <cell r="BS623"/>
          <cell r="BT623"/>
          <cell r="BU623"/>
          <cell r="BV623"/>
          <cell r="BW623"/>
          <cell r="BX623"/>
          <cell r="BY623"/>
          <cell r="BZ623"/>
          <cell r="CA623"/>
          <cell r="CB623"/>
          <cell r="CC623"/>
          <cell r="CD623" t="str">
            <v>Yes</v>
          </cell>
          <cell r="CE623" t="str">
            <v>Yes</v>
          </cell>
          <cell r="CF623" t="str">
            <v>Yes</v>
          </cell>
          <cell r="CG623" t="str">
            <v>Yes</v>
          </cell>
          <cell r="CH623" t="str">
            <v>Yes</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v>1</v>
          </cell>
          <cell r="DW623" t="str">
            <v/>
          </cell>
        </row>
        <row r="624">
          <cell r="U624" t="str">
            <v>PR19WSX_E5</v>
          </cell>
          <cell r="V624" t="str">
            <v>Protecting and enhancing the environment</v>
          </cell>
          <cell r="W624" t="str">
            <v>PR14 revision</v>
          </cell>
          <cell r="X624" t="str">
            <v>E5</v>
          </cell>
          <cell r="Y624" t="str">
            <v>Greenhouse gas emissions</v>
          </cell>
          <cell r="Z624" t="str">
            <v>Annual gross greenhouse gas emissions from operational services</v>
          </cell>
          <cell r="AA624">
            <v>0.03</v>
          </cell>
          <cell r="AB624">
            <v>0.25</v>
          </cell>
          <cell r="AC624">
            <v>0.54</v>
          </cell>
          <cell r="AD624">
            <v>0.18</v>
          </cell>
          <cell r="AE624" t="str">
            <v/>
          </cell>
          <cell r="AF624" t="str">
            <v/>
          </cell>
          <cell r="AG624" t="str">
            <v/>
          </cell>
          <cell r="AH624" t="str">
            <v/>
          </cell>
          <cell r="AI624">
            <v>1</v>
          </cell>
          <cell r="AJ624" t="str">
            <v>Under</v>
          </cell>
          <cell r="AK624" t="str">
            <v xml:space="preserve">Revenue </v>
          </cell>
          <cell r="AL624" t="str">
            <v>In-period</v>
          </cell>
          <cell r="AM624" t="str">
            <v>Energy/emissions</v>
          </cell>
          <cell r="AN624" t="str">
            <v>nr</v>
          </cell>
          <cell r="AO624" t="str">
            <v>Kiloton of CO2 equivalent (KtCO2e)</v>
          </cell>
          <cell r="AP624">
            <v>0</v>
          </cell>
          <cell r="AQ624" t="str">
            <v>Down</v>
          </cell>
          <cell r="AR624" t="str">
            <v/>
          </cell>
          <cell r="AS624"/>
          <cell r="AT624"/>
          <cell r="AU624"/>
          <cell r="AV624"/>
          <cell r="AW624"/>
          <cell r="AX624"/>
          <cell r="AY624"/>
          <cell r="AZ624"/>
          <cell r="BA624"/>
          <cell r="BB624"/>
          <cell r="BC624"/>
          <cell r="BD624"/>
          <cell r="BE624"/>
          <cell r="BF624"/>
          <cell r="BG624"/>
          <cell r="BH624"/>
          <cell r="BI624" t="str">
            <v/>
          </cell>
          <cell r="BJ624" t="str">
            <v/>
          </cell>
          <cell r="BK624" t="str">
            <v/>
          </cell>
          <cell r="BL624" t="str">
            <v/>
          </cell>
          <cell r="BM624" t="str">
            <v/>
          </cell>
          <cell r="BN624"/>
          <cell r="BO624"/>
          <cell r="BP624"/>
          <cell r="BQ624"/>
          <cell r="BR624"/>
          <cell r="BS624"/>
          <cell r="BT624"/>
          <cell r="BU624"/>
          <cell r="BV624"/>
          <cell r="BW624"/>
          <cell r="BX624"/>
          <cell r="BY624"/>
          <cell r="BZ624"/>
          <cell r="CA624"/>
          <cell r="CB624"/>
          <cell r="CC624"/>
          <cell r="CD624" t="str">
            <v>Yes</v>
          </cell>
          <cell r="CE624" t="str">
            <v>Yes</v>
          </cell>
          <cell r="CF624" t="str">
            <v>Yes</v>
          </cell>
          <cell r="CG624" t="str">
            <v>Yes</v>
          </cell>
          <cell r="CH624" t="str">
            <v>Yes</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v>1</v>
          </cell>
          <cell r="DW624" t="str">
            <v/>
          </cell>
        </row>
        <row r="625">
          <cell r="U625" t="str">
            <v>PR19WSX_E6</v>
          </cell>
          <cell r="V625" t="str">
            <v>Protecting and enhancing the environment</v>
          </cell>
          <cell r="W625" t="str">
            <v>PR19 new</v>
          </cell>
          <cell r="X625" t="str">
            <v>E6</v>
          </cell>
          <cell r="Y625" t="str">
            <v>Working with communities to improve bathing water experience</v>
          </cell>
          <cell r="Z625" t="str">
            <v>Number of beaches with community projects that have been agreed by the Catchment Panel which improves bathing water experience</v>
          </cell>
          <cell r="AA625" t="str">
            <v/>
          </cell>
          <cell r="AB625" t="str">
            <v/>
          </cell>
          <cell r="AC625">
            <v>1</v>
          </cell>
          <cell r="AD625" t="str">
            <v/>
          </cell>
          <cell r="AE625" t="str">
            <v/>
          </cell>
          <cell r="AF625" t="str">
            <v/>
          </cell>
          <cell r="AG625" t="str">
            <v/>
          </cell>
          <cell r="AH625" t="str">
            <v/>
          </cell>
          <cell r="AI625">
            <v>1</v>
          </cell>
          <cell r="AJ625" t="str">
            <v>Out &amp; under</v>
          </cell>
          <cell r="AK625" t="str">
            <v xml:space="preserve">Revenue </v>
          </cell>
          <cell r="AL625" t="str">
            <v>In-period</v>
          </cell>
          <cell r="AM625" t="str">
            <v>Community/partnerships</v>
          </cell>
          <cell r="AN625" t="str">
            <v>nr</v>
          </cell>
          <cell r="AO625" t="str">
            <v>Number of beaches - cumulative</v>
          </cell>
          <cell r="AP625">
            <v>0</v>
          </cell>
          <cell r="AQ625" t="str">
            <v>Up</v>
          </cell>
          <cell r="AR625" t="str">
            <v/>
          </cell>
          <cell r="AS625"/>
          <cell r="AT625"/>
          <cell r="AU625"/>
          <cell r="AV625"/>
          <cell r="AW625"/>
          <cell r="AX625"/>
          <cell r="AY625"/>
          <cell r="AZ625"/>
          <cell r="BA625"/>
          <cell r="BB625"/>
          <cell r="BC625"/>
          <cell r="BD625"/>
          <cell r="BE625"/>
          <cell r="BF625"/>
          <cell r="BG625"/>
          <cell r="BH625"/>
          <cell r="BI625" t="str">
            <v/>
          </cell>
          <cell r="BJ625" t="str">
            <v/>
          </cell>
          <cell r="BK625" t="str">
            <v/>
          </cell>
          <cell r="BL625" t="str">
            <v/>
          </cell>
          <cell r="BM625" t="str">
            <v/>
          </cell>
          <cell r="BN625"/>
          <cell r="BO625"/>
          <cell r="BP625"/>
          <cell r="BQ625"/>
          <cell r="BR625"/>
          <cell r="BS625"/>
          <cell r="BT625"/>
          <cell r="BU625"/>
          <cell r="BV625"/>
          <cell r="BW625"/>
          <cell r="BX625"/>
          <cell r="BY625"/>
          <cell r="BZ625"/>
          <cell r="CA625"/>
          <cell r="CB625"/>
          <cell r="CC625"/>
          <cell r="CD625" t="str">
            <v>Yes</v>
          </cell>
          <cell r="CE625" t="str">
            <v>Yes</v>
          </cell>
          <cell r="CF625" t="str">
            <v>Yes</v>
          </cell>
          <cell r="CG625" t="str">
            <v>Yes</v>
          </cell>
          <cell r="CH625" t="str">
            <v>Yes</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v>1</v>
          </cell>
          <cell r="DW625" t="str">
            <v/>
          </cell>
        </row>
        <row r="626">
          <cell r="U626" t="str">
            <v>PR19WSX_E7</v>
          </cell>
          <cell r="V626" t="str">
            <v>Protecting and enhancing the environment</v>
          </cell>
          <cell r="W626" t="str">
            <v>PR19 new</v>
          </cell>
          <cell r="X626" t="str">
            <v>E7</v>
          </cell>
          <cell r="Y626" t="str">
            <v>Working with catchment partners to improve natural capital</v>
          </cell>
          <cell r="Z626" t="str">
            <v>Number of schemes working with catchment partners to improve natural capital on non-Wessex Water landholding (excluding SSSI sites)</v>
          </cell>
          <cell r="AA626" t="str">
            <v/>
          </cell>
          <cell r="AB626" t="str">
            <v/>
          </cell>
          <cell r="AC626">
            <v>1</v>
          </cell>
          <cell r="AD626" t="str">
            <v/>
          </cell>
          <cell r="AE626" t="str">
            <v/>
          </cell>
          <cell r="AF626" t="str">
            <v/>
          </cell>
          <cell r="AG626" t="str">
            <v/>
          </cell>
          <cell r="AH626" t="str">
            <v/>
          </cell>
          <cell r="AI626">
            <v>1</v>
          </cell>
          <cell r="AJ626" t="str">
            <v>Out &amp; under</v>
          </cell>
          <cell r="AK626" t="str">
            <v xml:space="preserve">Revenue </v>
          </cell>
          <cell r="AL626" t="str">
            <v>In-period</v>
          </cell>
          <cell r="AM626" t="str">
            <v>Community/partnerships</v>
          </cell>
          <cell r="AN626" t="str">
            <v>nr</v>
          </cell>
          <cell r="AO626" t="str">
            <v>Number of schemes - cumulative</v>
          </cell>
          <cell r="AP626">
            <v>0</v>
          </cell>
          <cell r="AQ626" t="str">
            <v>Up</v>
          </cell>
          <cell r="AR626" t="str">
            <v/>
          </cell>
          <cell r="AS626"/>
          <cell r="AT626"/>
          <cell r="AU626"/>
          <cell r="AV626"/>
          <cell r="AW626"/>
          <cell r="AX626"/>
          <cell r="AY626"/>
          <cell r="AZ626"/>
          <cell r="BA626"/>
          <cell r="BB626"/>
          <cell r="BC626"/>
          <cell r="BD626"/>
          <cell r="BE626"/>
          <cell r="BF626"/>
          <cell r="BG626"/>
          <cell r="BH626"/>
          <cell r="BI626" t="str">
            <v/>
          </cell>
          <cell r="BJ626" t="str">
            <v/>
          </cell>
          <cell r="BK626" t="str">
            <v/>
          </cell>
          <cell r="BL626" t="str">
            <v/>
          </cell>
          <cell r="BM626" t="str">
            <v/>
          </cell>
          <cell r="BN626"/>
          <cell r="BO626"/>
          <cell r="BP626"/>
          <cell r="BQ626"/>
          <cell r="BR626"/>
          <cell r="BS626"/>
          <cell r="BT626"/>
          <cell r="BU626"/>
          <cell r="BV626"/>
          <cell r="BW626"/>
          <cell r="BX626"/>
          <cell r="BY626"/>
          <cell r="BZ626"/>
          <cell r="CA626"/>
          <cell r="CB626"/>
          <cell r="CC626"/>
          <cell r="CD626" t="str">
            <v>Yes</v>
          </cell>
          <cell r="CE626" t="str">
            <v>Yes</v>
          </cell>
          <cell r="CF626" t="str">
            <v>Yes</v>
          </cell>
          <cell r="CG626" t="str">
            <v>Yes</v>
          </cell>
          <cell r="CH626" t="str">
            <v>Yes</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v>1</v>
          </cell>
          <cell r="DW626" t="str">
            <v/>
          </cell>
        </row>
        <row r="627">
          <cell r="U627" t="str">
            <v>PR19WSX_E8</v>
          </cell>
          <cell r="V627" t="str">
            <v>Protecting and enhancing the environment</v>
          </cell>
          <cell r="W627" t="str">
            <v>PR14 revision</v>
          </cell>
          <cell r="X627" t="str">
            <v>E8</v>
          </cell>
          <cell r="Y627" t="str">
            <v>Satisfactory sludge disposal</v>
          </cell>
          <cell r="Z627" t="str">
            <v>Percentage of sludge disposed that complies with appropriate legislation and regulation, as reported to the Environment Agency</v>
          </cell>
          <cell r="AA627" t="str">
            <v/>
          </cell>
          <cell r="AB627" t="str">
            <v/>
          </cell>
          <cell r="AC627" t="str">
            <v/>
          </cell>
          <cell r="AD627">
            <v>1</v>
          </cell>
          <cell r="AE627" t="str">
            <v/>
          </cell>
          <cell r="AF627" t="str">
            <v/>
          </cell>
          <cell r="AG627" t="str">
            <v/>
          </cell>
          <cell r="AH627" t="str">
            <v/>
          </cell>
          <cell r="AI627">
            <v>1</v>
          </cell>
          <cell r="AJ627" t="str">
            <v>Under</v>
          </cell>
          <cell r="AK627" t="str">
            <v xml:space="preserve">Revenue </v>
          </cell>
          <cell r="AL627" t="str">
            <v>In-period</v>
          </cell>
          <cell r="AM627" t="str">
            <v>Bioresources (sludge)</v>
          </cell>
          <cell r="AN627" t="str">
            <v>%</v>
          </cell>
          <cell r="AO627" t="str">
            <v>Percentage of sludge</v>
          </cell>
          <cell r="AP627">
            <v>2</v>
          </cell>
          <cell r="AQ627" t="str">
            <v>Up</v>
          </cell>
          <cell r="AR627" t="str">
            <v/>
          </cell>
          <cell r="AS627"/>
          <cell r="AT627"/>
          <cell r="AU627"/>
          <cell r="AV627"/>
          <cell r="AW627"/>
          <cell r="AX627"/>
          <cell r="AY627"/>
          <cell r="AZ627"/>
          <cell r="BA627"/>
          <cell r="BB627"/>
          <cell r="BC627"/>
          <cell r="BD627"/>
          <cell r="BE627"/>
          <cell r="BF627"/>
          <cell r="BG627"/>
          <cell r="BH627"/>
          <cell r="BI627" t="str">
            <v/>
          </cell>
          <cell r="BJ627" t="str">
            <v/>
          </cell>
          <cell r="BK627" t="str">
            <v/>
          </cell>
          <cell r="BL627" t="str">
            <v/>
          </cell>
          <cell r="BM627" t="str">
            <v/>
          </cell>
          <cell r="BN627"/>
          <cell r="BO627"/>
          <cell r="BP627"/>
          <cell r="BQ627"/>
          <cell r="BR627"/>
          <cell r="BS627"/>
          <cell r="BT627"/>
          <cell r="BU627"/>
          <cell r="BV627"/>
          <cell r="BW627"/>
          <cell r="BX627"/>
          <cell r="BY627"/>
          <cell r="BZ627"/>
          <cell r="CA627"/>
          <cell r="CB627"/>
          <cell r="CC627"/>
          <cell r="CD627" t="str">
            <v>Yes</v>
          </cell>
          <cell r="CE627" t="str">
            <v>Yes</v>
          </cell>
          <cell r="CF627" t="str">
            <v>Yes</v>
          </cell>
          <cell r="CG627" t="str">
            <v>Yes</v>
          </cell>
          <cell r="CH627" t="str">
            <v>Yes</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row>
        <row r="628">
          <cell r="U628" t="str">
            <v>PR19WSX_E9</v>
          </cell>
          <cell r="V628" t="str">
            <v>Protecting and enhancing the environment</v>
          </cell>
          <cell r="W628" t="str">
            <v>PR19 new</v>
          </cell>
          <cell r="X628" t="str">
            <v>E9</v>
          </cell>
          <cell r="Y628" t="str">
            <v>Reduce frequent spilling overflows (non-WINEP)</v>
          </cell>
          <cell r="Z628" t="str">
            <v>Number of combined sewer overflows (CSO) improvements achieved in addition to WINEP requirements</v>
          </cell>
          <cell r="AA628" t="str">
            <v/>
          </cell>
          <cell r="AB628" t="str">
            <v/>
          </cell>
          <cell r="AC628">
            <v>1</v>
          </cell>
          <cell r="AD628" t="str">
            <v/>
          </cell>
          <cell r="AE628" t="str">
            <v/>
          </cell>
          <cell r="AF628" t="str">
            <v/>
          </cell>
          <cell r="AG628" t="str">
            <v/>
          </cell>
          <cell r="AH628" t="str">
            <v/>
          </cell>
          <cell r="AI628">
            <v>1</v>
          </cell>
          <cell r="AJ628" t="str">
            <v>Out</v>
          </cell>
          <cell r="AK628" t="str">
            <v xml:space="preserve">Revenue </v>
          </cell>
          <cell r="AL628" t="str">
            <v>In-period</v>
          </cell>
          <cell r="AM628" t="str">
            <v>Environmental</v>
          </cell>
          <cell r="AN628" t="str">
            <v>nr</v>
          </cell>
          <cell r="AO628" t="str">
            <v>Number of schemes</v>
          </cell>
          <cell r="AP628">
            <v>0</v>
          </cell>
          <cell r="AQ628" t="str">
            <v>Up</v>
          </cell>
          <cell r="AR628" t="str">
            <v/>
          </cell>
          <cell r="AS628"/>
          <cell r="AT628"/>
          <cell r="AU628"/>
          <cell r="AV628"/>
          <cell r="AW628"/>
          <cell r="AX628"/>
          <cell r="AY628"/>
          <cell r="AZ628"/>
          <cell r="BA628"/>
          <cell r="BB628"/>
          <cell r="BC628"/>
          <cell r="BD628"/>
          <cell r="BE628"/>
          <cell r="BF628"/>
          <cell r="BG628"/>
          <cell r="BH628"/>
          <cell r="BI628" t="str">
            <v/>
          </cell>
          <cell r="BJ628" t="str">
            <v/>
          </cell>
          <cell r="BK628" t="str">
            <v/>
          </cell>
          <cell r="BL628" t="str">
            <v/>
          </cell>
          <cell r="BM628" t="str">
            <v/>
          </cell>
          <cell r="BN628"/>
          <cell r="BO628"/>
          <cell r="BP628"/>
          <cell r="BQ628"/>
          <cell r="BR628"/>
          <cell r="BS628"/>
          <cell r="BT628"/>
          <cell r="BU628"/>
          <cell r="BV628"/>
          <cell r="BW628"/>
          <cell r="BX628"/>
          <cell r="BY628"/>
          <cell r="BZ628"/>
          <cell r="CA628"/>
          <cell r="CB628"/>
          <cell r="CC628"/>
          <cell r="CD628" t="str">
            <v>Yes</v>
          </cell>
          <cell r="CE628" t="str">
            <v>Yes</v>
          </cell>
          <cell r="CF628" t="str">
            <v>Yes</v>
          </cell>
          <cell r="CG628" t="str">
            <v>Yes</v>
          </cell>
          <cell r="CH628" t="str">
            <v>Yes</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row>
        <row r="629">
          <cell r="U629" t="str">
            <v>PR19WSX_E10</v>
          </cell>
          <cell r="V629" t="str">
            <v>Protecting and enhancing the environment</v>
          </cell>
          <cell r="W629" t="str">
            <v>PR19 new</v>
          </cell>
          <cell r="X629" t="str">
            <v>E10</v>
          </cell>
          <cell r="Y629" t="str">
            <v>Length of river with improved water quality through WINEP delivery</v>
          </cell>
          <cell r="Z629" t="str">
            <v>Length of river with improved water quality through WINEP delivery</v>
          </cell>
          <cell r="AA629" t="str">
            <v/>
          </cell>
          <cell r="AB629" t="str">
            <v/>
          </cell>
          <cell r="AC629">
            <v>1</v>
          </cell>
          <cell r="AD629" t="str">
            <v/>
          </cell>
          <cell r="AE629" t="str">
            <v/>
          </cell>
          <cell r="AF629" t="str">
            <v/>
          </cell>
          <cell r="AG629" t="str">
            <v/>
          </cell>
          <cell r="AH629" t="str">
            <v/>
          </cell>
          <cell r="AI629">
            <v>1</v>
          </cell>
          <cell r="AJ629" t="str">
            <v>Under</v>
          </cell>
          <cell r="AK629" t="str">
            <v xml:space="preserve">Revenue </v>
          </cell>
          <cell r="AL629" t="str">
            <v>In-period</v>
          </cell>
          <cell r="AM629" t="str">
            <v>Environmental</v>
          </cell>
          <cell r="AN629" t="str">
            <v>nr</v>
          </cell>
          <cell r="AO629" t="str">
            <v>Kilometre (Km) of river improved - cumulative</v>
          </cell>
          <cell r="AP629">
            <v>1</v>
          </cell>
          <cell r="AQ629" t="str">
            <v>Up</v>
          </cell>
          <cell r="AR629" t="str">
            <v/>
          </cell>
          <cell r="AS629"/>
          <cell r="AT629"/>
          <cell r="AU629"/>
          <cell r="AV629"/>
          <cell r="AW629"/>
          <cell r="AX629"/>
          <cell r="AY629"/>
          <cell r="AZ629"/>
          <cell r="BA629"/>
          <cell r="BB629"/>
          <cell r="BC629"/>
          <cell r="BD629"/>
          <cell r="BE629"/>
          <cell r="BF629"/>
          <cell r="BG629"/>
          <cell r="BH629"/>
          <cell r="BI629" t="str">
            <v/>
          </cell>
          <cell r="BJ629" t="str">
            <v/>
          </cell>
          <cell r="BK629" t="str">
            <v/>
          </cell>
          <cell r="BL629" t="str">
            <v/>
          </cell>
          <cell r="BM629" t="str">
            <v/>
          </cell>
          <cell r="BN629"/>
          <cell r="BO629"/>
          <cell r="BP629"/>
          <cell r="BQ629"/>
          <cell r="BR629"/>
          <cell r="BS629"/>
          <cell r="BT629"/>
          <cell r="BU629"/>
          <cell r="BV629"/>
          <cell r="BW629"/>
          <cell r="BX629"/>
          <cell r="BY629"/>
          <cell r="BZ629"/>
          <cell r="CA629"/>
          <cell r="CB629"/>
          <cell r="CC629"/>
          <cell r="CD629" t="str">
            <v>Yes</v>
          </cell>
          <cell r="CE629" t="str">
            <v>Yes</v>
          </cell>
          <cell r="CF629" t="str">
            <v>Yes</v>
          </cell>
          <cell r="CG629" t="str">
            <v>Yes</v>
          </cell>
          <cell r="CH629" t="str">
            <v>Yes</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No</v>
          </cell>
          <cell r="DV629" t="str">
            <v>No</v>
          </cell>
          <cell r="DW629" t="str">
            <v/>
          </cell>
        </row>
        <row r="630">
          <cell r="U630" t="str">
            <v>PR19WSX_E11</v>
          </cell>
          <cell r="V630" t="str">
            <v>Protecting and enhancing the environment</v>
          </cell>
          <cell r="W630" t="str">
            <v>PR19 new</v>
          </cell>
          <cell r="X630" t="str">
            <v>E11</v>
          </cell>
          <cell r="Y630" t="str">
            <v>Km of river improved (non-WINEP)</v>
          </cell>
          <cell r="Z630" t="str">
            <v>Length of river with improved quality by company action outside of the WINEP. Improvements will include additional nutrient removal through out-performance of our STWs, and/or additional catchment management off-setting</v>
          </cell>
          <cell r="AA630" t="str">
            <v/>
          </cell>
          <cell r="AB630" t="str">
            <v/>
          </cell>
          <cell r="AC630">
            <v>1</v>
          </cell>
          <cell r="AD630" t="str">
            <v/>
          </cell>
          <cell r="AE630" t="str">
            <v/>
          </cell>
          <cell r="AF630" t="str">
            <v/>
          </cell>
          <cell r="AG630" t="str">
            <v/>
          </cell>
          <cell r="AH630" t="str">
            <v/>
          </cell>
          <cell r="AI630">
            <v>1</v>
          </cell>
          <cell r="AJ630" t="str">
            <v>Out</v>
          </cell>
          <cell r="AK630" t="str">
            <v xml:space="preserve">Revenue </v>
          </cell>
          <cell r="AL630" t="str">
            <v>In-period</v>
          </cell>
          <cell r="AM630" t="str">
            <v>Environmental</v>
          </cell>
          <cell r="AN630" t="str">
            <v>nr</v>
          </cell>
          <cell r="AO630" t="str">
            <v xml:space="preserve">Kilometre (Km) of river improved </v>
          </cell>
          <cell r="AP630">
            <v>1</v>
          </cell>
          <cell r="AQ630" t="str">
            <v>Up</v>
          </cell>
          <cell r="AR630" t="str">
            <v/>
          </cell>
          <cell r="AS630"/>
          <cell r="AT630"/>
          <cell r="AU630"/>
          <cell r="AV630"/>
          <cell r="AW630"/>
          <cell r="AX630"/>
          <cell r="AY630"/>
          <cell r="AZ630"/>
          <cell r="BA630"/>
          <cell r="BB630"/>
          <cell r="BC630"/>
          <cell r="BD630"/>
          <cell r="BE630"/>
          <cell r="BF630"/>
          <cell r="BG630"/>
          <cell r="BH630"/>
          <cell r="BI630" t="str">
            <v/>
          </cell>
          <cell r="BJ630" t="str">
            <v/>
          </cell>
          <cell r="BK630" t="str">
            <v/>
          </cell>
          <cell r="BL630" t="str">
            <v/>
          </cell>
          <cell r="BM630" t="str">
            <v/>
          </cell>
          <cell r="BN630"/>
          <cell r="BO630"/>
          <cell r="BP630"/>
          <cell r="BQ630"/>
          <cell r="BR630"/>
          <cell r="BS630"/>
          <cell r="BT630"/>
          <cell r="BU630"/>
          <cell r="BV630"/>
          <cell r="BW630"/>
          <cell r="BX630"/>
          <cell r="BY630"/>
          <cell r="BZ630"/>
          <cell r="CA630"/>
          <cell r="CB630"/>
          <cell r="CC630"/>
          <cell r="CD630" t="str">
            <v>Yes</v>
          </cell>
          <cell r="CE630" t="str">
            <v>Yes</v>
          </cell>
          <cell r="CF630" t="str">
            <v>Yes</v>
          </cell>
          <cell r="CG630" t="str">
            <v>Yes</v>
          </cell>
          <cell r="CH630" t="str">
            <v>Yes</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t="str">
            <v/>
          </cell>
          <cell r="CV630" t="str">
            <v/>
          </cell>
          <cell r="CW630" t="str">
            <v/>
          </cell>
          <cell r="CX630" t="str">
            <v/>
          </cell>
          <cell r="CY630" t="str">
            <v/>
          </cell>
          <cell r="CZ630" t="str">
            <v/>
          </cell>
          <cell r="DA630" t="str">
            <v/>
          </cell>
          <cell r="DB630" t="str">
            <v/>
          </cell>
          <cell r="DC630" t="str">
            <v/>
          </cell>
          <cell r="DD630" t="str">
            <v/>
          </cell>
          <cell r="DE630" t="str">
            <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v>1</v>
          </cell>
          <cell r="DW630" t="str">
            <v/>
          </cell>
        </row>
        <row r="631">
          <cell r="U631" t="str">
            <v>PR19WSX_E12</v>
          </cell>
          <cell r="V631" t="str">
            <v>Protecting and enhancing the environment</v>
          </cell>
          <cell r="W631" t="str">
            <v>PR19 new</v>
          </cell>
          <cell r="X631" t="str">
            <v>E12</v>
          </cell>
          <cell r="Y631" t="str">
            <v>Abstraction Incentive Mechanism (Stubhampton)</v>
          </cell>
          <cell r="Z631" t="str">
            <v>The volume of water abstracted from the Stubhampton source over the course of the year when river flows are low</v>
          </cell>
          <cell r="AA631">
            <v>1</v>
          </cell>
          <cell r="AB631" t="str">
            <v/>
          </cell>
          <cell r="AC631" t="str">
            <v/>
          </cell>
          <cell r="AD631" t="str">
            <v/>
          </cell>
          <cell r="AE631" t="str">
            <v/>
          </cell>
          <cell r="AF631" t="str">
            <v/>
          </cell>
          <cell r="AG631" t="str">
            <v/>
          </cell>
          <cell r="AH631" t="str">
            <v/>
          </cell>
          <cell r="AI631">
            <v>1</v>
          </cell>
          <cell r="AJ631" t="str">
            <v>Out &amp; under</v>
          </cell>
          <cell r="AK631" t="str">
            <v xml:space="preserve">Revenue </v>
          </cell>
          <cell r="AL631" t="str">
            <v>In-period</v>
          </cell>
          <cell r="AM631" t="str">
            <v>Water resources/ abstraction</v>
          </cell>
          <cell r="AN631" t="str">
            <v>nr</v>
          </cell>
          <cell r="AO631" t="str">
            <v>Megalitres per year</v>
          </cell>
          <cell r="AP631">
            <v>0</v>
          </cell>
          <cell r="AQ631" t="str">
            <v>Down</v>
          </cell>
          <cell r="AR631" t="str">
            <v/>
          </cell>
          <cell r="AS631"/>
          <cell r="AT631"/>
          <cell r="AU631"/>
          <cell r="AV631"/>
          <cell r="AW631"/>
          <cell r="AX631"/>
          <cell r="AY631"/>
          <cell r="AZ631"/>
          <cell r="BA631"/>
          <cell r="BB631"/>
          <cell r="BC631"/>
          <cell r="BD631"/>
          <cell r="BE631"/>
          <cell r="BF631"/>
          <cell r="BG631"/>
          <cell r="BH631"/>
          <cell r="BI631" t="str">
            <v/>
          </cell>
          <cell r="BJ631" t="str">
            <v/>
          </cell>
          <cell r="BK631" t="str">
            <v/>
          </cell>
          <cell r="BL631" t="str">
            <v/>
          </cell>
          <cell r="BM631" t="str">
            <v/>
          </cell>
          <cell r="BN631"/>
          <cell r="BO631"/>
          <cell r="BP631"/>
          <cell r="BQ631"/>
          <cell r="BR631"/>
          <cell r="BS631"/>
          <cell r="BT631"/>
          <cell r="BU631"/>
          <cell r="BV631"/>
          <cell r="BW631"/>
          <cell r="BX631"/>
          <cell r="BY631"/>
          <cell r="BZ631"/>
          <cell r="CA631"/>
          <cell r="CB631"/>
          <cell r="CC631"/>
          <cell r="CD631" t="str">
            <v>Yes</v>
          </cell>
          <cell r="CE631" t="str">
            <v>Yes</v>
          </cell>
          <cell r="CF631" t="str">
            <v>Yes</v>
          </cell>
          <cell r="CG631" t="str">
            <v>Yes</v>
          </cell>
          <cell r="CH631" t="str">
            <v>Yes</v>
          </cell>
          <cell r="CI631" t="str">
            <v/>
          </cell>
          <cell r="CJ631" t="str">
            <v/>
          </cell>
          <cell r="CK631" t="str">
            <v/>
          </cell>
          <cell r="CL631" t="str">
            <v/>
          </cell>
          <cell r="CM631" t="str">
            <v/>
          </cell>
          <cell r="CN631" t="str">
            <v/>
          </cell>
          <cell r="CO631" t="str">
            <v/>
          </cell>
          <cell r="CP631" t="str">
            <v/>
          </cell>
          <cell r="CQ631" t="str">
            <v/>
          </cell>
          <cell r="CR631" t="str">
            <v/>
          </cell>
          <cell r="CS631" t="str">
            <v/>
          </cell>
          <cell r="CT631" t="str">
            <v/>
          </cell>
          <cell r="CU631" t="str">
            <v/>
          </cell>
          <cell r="CV631" t="str">
            <v/>
          </cell>
          <cell r="CW631" t="str">
            <v/>
          </cell>
          <cell r="CX631" t="str">
            <v/>
          </cell>
          <cell r="CY631" t="str">
            <v/>
          </cell>
          <cell r="CZ631" t="str">
            <v/>
          </cell>
          <cell r="DA631" t="str">
            <v/>
          </cell>
          <cell r="DB631" t="str">
            <v/>
          </cell>
          <cell r="DC631" t="str">
            <v/>
          </cell>
          <cell r="DD631" t="str">
            <v/>
          </cell>
          <cell r="DE631" t="str">
            <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v>1</v>
          </cell>
          <cell r="DW631" t="str">
            <v/>
          </cell>
        </row>
        <row r="632">
          <cell r="U632" t="str">
            <v>PR19WSX_NEP01</v>
          </cell>
          <cell r="V632" t="str">
            <v/>
          </cell>
          <cell r="W632" t="str">
            <v/>
          </cell>
          <cell r="X632" t="str">
            <v>NEP01</v>
          </cell>
          <cell r="Y632" t="str">
            <v>WINEP Delivery</v>
          </cell>
          <cell r="Z632" t="str">
            <v/>
          </cell>
          <cell r="AA632" t="str">
            <v/>
          </cell>
          <cell r="AB632" t="str">
            <v/>
          </cell>
          <cell r="AC632" t="str">
            <v/>
          </cell>
          <cell r="AD632" t="str">
            <v/>
          </cell>
          <cell r="AE632" t="str">
            <v/>
          </cell>
          <cell r="AF632" t="str">
            <v/>
          </cell>
          <cell r="AG632" t="str">
            <v/>
          </cell>
          <cell r="AH632" t="str">
            <v/>
          </cell>
          <cell r="AI632">
            <v>0</v>
          </cell>
          <cell r="AJ632" t="str">
            <v>NFI</v>
          </cell>
          <cell r="AK632" t="str">
            <v/>
          </cell>
          <cell r="AL632" t="str">
            <v/>
          </cell>
          <cell r="AM632" t="str">
            <v/>
          </cell>
          <cell r="AN632" t="str">
            <v/>
          </cell>
          <cell r="AO632" t="str">
            <v>WINEP requirements met or not met in each year</v>
          </cell>
          <cell r="AP632">
            <v>0</v>
          </cell>
          <cell r="AQ632" t="str">
            <v/>
          </cell>
          <cell r="AR632" t="str">
            <v/>
          </cell>
          <cell r="AS632"/>
          <cell r="AT632"/>
          <cell r="AU632"/>
          <cell r="AV632"/>
          <cell r="AW632"/>
          <cell r="AX632"/>
          <cell r="AY632"/>
          <cell r="AZ632"/>
          <cell r="BA632"/>
          <cell r="BB632"/>
          <cell r="BC632"/>
          <cell r="BD632"/>
          <cell r="BE632"/>
          <cell r="BF632"/>
          <cell r="BG632"/>
          <cell r="BH632"/>
          <cell r="BI632" t="str">
            <v/>
          </cell>
          <cell r="BJ632" t="str">
            <v/>
          </cell>
          <cell r="BK632" t="str">
            <v/>
          </cell>
          <cell r="BL632" t="str">
            <v/>
          </cell>
          <cell r="BM632" t="str">
            <v/>
          </cell>
          <cell r="BN632"/>
          <cell r="BO632"/>
          <cell r="BP632"/>
          <cell r="BQ632"/>
          <cell r="BR632"/>
          <cell r="BS632"/>
          <cell r="BT632"/>
          <cell r="BU632"/>
          <cell r="BV632"/>
          <cell r="BW632"/>
          <cell r="BX632"/>
          <cell r="BY632"/>
          <cell r="BZ632"/>
          <cell r="CA632"/>
          <cell r="CB632"/>
          <cell r="CC632"/>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t="str">
            <v/>
          </cell>
          <cell r="CV632" t="str">
            <v/>
          </cell>
          <cell r="CW632" t="str">
            <v/>
          </cell>
          <cell r="CX632" t="str">
            <v/>
          </cell>
          <cell r="CY632" t="str">
            <v/>
          </cell>
          <cell r="CZ632" t="str">
            <v/>
          </cell>
          <cell r="DA632" t="str">
            <v/>
          </cell>
          <cell r="DB632" t="str">
            <v/>
          </cell>
          <cell r="DC632" t="str">
            <v/>
          </cell>
          <cell r="DD632" t="str">
            <v/>
          </cell>
          <cell r="DE632" t="str">
            <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v>1</v>
          </cell>
          <cell r="DW632" t="str">
            <v/>
          </cell>
        </row>
        <row r="633">
          <cell r="U633" t="str">
            <v>PR19WSX_SEC</v>
          </cell>
          <cell r="V633" t="str">
            <v/>
          </cell>
          <cell r="W633" t="str">
            <v/>
          </cell>
          <cell r="X633" t="str">
            <v>SEC</v>
          </cell>
          <cell r="Y633" t="str">
            <v>Delivery of security (non-SEMD)</v>
          </cell>
          <cell r="Z633" t="str">
            <v/>
          </cell>
          <cell r="AA633" t="str">
            <v/>
          </cell>
          <cell r="AB633">
            <v>1</v>
          </cell>
          <cell r="AC633" t="str">
            <v/>
          </cell>
          <cell r="AD633" t="str">
            <v/>
          </cell>
          <cell r="AE633" t="str">
            <v/>
          </cell>
          <cell r="AF633" t="str">
            <v/>
          </cell>
          <cell r="AG633" t="str">
            <v/>
          </cell>
          <cell r="AH633" t="str">
            <v/>
          </cell>
          <cell r="AI633">
            <v>1</v>
          </cell>
          <cell r="AJ633"/>
          <cell r="AK633"/>
          <cell r="AL633"/>
          <cell r="AM633"/>
          <cell r="AN633"/>
          <cell r="AO633"/>
          <cell r="AP633">
            <v>0</v>
          </cell>
          <cell r="AQ633"/>
          <cell r="AR633"/>
          <cell r="AS633"/>
          <cell r="AT633"/>
          <cell r="AU633"/>
          <cell r="AV633"/>
          <cell r="AW633"/>
          <cell r="AX633"/>
          <cell r="AY633"/>
          <cell r="AZ633"/>
          <cell r="BA633"/>
          <cell r="BB633"/>
          <cell r="BC633"/>
          <cell r="BD633"/>
          <cell r="BE633"/>
          <cell r="BF633"/>
          <cell r="BG633"/>
          <cell r="BH633"/>
          <cell r="BI633" t="str">
            <v/>
          </cell>
          <cell r="BJ633" t="str">
            <v/>
          </cell>
          <cell r="BK633" t="str">
            <v/>
          </cell>
          <cell r="BL633" t="str">
            <v/>
          </cell>
          <cell r="BM633" t="str">
            <v/>
          </cell>
          <cell r="BN633"/>
          <cell r="BO633"/>
          <cell r="BP633"/>
          <cell r="BQ633"/>
          <cell r="BR633"/>
          <cell r="BS633"/>
          <cell r="BT633"/>
          <cell r="BU633"/>
          <cell r="BV633"/>
          <cell r="BW633"/>
          <cell r="BX633"/>
          <cell r="BY633"/>
          <cell r="BZ633"/>
          <cell r="CA633"/>
          <cell r="CB633"/>
          <cell r="CC633"/>
          <cell r="CD633" t="str">
            <v/>
          </cell>
          <cell r="CE633" t="str">
            <v/>
          </cell>
          <cell r="CF633" t="str">
            <v/>
          </cell>
          <cell r="CG633" t="str">
            <v/>
          </cell>
          <cell r="CH633" t="str">
            <v>Yes</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t="str">
            <v/>
          </cell>
          <cell r="CZ633" t="str">
            <v/>
          </cell>
          <cell r="DA633" t="str">
            <v/>
          </cell>
          <cell r="DB633" t="str">
            <v/>
          </cell>
          <cell r="DC633" t="str">
            <v/>
          </cell>
          <cell r="DD633" t="str">
            <v/>
          </cell>
          <cell r="DE633" t="str">
            <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cell r="DV633"/>
          <cell r="DW633"/>
        </row>
        <row r="634">
          <cell r="U634" t="str">
            <v>PR19WSX_DWMP</v>
          </cell>
          <cell r="V634" t="str">
            <v/>
          </cell>
          <cell r="W634" t="str">
            <v/>
          </cell>
          <cell r="X634" t="str">
            <v>DWMP</v>
          </cell>
          <cell r="Y634" t="str">
            <v>Delivery of DWMPs</v>
          </cell>
          <cell r="Z634" t="str">
            <v/>
          </cell>
          <cell r="AA634" t="str">
            <v/>
          </cell>
          <cell r="AB634" t="str">
            <v/>
          </cell>
          <cell r="AC634" t="str">
            <v/>
          </cell>
          <cell r="AD634" t="str">
            <v/>
          </cell>
          <cell r="AE634" t="str">
            <v/>
          </cell>
          <cell r="AF634" t="str">
            <v/>
          </cell>
          <cell r="AG634" t="str">
            <v/>
          </cell>
          <cell r="AH634" t="str">
            <v/>
          </cell>
          <cell r="AI634">
            <v>0</v>
          </cell>
          <cell r="AJ634"/>
          <cell r="AK634"/>
          <cell r="AL634"/>
          <cell r="AM634"/>
          <cell r="AN634"/>
          <cell r="AO634"/>
          <cell r="AP634">
            <v>0</v>
          </cell>
          <cell r="AQ634"/>
          <cell r="AR634"/>
          <cell r="AS634"/>
          <cell r="AT634"/>
          <cell r="AU634"/>
          <cell r="AV634"/>
          <cell r="AW634"/>
          <cell r="AX634"/>
          <cell r="AY634"/>
          <cell r="AZ634"/>
          <cell r="BA634"/>
          <cell r="BB634"/>
          <cell r="BC634"/>
          <cell r="BD634"/>
          <cell r="BE634"/>
          <cell r="BF634"/>
          <cell r="BG634"/>
          <cell r="BH634"/>
          <cell r="BI634" t="str">
            <v/>
          </cell>
          <cell r="BJ634" t="str">
            <v/>
          </cell>
          <cell r="BK634" t="str">
            <v/>
          </cell>
          <cell r="BL634" t="str">
            <v/>
          </cell>
          <cell r="BM634" t="str">
            <v/>
          </cell>
          <cell r="BN634"/>
          <cell r="BO634"/>
          <cell r="BP634"/>
          <cell r="BQ634"/>
          <cell r="BR634"/>
          <cell r="BS634"/>
          <cell r="BT634"/>
          <cell r="BU634"/>
          <cell r="BV634"/>
          <cell r="BW634"/>
          <cell r="BX634"/>
          <cell r="BY634"/>
          <cell r="BZ634"/>
          <cell r="CA634"/>
          <cell r="CB634"/>
          <cell r="CC634"/>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t="str">
            <v/>
          </cell>
          <cell r="CV634" t="str">
            <v/>
          </cell>
          <cell r="CW634" t="str">
            <v/>
          </cell>
          <cell r="CX634" t="str">
            <v/>
          </cell>
          <cell r="CY634" t="str">
            <v/>
          </cell>
          <cell r="CZ634" t="str">
            <v/>
          </cell>
          <cell r="DA634" t="str">
            <v/>
          </cell>
          <cell r="DB634" t="str">
            <v/>
          </cell>
          <cell r="DC634" t="str">
            <v/>
          </cell>
          <cell r="DD634" t="str">
            <v/>
          </cell>
          <cell r="DE634" t="str">
            <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cell r="DV634"/>
          <cell r="DW634"/>
        </row>
        <row r="635">
          <cell r="U635" t="str">
            <v>PR19WSX_TBC</v>
          </cell>
          <cell r="V635" t="str">
            <v/>
          </cell>
          <cell r="W635" t="str">
            <v/>
          </cell>
          <cell r="X635" t="str">
            <v>TBC</v>
          </cell>
          <cell r="Y635" t="str">
            <v>WINEP requirements (Bristol (Avonmouth) STW)</v>
          </cell>
          <cell r="Z635" t="str">
            <v/>
          </cell>
          <cell r="AA635" t="str">
            <v/>
          </cell>
          <cell r="AB635" t="str">
            <v/>
          </cell>
          <cell r="AC635" t="str">
            <v/>
          </cell>
          <cell r="AD635" t="str">
            <v/>
          </cell>
          <cell r="AE635" t="str">
            <v/>
          </cell>
          <cell r="AF635" t="str">
            <v/>
          </cell>
          <cell r="AG635" t="str">
            <v/>
          </cell>
          <cell r="AH635" t="str">
            <v/>
          </cell>
          <cell r="AI635">
            <v>0</v>
          </cell>
          <cell r="AJ635"/>
          <cell r="AK635"/>
          <cell r="AL635"/>
          <cell r="AM635"/>
          <cell r="AN635"/>
          <cell r="AO635"/>
          <cell r="AP635">
            <v>0</v>
          </cell>
          <cell r="AQ635"/>
          <cell r="AR635"/>
          <cell r="AS635"/>
          <cell r="AT635"/>
          <cell r="AU635"/>
          <cell r="AV635"/>
          <cell r="AW635"/>
          <cell r="AX635"/>
          <cell r="AY635"/>
          <cell r="AZ635"/>
          <cell r="BA635"/>
          <cell r="BB635"/>
          <cell r="BC635"/>
          <cell r="BD635"/>
          <cell r="BE635"/>
          <cell r="BF635"/>
          <cell r="BG635"/>
          <cell r="BH635"/>
          <cell r="BI635" t="str">
            <v/>
          </cell>
          <cell r="BJ635" t="str">
            <v/>
          </cell>
          <cell r="BK635" t="str">
            <v/>
          </cell>
          <cell r="BL635" t="str">
            <v/>
          </cell>
          <cell r="BM635" t="str">
            <v/>
          </cell>
          <cell r="BN635"/>
          <cell r="BO635"/>
          <cell r="BP635"/>
          <cell r="BQ635"/>
          <cell r="BR635"/>
          <cell r="BS635"/>
          <cell r="BT635"/>
          <cell r="BU635"/>
          <cell r="BV635"/>
          <cell r="BW635"/>
          <cell r="BX635"/>
          <cell r="BY635"/>
          <cell r="BZ635"/>
          <cell r="CA635"/>
          <cell r="CB635"/>
          <cell r="CC635"/>
          <cell r="CD635" t="str">
            <v/>
          </cell>
          <cell r="CE635" t="str">
            <v/>
          </cell>
          <cell r="CF635" t="str">
            <v/>
          </cell>
          <cell r="CG635" t="str">
            <v/>
          </cell>
          <cell r="CH635" t="str">
            <v>Yes</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t="str">
            <v/>
          </cell>
          <cell r="DD635" t="str">
            <v/>
          </cell>
          <cell r="DE635" t="str">
            <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cell r="DV635"/>
          <cell r="DW635"/>
        </row>
        <row r="636">
          <cell r="U636" t="str">
            <v>PR19YKY_1</v>
          </cell>
          <cell r="V636" t="str">
            <v>Bills: we will use innovation to improve service, eradicate waste and reduce costs so no one need worry about paying our bill. We will not waste money.</v>
          </cell>
          <cell r="W636" t="str">
            <v>PR14 continuation</v>
          </cell>
          <cell r="X636">
            <v>1</v>
          </cell>
          <cell r="Y636" t="str">
            <v>Working with others</v>
          </cell>
          <cell r="Z636" t="str">
            <v xml:space="preserve">The number of projects we deliver in partnership with independent agencies, organisations or individuals.  </v>
          </cell>
          <cell r="AA636">
            <v>0.57999999999999996</v>
          </cell>
          <cell r="AB636">
            <v>0</v>
          </cell>
          <cell r="AC636">
            <v>0.42</v>
          </cell>
          <cell r="AD636">
            <v>0</v>
          </cell>
          <cell r="AE636">
            <v>0</v>
          </cell>
          <cell r="AF636">
            <v>0</v>
          </cell>
          <cell r="AG636">
            <v>0</v>
          </cell>
          <cell r="AH636">
            <v>0</v>
          </cell>
          <cell r="AI636">
            <v>1</v>
          </cell>
          <cell r="AJ636" t="str">
            <v>Out</v>
          </cell>
          <cell r="AK636" t="str">
            <v xml:space="preserve">Revenue </v>
          </cell>
          <cell r="AL636" t="str">
            <v>End of period</v>
          </cell>
          <cell r="AM636" t="str">
            <v>Community/partnerships</v>
          </cell>
          <cell r="AN636" t="str">
            <v>nr</v>
          </cell>
          <cell r="AO636" t="str">
            <v>Number of projects</v>
          </cell>
          <cell r="AP636">
            <v>0</v>
          </cell>
          <cell r="AQ636" t="str">
            <v>Up</v>
          </cell>
          <cell r="AR636" t="str">
            <v/>
          </cell>
          <cell r="AS636"/>
          <cell r="AT636"/>
          <cell r="AU636"/>
          <cell r="AV636"/>
          <cell r="AW636"/>
          <cell r="AX636"/>
          <cell r="AY636"/>
          <cell r="AZ636"/>
          <cell r="BA636"/>
          <cell r="BB636"/>
          <cell r="BC636"/>
          <cell r="BD636"/>
          <cell r="BE636"/>
          <cell r="BF636"/>
          <cell r="BG636"/>
          <cell r="BH636"/>
          <cell r="BI636" t="str">
            <v/>
          </cell>
          <cell r="BJ636" t="str">
            <v/>
          </cell>
          <cell r="BK636" t="str">
            <v/>
          </cell>
          <cell r="BL636" t="str">
            <v/>
          </cell>
          <cell r="BM636" t="str">
            <v/>
          </cell>
          <cell r="BN636"/>
          <cell r="BO636"/>
          <cell r="BP636"/>
          <cell r="BQ636"/>
          <cell r="BR636"/>
          <cell r="BS636"/>
          <cell r="BT636"/>
          <cell r="BU636"/>
          <cell r="BV636"/>
          <cell r="BW636"/>
          <cell r="BX636"/>
          <cell r="BY636"/>
          <cell r="BZ636"/>
          <cell r="CA636"/>
          <cell r="CB636"/>
          <cell r="CC636"/>
          <cell r="CD636" t="str">
            <v>Yes</v>
          </cell>
          <cell r="CE636" t="str">
            <v>Yes</v>
          </cell>
          <cell r="CF636" t="str">
            <v>Yes</v>
          </cell>
          <cell r="CG636" t="str">
            <v>Yes</v>
          </cell>
          <cell r="CH636" t="str">
            <v>Yes</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t="str">
            <v/>
          </cell>
          <cell r="CV636" t="str">
            <v/>
          </cell>
          <cell r="CW636" t="str">
            <v/>
          </cell>
          <cell r="CX636" t="str">
            <v/>
          </cell>
          <cell r="CY636" t="str">
            <v/>
          </cell>
          <cell r="CZ636" t="str">
            <v/>
          </cell>
          <cell r="DA636" t="str">
            <v/>
          </cell>
          <cell r="DB636" t="str">
            <v/>
          </cell>
          <cell r="DC636" t="str">
            <v/>
          </cell>
          <cell r="DD636" t="str">
            <v/>
          </cell>
          <cell r="DE636" t="str">
            <v/>
          </cell>
          <cell r="DF636" t="str">
            <v/>
          </cell>
          <cell r="DG636" t="str">
            <v/>
          </cell>
          <cell r="DH636" t="str">
            <v/>
          </cell>
          <cell r="DI636" t="str">
            <v/>
          </cell>
          <cell r="DJ636" t="str">
            <v/>
          </cell>
          <cell r="DK636" t="str">
            <v/>
          </cell>
          <cell r="DL636" t="str">
            <v/>
          </cell>
          <cell r="DM636" t="str">
            <v/>
          </cell>
          <cell r="DN636" t="str">
            <v/>
          </cell>
          <cell r="DO636" t="str">
            <v/>
          </cell>
          <cell r="DP636" t="str">
            <v/>
          </cell>
          <cell r="DQ636" t="str">
            <v/>
          </cell>
          <cell r="DR636" t="str">
            <v/>
          </cell>
          <cell r="DS636" t="str">
            <v/>
          </cell>
          <cell r="DT636" t="str">
            <v/>
          </cell>
          <cell r="DU636" t="str">
            <v/>
          </cell>
          <cell r="DV636">
            <v>1</v>
          </cell>
          <cell r="DW636" t="str">
            <v/>
          </cell>
        </row>
        <row r="637">
          <cell r="U637" t="str">
            <v>PR19YKY_2</v>
          </cell>
          <cell r="V637" t="str">
            <v xml:space="preserve">Environment: we will remove surface water from our sewers and recycle all waste water, protecting the environment from sewer flooding and pollution. </v>
          </cell>
          <cell r="W637" t="str">
            <v>PR14 revision</v>
          </cell>
          <cell r="X637">
            <v>2</v>
          </cell>
          <cell r="Y637" t="str">
            <v>Land conserved and enhanced</v>
          </cell>
          <cell r="Z637" t="str">
            <v xml:space="preserve">The area of land conserved and enhanced in the Yorkshire Water region through land management and biodiversity focussed projects and investments on our land, and land not owned by Yorkshire Water.  
</v>
          </cell>
          <cell r="AA637">
            <v>0.7</v>
          </cell>
          <cell r="AB637">
            <v>0</v>
          </cell>
          <cell r="AC637">
            <v>0.3</v>
          </cell>
          <cell r="AD637">
            <v>0</v>
          </cell>
          <cell r="AE637">
            <v>0</v>
          </cell>
          <cell r="AF637">
            <v>0</v>
          </cell>
          <cell r="AG637">
            <v>0</v>
          </cell>
          <cell r="AH637">
            <v>0</v>
          </cell>
          <cell r="AI637">
            <v>1</v>
          </cell>
          <cell r="AJ637" t="str">
            <v>Out &amp; under</v>
          </cell>
          <cell r="AK637" t="str">
            <v xml:space="preserve">Revenue </v>
          </cell>
          <cell r="AL637" t="str">
            <v>End of period</v>
          </cell>
          <cell r="AM637" t="str">
            <v>Environmental</v>
          </cell>
          <cell r="AN637" t="str">
            <v>nr</v>
          </cell>
          <cell r="AO637" t="str">
            <v>Ha of Land</v>
          </cell>
          <cell r="AP637">
            <v>0</v>
          </cell>
          <cell r="AQ637" t="str">
            <v>Up</v>
          </cell>
          <cell r="AR637" t="str">
            <v/>
          </cell>
          <cell r="AS637"/>
          <cell r="AT637"/>
          <cell r="AU637"/>
          <cell r="AV637"/>
          <cell r="AW637"/>
          <cell r="AX637"/>
          <cell r="AY637"/>
          <cell r="AZ637"/>
          <cell r="BA637"/>
          <cell r="BB637"/>
          <cell r="BC637"/>
          <cell r="BD637"/>
          <cell r="BE637"/>
          <cell r="BF637"/>
          <cell r="BG637"/>
          <cell r="BH637"/>
          <cell r="BI637" t="str">
            <v/>
          </cell>
          <cell r="BJ637" t="str">
            <v/>
          </cell>
          <cell r="BK637" t="str">
            <v/>
          </cell>
          <cell r="BL637" t="str">
            <v/>
          </cell>
          <cell r="BM637" t="str">
            <v/>
          </cell>
          <cell r="BN637"/>
          <cell r="BO637"/>
          <cell r="BP637"/>
          <cell r="BQ637"/>
          <cell r="BR637"/>
          <cell r="BS637"/>
          <cell r="BT637"/>
          <cell r="BU637"/>
          <cell r="BV637"/>
          <cell r="BW637"/>
          <cell r="BX637"/>
          <cell r="BY637"/>
          <cell r="BZ637"/>
          <cell r="CA637"/>
          <cell r="CB637"/>
          <cell r="CC637"/>
          <cell r="CD637" t="str">
            <v>No</v>
          </cell>
          <cell r="CE637" t="str">
            <v>No</v>
          </cell>
          <cell r="CF637" t="str">
            <v>No</v>
          </cell>
          <cell r="CG637" t="str">
            <v>No</v>
          </cell>
          <cell r="CH637" t="str">
            <v>Yes</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t="str">
            <v/>
          </cell>
          <cell r="DD637" t="str">
            <v/>
          </cell>
          <cell r="DE637" t="str">
            <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v>1</v>
          </cell>
          <cell r="DW637" t="str">
            <v/>
          </cell>
        </row>
        <row r="638">
          <cell r="U638" t="str">
            <v>PR19YKY_3</v>
          </cell>
          <cell r="V638" t="str">
            <v xml:space="preserve">Environment: we will remove surface water from our sewers and recycle all waste water, protecting the environment from sewer flooding and pollution. </v>
          </cell>
          <cell r="W638" t="str">
            <v>PR19 new</v>
          </cell>
          <cell r="X638">
            <v>3</v>
          </cell>
          <cell r="Y638" t="str">
            <v>Integrated catchment management</v>
          </cell>
          <cell r="Z638" t="str">
            <v>The percentage of catchments in which Yorkshire Water operates, where, working with stakeholders, we implement the Natural Capital Operator approach in practice.</v>
          </cell>
          <cell r="AA638">
            <v>0.69</v>
          </cell>
          <cell r="AB638">
            <v>0</v>
          </cell>
          <cell r="AC638">
            <v>0.31</v>
          </cell>
          <cell r="AD638">
            <v>0</v>
          </cell>
          <cell r="AE638">
            <v>0</v>
          </cell>
          <cell r="AF638">
            <v>0</v>
          </cell>
          <cell r="AG638">
            <v>0</v>
          </cell>
          <cell r="AH638">
            <v>0</v>
          </cell>
          <cell r="AI638">
            <v>1</v>
          </cell>
          <cell r="AJ638" t="str">
            <v>NFI</v>
          </cell>
          <cell r="AK638" t="str">
            <v/>
          </cell>
          <cell r="AL638" t="str">
            <v/>
          </cell>
          <cell r="AM638" t="str">
            <v>Catchment management</v>
          </cell>
          <cell r="AN638" t="str">
            <v>%</v>
          </cell>
          <cell r="AO638" t="str">
            <v>% of catchments</v>
          </cell>
          <cell r="AP638">
            <v>1</v>
          </cell>
          <cell r="AQ638" t="str">
            <v>Up</v>
          </cell>
          <cell r="AR638" t="str">
            <v/>
          </cell>
          <cell r="AS638"/>
          <cell r="AT638"/>
          <cell r="AU638"/>
          <cell r="AV638"/>
          <cell r="AW638"/>
          <cell r="AX638"/>
          <cell r="AY638"/>
          <cell r="AZ638"/>
          <cell r="BA638"/>
          <cell r="BB638"/>
          <cell r="BC638"/>
          <cell r="BD638"/>
          <cell r="BE638"/>
          <cell r="BF638"/>
          <cell r="BG638"/>
          <cell r="BH638"/>
          <cell r="BI638" t="str">
            <v/>
          </cell>
          <cell r="BJ638" t="str">
            <v/>
          </cell>
          <cell r="BK638" t="str">
            <v/>
          </cell>
          <cell r="BL638" t="str">
            <v/>
          </cell>
          <cell r="BM638" t="str">
            <v/>
          </cell>
          <cell r="BN638"/>
          <cell r="BO638"/>
          <cell r="BP638"/>
          <cell r="BQ638"/>
          <cell r="BR638"/>
          <cell r="BS638"/>
          <cell r="BT638"/>
          <cell r="BU638"/>
          <cell r="BV638"/>
          <cell r="BW638"/>
          <cell r="BX638"/>
          <cell r="BY638"/>
          <cell r="BZ638"/>
          <cell r="CA638"/>
          <cell r="CB638"/>
          <cell r="CC638"/>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t="str">
            <v/>
          </cell>
          <cell r="CV638" t="str">
            <v/>
          </cell>
          <cell r="CW638" t="str">
            <v/>
          </cell>
          <cell r="CX638" t="str">
            <v/>
          </cell>
          <cell r="CY638" t="str">
            <v/>
          </cell>
          <cell r="CZ638" t="str">
            <v/>
          </cell>
          <cell r="DA638" t="str">
            <v/>
          </cell>
          <cell r="DB638" t="str">
            <v/>
          </cell>
          <cell r="DC638" t="str">
            <v/>
          </cell>
          <cell r="DD638" t="str">
            <v/>
          </cell>
          <cell r="DE638" t="str">
            <v/>
          </cell>
          <cell r="DF638" t="str">
            <v/>
          </cell>
          <cell r="DG638" t="str">
            <v/>
          </cell>
          <cell r="DH638" t="str">
            <v/>
          </cell>
          <cell r="DI638" t="str">
            <v/>
          </cell>
          <cell r="DJ638" t="str">
            <v/>
          </cell>
          <cell r="DK638" t="str">
            <v/>
          </cell>
          <cell r="DL638" t="str">
            <v/>
          </cell>
          <cell r="DM638" t="str">
            <v/>
          </cell>
          <cell r="DN638" t="str">
            <v/>
          </cell>
          <cell r="DO638" t="str">
            <v/>
          </cell>
          <cell r="DP638" t="str">
            <v/>
          </cell>
          <cell r="DQ638" t="str">
            <v/>
          </cell>
          <cell r="DR638" t="str">
            <v/>
          </cell>
          <cell r="DS638" t="str">
            <v/>
          </cell>
          <cell r="DT638" t="str">
            <v/>
          </cell>
          <cell r="DU638" t="str">
            <v/>
          </cell>
          <cell r="DV638" t="str">
            <v/>
          </cell>
          <cell r="DW638" t="str">
            <v/>
          </cell>
        </row>
        <row r="639">
          <cell r="U639" t="str">
            <v>PR19YKY_4</v>
          </cell>
          <cell r="V639" t="str">
            <v xml:space="preserve">Environment: we will remove surface water from our sewers and recycle all waste water, protecting the environment from sewer flooding and pollution. </v>
          </cell>
          <cell r="W639" t="str">
            <v>PR14 revision</v>
          </cell>
          <cell r="X639">
            <v>4</v>
          </cell>
          <cell r="Y639" t="str">
            <v>Length of river improved</v>
          </cell>
          <cell r="Z639" t="str">
            <v xml:space="preserve">The number of kilometres of river improved in the Yorkshire Water region </v>
          </cell>
          <cell r="AA639">
            <v>0.04</v>
          </cell>
          <cell r="AB639">
            <v>0</v>
          </cell>
          <cell r="AC639">
            <v>0.96</v>
          </cell>
          <cell r="AD639">
            <v>0</v>
          </cell>
          <cell r="AE639">
            <v>0</v>
          </cell>
          <cell r="AF639">
            <v>0</v>
          </cell>
          <cell r="AG639">
            <v>0</v>
          </cell>
          <cell r="AH639">
            <v>0</v>
          </cell>
          <cell r="AI639">
            <v>1</v>
          </cell>
          <cell r="AJ639" t="str">
            <v>Out &amp; under</v>
          </cell>
          <cell r="AK639" t="str">
            <v xml:space="preserve">Revenue </v>
          </cell>
          <cell r="AL639" t="str">
            <v>End of period</v>
          </cell>
          <cell r="AM639" t="str">
            <v>Environmental</v>
          </cell>
          <cell r="AN639" t="str">
            <v>km</v>
          </cell>
          <cell r="AO639" t="str">
            <v>Km of river</v>
          </cell>
          <cell r="AP639">
            <v>2</v>
          </cell>
          <cell r="AQ639" t="str">
            <v>Up</v>
          </cell>
          <cell r="AR639" t="str">
            <v/>
          </cell>
          <cell r="AS639"/>
          <cell r="AT639"/>
          <cell r="AU639"/>
          <cell r="AV639"/>
          <cell r="AW639"/>
          <cell r="AX639"/>
          <cell r="AY639"/>
          <cell r="AZ639"/>
          <cell r="BA639"/>
          <cell r="BB639"/>
          <cell r="BC639"/>
          <cell r="BD639"/>
          <cell r="BE639"/>
          <cell r="BF639"/>
          <cell r="BG639"/>
          <cell r="BH639"/>
          <cell r="BI639" t="str">
            <v/>
          </cell>
          <cell r="BJ639" t="str">
            <v/>
          </cell>
          <cell r="BK639" t="str">
            <v/>
          </cell>
          <cell r="BL639" t="str">
            <v/>
          </cell>
          <cell r="BM639" t="str">
            <v/>
          </cell>
          <cell r="BN639"/>
          <cell r="BO639"/>
          <cell r="BP639"/>
          <cell r="BQ639"/>
          <cell r="BR639"/>
          <cell r="BS639"/>
          <cell r="BT639"/>
          <cell r="BU639"/>
          <cell r="BV639"/>
          <cell r="BW639"/>
          <cell r="BX639"/>
          <cell r="BY639"/>
          <cell r="BZ639"/>
          <cell r="CA639"/>
          <cell r="CB639"/>
          <cell r="CC639"/>
          <cell r="CD639" t="str">
            <v>No</v>
          </cell>
          <cell r="CE639" t="str">
            <v>No</v>
          </cell>
          <cell r="CF639" t="str">
            <v>No</v>
          </cell>
          <cell r="CG639" t="str">
            <v>No</v>
          </cell>
          <cell r="CH639" t="str">
            <v>Yes</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
          </cell>
          <cell r="DD639" t="str">
            <v/>
          </cell>
          <cell r="DE639" t="str">
            <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v>1</v>
          </cell>
          <cell r="DW639" t="str">
            <v/>
          </cell>
        </row>
        <row r="640">
          <cell r="U640" t="str">
            <v>PR19YKY_5</v>
          </cell>
          <cell r="V640" t="str">
            <v xml:space="preserve">Environment: we will remove surface water from our sewers and recycle all waste water, protecting the environment from sewer flooding and pollution. </v>
          </cell>
          <cell r="W640" t="str">
            <v>PR19 new</v>
          </cell>
          <cell r="X640">
            <v>5</v>
          </cell>
          <cell r="Y640" t="str">
            <v>Biosecurity implementation</v>
          </cell>
          <cell r="Z640" t="str">
            <v>The number of pathways of invasive species spread, where biosecurity interventions have reduced the risk of that spread</v>
          </cell>
          <cell r="AA640">
            <v>0.7</v>
          </cell>
          <cell r="AB640">
            <v>0</v>
          </cell>
          <cell r="AC640">
            <v>0</v>
          </cell>
          <cell r="AD640">
            <v>0.3</v>
          </cell>
          <cell r="AE640">
            <v>0</v>
          </cell>
          <cell r="AF640">
            <v>0</v>
          </cell>
          <cell r="AG640">
            <v>0</v>
          </cell>
          <cell r="AH640">
            <v>0</v>
          </cell>
          <cell r="AI640">
            <v>1</v>
          </cell>
          <cell r="AJ640" t="str">
            <v>NFI</v>
          </cell>
          <cell r="AK640" t="str">
            <v/>
          </cell>
          <cell r="AL640" t="str">
            <v/>
          </cell>
          <cell r="AM640" t="str">
            <v>Environmental</v>
          </cell>
          <cell r="AN640" t="str">
            <v>nr</v>
          </cell>
          <cell r="AO640" t="str">
            <v>Number of pathways</v>
          </cell>
          <cell r="AP640">
            <v>0</v>
          </cell>
          <cell r="AQ640" t="str">
            <v>Up</v>
          </cell>
          <cell r="AR640" t="str">
            <v/>
          </cell>
          <cell r="AS640"/>
          <cell r="AT640"/>
          <cell r="AU640"/>
          <cell r="AV640"/>
          <cell r="AW640"/>
          <cell r="AX640"/>
          <cell r="AY640"/>
          <cell r="AZ640"/>
          <cell r="BA640"/>
          <cell r="BB640"/>
          <cell r="BC640"/>
          <cell r="BD640"/>
          <cell r="BE640"/>
          <cell r="BF640"/>
          <cell r="BG640"/>
          <cell r="BH640"/>
          <cell r="BI640" t="str">
            <v/>
          </cell>
          <cell r="BJ640" t="str">
            <v/>
          </cell>
          <cell r="BK640" t="str">
            <v/>
          </cell>
          <cell r="BL640" t="str">
            <v/>
          </cell>
          <cell r="BM640" t="str">
            <v/>
          </cell>
          <cell r="BN640"/>
          <cell r="BO640"/>
          <cell r="BP640"/>
          <cell r="BQ640"/>
          <cell r="BR640"/>
          <cell r="BS640"/>
          <cell r="BT640"/>
          <cell r="BU640"/>
          <cell r="BV640"/>
          <cell r="BW640"/>
          <cell r="BX640"/>
          <cell r="BY640"/>
          <cell r="BZ640"/>
          <cell r="CA640"/>
          <cell r="CB640"/>
          <cell r="CC640"/>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t="str">
            <v/>
          </cell>
          <cell r="CV640" t="str">
            <v/>
          </cell>
          <cell r="CW640" t="str">
            <v/>
          </cell>
          <cell r="CX640" t="str">
            <v/>
          </cell>
          <cell r="CY640" t="str">
            <v/>
          </cell>
          <cell r="CZ640" t="str">
            <v/>
          </cell>
          <cell r="DA640" t="str">
            <v/>
          </cell>
          <cell r="DB640" t="str">
            <v/>
          </cell>
          <cell r="DC640" t="str">
            <v/>
          </cell>
          <cell r="DD640" t="str">
            <v/>
          </cell>
          <cell r="DE640" t="str">
            <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v>1</v>
          </cell>
          <cell r="DW640" t="str">
            <v/>
          </cell>
        </row>
        <row r="641">
          <cell r="U641" t="str">
            <v>PR19YKY_6a</v>
          </cell>
          <cell r="V641" t="str">
            <v xml:space="preserve">Environment: we will remove surface water from our sewers and recycle all waste water, protecting the environment from sewer flooding and pollution. </v>
          </cell>
          <cell r="W641" t="str">
            <v>PR19 new</v>
          </cell>
          <cell r="X641" t="str">
            <v>6a</v>
          </cell>
          <cell r="Y641" t="str">
            <v>Operational Carbon</v>
          </cell>
          <cell r="Z641" t="str">
            <v>The reduction in our total carbon footprint (CO2e)</v>
          </cell>
          <cell r="AA641">
            <v>0.09</v>
          </cell>
          <cell r="AB641">
            <v>0.12</v>
          </cell>
          <cell r="AC641">
            <v>0.24</v>
          </cell>
          <cell r="AD641">
            <v>0.55000000000000004</v>
          </cell>
          <cell r="AE641">
            <v>0</v>
          </cell>
          <cell r="AF641">
            <v>0</v>
          </cell>
          <cell r="AG641">
            <v>0</v>
          </cell>
          <cell r="AH641">
            <v>0</v>
          </cell>
          <cell r="AI641">
            <v>1</v>
          </cell>
          <cell r="AJ641" t="str">
            <v>Out &amp; under</v>
          </cell>
          <cell r="AK641" t="str">
            <v xml:space="preserve">Revenue </v>
          </cell>
          <cell r="AL641" t="str">
            <v>In-period</v>
          </cell>
          <cell r="AM641" t="str">
            <v>Energy/emissions</v>
          </cell>
          <cell r="AN641" t="str">
            <v>%</v>
          </cell>
          <cell r="AO641" t="str">
            <v>% reduction in operational carbon emissions from a 2019-20 baseline</v>
          </cell>
          <cell r="AP641">
            <v>1</v>
          </cell>
          <cell r="AQ641" t="str">
            <v>Up</v>
          </cell>
          <cell r="AR641" t="str">
            <v/>
          </cell>
          <cell r="AS641"/>
          <cell r="AT641"/>
          <cell r="AU641"/>
          <cell r="AV641"/>
          <cell r="AW641"/>
          <cell r="AX641"/>
          <cell r="AY641"/>
          <cell r="AZ641"/>
          <cell r="BA641"/>
          <cell r="BB641"/>
          <cell r="BC641"/>
          <cell r="BD641"/>
          <cell r="BE641"/>
          <cell r="BF641"/>
          <cell r="BG641"/>
          <cell r="BH641"/>
          <cell r="BI641" t="str">
            <v/>
          </cell>
          <cell r="BJ641" t="str">
            <v/>
          </cell>
          <cell r="BK641" t="str">
            <v/>
          </cell>
          <cell r="BL641" t="str">
            <v/>
          </cell>
          <cell r="BM641" t="str">
            <v/>
          </cell>
          <cell r="BN641"/>
          <cell r="BO641"/>
          <cell r="BP641"/>
          <cell r="BQ641"/>
          <cell r="BR641"/>
          <cell r="BS641"/>
          <cell r="BT641"/>
          <cell r="BU641"/>
          <cell r="BV641"/>
          <cell r="BW641"/>
          <cell r="BX641"/>
          <cell r="BY641"/>
          <cell r="BZ641"/>
          <cell r="CA641"/>
          <cell r="CB641"/>
          <cell r="CC641"/>
          <cell r="CD641" t="str">
            <v>Yes</v>
          </cell>
          <cell r="CE641" t="str">
            <v>Yes</v>
          </cell>
          <cell r="CF641" t="str">
            <v>Yes</v>
          </cell>
          <cell r="CG641" t="str">
            <v>Yes</v>
          </cell>
          <cell r="CH641" t="str">
            <v>Yes</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t="str">
            <v/>
          </cell>
          <cell r="DD641" t="str">
            <v/>
          </cell>
          <cell r="DE641" t="str">
            <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v>1</v>
          </cell>
          <cell r="DW641" t="str">
            <v/>
          </cell>
        </row>
        <row r="642">
          <cell r="U642" t="str">
            <v>PR19YKY_6b</v>
          </cell>
          <cell r="V642" t="str">
            <v/>
          </cell>
          <cell r="W642" t="str">
            <v/>
          </cell>
          <cell r="X642" t="str">
            <v>6b</v>
          </cell>
          <cell r="Y642" t="str">
            <v>Capital carbon and emissions arising from owned land</v>
          </cell>
          <cell r="Z642" t="str">
            <v/>
          </cell>
          <cell r="AA642">
            <v>0.09</v>
          </cell>
          <cell r="AB642">
            <v>0.12</v>
          </cell>
          <cell r="AC642">
            <v>0.24</v>
          </cell>
          <cell r="AD642">
            <v>0.55000000000000004</v>
          </cell>
          <cell r="AE642">
            <v>0</v>
          </cell>
          <cell r="AF642">
            <v>0</v>
          </cell>
          <cell r="AG642">
            <v>0</v>
          </cell>
          <cell r="AH642">
            <v>0</v>
          </cell>
          <cell r="AI642">
            <v>1</v>
          </cell>
          <cell r="AJ642" t="str">
            <v>NFI</v>
          </cell>
          <cell r="AK642" t="str">
            <v/>
          </cell>
          <cell r="AL642" t="str">
            <v/>
          </cell>
          <cell r="AM642" t="str">
            <v/>
          </cell>
          <cell r="AN642" t="str">
            <v>%</v>
          </cell>
          <cell r="AO642" t="str">
            <v>% reduction in capital carbon and emissions arising from owned land from a 2019-20 baseline</v>
          </cell>
          <cell r="AP642">
            <v>1</v>
          </cell>
          <cell r="AQ642" t="str">
            <v>%</v>
          </cell>
          <cell r="AR642" t="str">
            <v/>
          </cell>
          <cell r="AS642"/>
          <cell r="AT642"/>
          <cell r="AU642"/>
          <cell r="AV642"/>
          <cell r="AW642"/>
          <cell r="AX642"/>
          <cell r="AY642"/>
          <cell r="AZ642"/>
          <cell r="BA642"/>
          <cell r="BB642"/>
          <cell r="BC642"/>
          <cell r="BD642"/>
          <cell r="BE642"/>
          <cell r="BF642"/>
          <cell r="BG642"/>
          <cell r="BH642"/>
          <cell r="BI642" t="str">
            <v/>
          </cell>
          <cell r="BJ642" t="str">
            <v/>
          </cell>
          <cell r="BK642" t="str">
            <v/>
          </cell>
          <cell r="BL642" t="str">
            <v/>
          </cell>
          <cell r="BM642" t="str">
            <v/>
          </cell>
          <cell r="BN642"/>
          <cell r="BO642"/>
          <cell r="BP642"/>
          <cell r="BQ642"/>
          <cell r="BR642"/>
          <cell r="BS642"/>
          <cell r="BT642"/>
          <cell r="BU642"/>
          <cell r="BV642"/>
          <cell r="BW642"/>
          <cell r="BX642"/>
          <cell r="BY642"/>
          <cell r="BZ642"/>
          <cell r="CA642"/>
          <cell r="CB642"/>
          <cell r="CC642"/>
          <cell r="CD642" t="str">
            <v/>
          </cell>
          <cell r="CE642" t="str">
            <v/>
          </cell>
          <cell r="CF642" t="str">
            <v/>
          </cell>
          <cell r="CG642" t="str">
            <v/>
          </cell>
          <cell r="CH642" t="str">
            <v/>
          </cell>
          <cell r="CI642" t="str">
            <v/>
          </cell>
          <cell r="CJ642" t="str">
            <v/>
          </cell>
          <cell r="CK642" t="str">
            <v/>
          </cell>
          <cell r="CL642" t="str">
            <v/>
          </cell>
          <cell r="CM642" t="str">
            <v/>
          </cell>
          <cell r="CN642" t="str">
            <v/>
          </cell>
          <cell r="CO642" t="str">
            <v/>
          </cell>
          <cell r="CP642" t="str">
            <v/>
          </cell>
          <cell r="CQ642" t="str">
            <v/>
          </cell>
          <cell r="CR642" t="str">
            <v/>
          </cell>
          <cell r="CS642" t="str">
            <v/>
          </cell>
          <cell r="CT642" t="str">
            <v/>
          </cell>
          <cell r="CU642" t="str">
            <v/>
          </cell>
          <cell r="CV642" t="str">
            <v/>
          </cell>
          <cell r="CW642" t="str">
            <v/>
          </cell>
          <cell r="CX642" t="str">
            <v/>
          </cell>
          <cell r="CY642" t="str">
            <v/>
          </cell>
          <cell r="CZ642" t="str">
            <v/>
          </cell>
          <cell r="DA642" t="str">
            <v/>
          </cell>
          <cell r="DB642" t="str">
            <v/>
          </cell>
          <cell r="DC642" t="str">
            <v/>
          </cell>
          <cell r="DD642" t="str">
            <v/>
          </cell>
          <cell r="DE642" t="str">
            <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No</v>
          </cell>
          <cell r="DV642">
            <v>1</v>
          </cell>
          <cell r="DW642" t="str">
            <v/>
          </cell>
        </row>
        <row r="643">
          <cell r="U643" t="str">
            <v>PR19YKY_7</v>
          </cell>
          <cell r="V643" t="str">
            <v xml:space="preserve">Water Supply: we will always provide you with enough safe water, we will not waste water and always protect the environment. </v>
          </cell>
          <cell r="W643" t="str">
            <v>PR19 new</v>
          </cell>
          <cell r="X643">
            <v>7</v>
          </cell>
          <cell r="Y643" t="str">
            <v>Education</v>
          </cell>
          <cell r="Z643" t="str">
            <v>The number of learning hours that we provide to raise understanding of the value of water</v>
          </cell>
          <cell r="AA643">
            <v>0.36</v>
          </cell>
          <cell r="AB643">
            <v>0.26</v>
          </cell>
          <cell r="AC643">
            <v>0.24</v>
          </cell>
          <cell r="AD643">
            <v>0.14000000000000001</v>
          </cell>
          <cell r="AE643">
            <v>0</v>
          </cell>
          <cell r="AF643">
            <v>0</v>
          </cell>
          <cell r="AG643">
            <v>0</v>
          </cell>
          <cell r="AH643">
            <v>0</v>
          </cell>
          <cell r="AI643">
            <v>1</v>
          </cell>
          <cell r="AJ643" t="str">
            <v>Under</v>
          </cell>
          <cell r="AK643" t="str">
            <v xml:space="preserve">Revenue </v>
          </cell>
          <cell r="AL643" t="str">
            <v>In-period</v>
          </cell>
          <cell r="AM643" t="str">
            <v>Customer education/awareness</v>
          </cell>
          <cell r="AN643" t="str">
            <v>nr</v>
          </cell>
          <cell r="AO643" t="str">
            <v>Number of hours</v>
          </cell>
          <cell r="AP643">
            <v>0</v>
          </cell>
          <cell r="AQ643" t="str">
            <v>Up</v>
          </cell>
          <cell r="AR643" t="str">
            <v/>
          </cell>
          <cell r="AS643"/>
          <cell r="AT643"/>
          <cell r="AU643"/>
          <cell r="AV643"/>
          <cell r="AW643"/>
          <cell r="AX643"/>
          <cell r="AY643"/>
          <cell r="AZ643"/>
          <cell r="BA643"/>
          <cell r="BB643"/>
          <cell r="BC643"/>
          <cell r="BD643"/>
          <cell r="BE643"/>
          <cell r="BF643"/>
          <cell r="BG643"/>
          <cell r="BH643"/>
          <cell r="BI643" t="str">
            <v/>
          </cell>
          <cell r="BJ643" t="str">
            <v/>
          </cell>
          <cell r="BK643" t="str">
            <v/>
          </cell>
          <cell r="BL643" t="str">
            <v/>
          </cell>
          <cell r="BM643" t="str">
            <v/>
          </cell>
          <cell r="BN643"/>
          <cell r="BO643"/>
          <cell r="BP643"/>
          <cell r="BQ643"/>
          <cell r="BR643"/>
          <cell r="BS643"/>
          <cell r="BT643"/>
          <cell r="BU643"/>
          <cell r="BV643"/>
          <cell r="BW643"/>
          <cell r="BX643"/>
          <cell r="BY643"/>
          <cell r="BZ643"/>
          <cell r="CA643"/>
          <cell r="CB643"/>
          <cell r="CC643"/>
          <cell r="CD643" t="str">
            <v>Yes</v>
          </cell>
          <cell r="CE643" t="str">
            <v>Yes</v>
          </cell>
          <cell r="CF643" t="str">
            <v>Yes</v>
          </cell>
          <cell r="CG643" t="str">
            <v>Yes</v>
          </cell>
          <cell r="CH643" t="str">
            <v>Yes</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t="str">
            <v/>
          </cell>
          <cell r="DD643" t="str">
            <v/>
          </cell>
          <cell r="DE643" t="str">
            <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v>1</v>
          </cell>
          <cell r="DW643" t="str">
            <v/>
          </cell>
        </row>
        <row r="644">
          <cell r="U644" t="str">
            <v>PR19YKY_8</v>
          </cell>
          <cell r="V644" t="str">
            <v>Bills: we will use innovation to improve service, eradicate waste and reduce costs so no one need worry about paying our bill. We will not waste money.</v>
          </cell>
          <cell r="W644" t="str">
            <v>PR14 revision</v>
          </cell>
          <cell r="X644">
            <v>8</v>
          </cell>
          <cell r="Y644" t="str">
            <v>Creating value from waste</v>
          </cell>
          <cell r="Z644" t="str">
            <v>The additional environment, social and financial benefit we create from resources currently under-used or classified as waste</v>
          </cell>
          <cell r="AA644">
            <v>0</v>
          </cell>
          <cell r="AB644">
            <v>7.0000000000000007E-2</v>
          </cell>
          <cell r="AC644">
            <v>0.28999999999999998</v>
          </cell>
          <cell r="AD644">
            <v>0.64</v>
          </cell>
          <cell r="AE644">
            <v>0</v>
          </cell>
          <cell r="AF644">
            <v>0</v>
          </cell>
          <cell r="AG644">
            <v>0</v>
          </cell>
          <cell r="AH644">
            <v>0</v>
          </cell>
          <cell r="AI644">
            <v>1</v>
          </cell>
          <cell r="AJ644" t="str">
            <v>NFI</v>
          </cell>
          <cell r="AK644" t="str">
            <v/>
          </cell>
          <cell r="AL644" t="str">
            <v/>
          </cell>
          <cell r="AM644" t="str">
            <v>Sustainability/innovation</v>
          </cell>
          <cell r="AN644" t="str">
            <v>£m</v>
          </cell>
          <cell r="AO644" t="str">
            <v>£ Benefit (net economic value)</v>
          </cell>
          <cell r="AP644">
            <v>0</v>
          </cell>
          <cell r="AQ644" t="str">
            <v>Up</v>
          </cell>
          <cell r="AR644" t="str">
            <v/>
          </cell>
          <cell r="AS644"/>
          <cell r="AT644"/>
          <cell r="AU644"/>
          <cell r="AV644"/>
          <cell r="AW644"/>
          <cell r="AX644"/>
          <cell r="AY644"/>
          <cell r="AZ644"/>
          <cell r="BA644"/>
          <cell r="BB644"/>
          <cell r="BC644"/>
          <cell r="BD644"/>
          <cell r="BE644"/>
          <cell r="BF644"/>
          <cell r="BG644"/>
          <cell r="BH644"/>
          <cell r="BI644" t="str">
            <v/>
          </cell>
          <cell r="BJ644" t="str">
            <v/>
          </cell>
          <cell r="BK644" t="str">
            <v/>
          </cell>
          <cell r="BL644" t="str">
            <v/>
          </cell>
          <cell r="BM644" t="str">
            <v/>
          </cell>
          <cell r="BN644"/>
          <cell r="BO644"/>
          <cell r="BP644"/>
          <cell r="BQ644"/>
          <cell r="BR644"/>
          <cell r="BS644"/>
          <cell r="BT644"/>
          <cell r="BU644"/>
          <cell r="BV644"/>
          <cell r="BW644"/>
          <cell r="BX644"/>
          <cell r="BY644"/>
          <cell r="BZ644"/>
          <cell r="CA644"/>
          <cell r="CB644"/>
          <cell r="CC644"/>
          <cell r="CD644" t="str">
            <v/>
          </cell>
          <cell r="CE644" t="str">
            <v/>
          </cell>
          <cell r="CF644" t="str">
            <v/>
          </cell>
          <cell r="CG644" t="str">
            <v/>
          </cell>
          <cell r="CH644" t="str">
            <v/>
          </cell>
          <cell r="CI644" t="str">
            <v/>
          </cell>
          <cell r="CJ644" t="str">
            <v/>
          </cell>
          <cell r="CK644" t="str">
            <v/>
          </cell>
          <cell r="CL644" t="str">
            <v/>
          </cell>
          <cell r="CM644" t="str">
            <v/>
          </cell>
          <cell r="CN644" t="str">
            <v/>
          </cell>
          <cell r="CO644" t="str">
            <v/>
          </cell>
          <cell r="CP644" t="str">
            <v/>
          </cell>
          <cell r="CQ644" t="str">
            <v/>
          </cell>
          <cell r="CR644" t="str">
            <v/>
          </cell>
          <cell r="CS644" t="str">
            <v/>
          </cell>
          <cell r="CT644" t="str">
            <v/>
          </cell>
          <cell r="CU644" t="str">
            <v/>
          </cell>
          <cell r="CV644" t="str">
            <v/>
          </cell>
          <cell r="CW644" t="str">
            <v/>
          </cell>
          <cell r="CX644" t="str">
            <v/>
          </cell>
          <cell r="CY644" t="str">
            <v/>
          </cell>
          <cell r="CZ644" t="str">
            <v/>
          </cell>
          <cell r="DA644" t="str">
            <v/>
          </cell>
          <cell r="DB644" t="str">
            <v/>
          </cell>
          <cell r="DC644" t="str">
            <v/>
          </cell>
          <cell r="DD644" t="str">
            <v/>
          </cell>
          <cell r="DE644" t="str">
            <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v>1</v>
          </cell>
          <cell r="DW644" t="str">
            <v/>
          </cell>
        </row>
        <row r="645">
          <cell r="U645" t="str">
            <v>PR19YKY_9</v>
          </cell>
          <cell r="V645" t="str">
            <v xml:space="preserve">Water Supply: we will always provide you with enough safe water, we will not waste water and always protect the environment. </v>
          </cell>
          <cell r="W645" t="str">
            <v>PR19 new</v>
          </cell>
          <cell r="X645">
            <v>9</v>
          </cell>
          <cell r="Y645" t="str">
            <v>Water recycling</v>
          </cell>
          <cell r="Z645" t="str">
            <v xml:space="preserve">The volume of water recycled in our clean and wastewater treatment sites, reducing the volume of water abstracted from the environment. 
</v>
          </cell>
          <cell r="AA645">
            <v>0</v>
          </cell>
          <cell r="AB645">
            <v>0.32</v>
          </cell>
          <cell r="AC645">
            <v>0.68</v>
          </cell>
          <cell r="AD645">
            <v>0</v>
          </cell>
          <cell r="AE645">
            <v>0</v>
          </cell>
          <cell r="AF645">
            <v>0</v>
          </cell>
          <cell r="AG645">
            <v>0</v>
          </cell>
          <cell r="AH645">
            <v>0</v>
          </cell>
          <cell r="AI645">
            <v>1</v>
          </cell>
          <cell r="AJ645" t="str">
            <v>Out &amp; under</v>
          </cell>
          <cell r="AK645" t="str">
            <v xml:space="preserve">Revenue </v>
          </cell>
          <cell r="AL645" t="str">
            <v>In-period</v>
          </cell>
          <cell r="AM645" t="str">
            <v>Water consumption</v>
          </cell>
          <cell r="AN645" t="str">
            <v>nr</v>
          </cell>
          <cell r="AO645" t="str">
            <v>Megalitres (Ml) per day</v>
          </cell>
          <cell r="AP645">
            <v>2</v>
          </cell>
          <cell r="AQ645" t="str">
            <v>Up</v>
          </cell>
          <cell r="AR645" t="str">
            <v/>
          </cell>
          <cell r="AS645"/>
          <cell r="AT645"/>
          <cell r="AU645"/>
          <cell r="AV645"/>
          <cell r="AW645"/>
          <cell r="AX645"/>
          <cell r="AY645"/>
          <cell r="AZ645"/>
          <cell r="BA645"/>
          <cell r="BB645"/>
          <cell r="BC645"/>
          <cell r="BD645"/>
          <cell r="BE645"/>
          <cell r="BF645"/>
          <cell r="BG645"/>
          <cell r="BH645"/>
          <cell r="BI645" t="str">
            <v/>
          </cell>
          <cell r="BJ645" t="str">
            <v/>
          </cell>
          <cell r="BK645" t="str">
            <v/>
          </cell>
          <cell r="BL645" t="str">
            <v/>
          </cell>
          <cell r="BM645" t="str">
            <v/>
          </cell>
          <cell r="BN645"/>
          <cell r="BO645"/>
          <cell r="BP645"/>
          <cell r="BQ645"/>
          <cell r="BR645"/>
          <cell r="BS645"/>
          <cell r="BT645"/>
          <cell r="BU645"/>
          <cell r="BV645"/>
          <cell r="BW645"/>
          <cell r="BX645"/>
          <cell r="BY645"/>
          <cell r="BZ645"/>
          <cell r="CA645"/>
          <cell r="CB645"/>
          <cell r="CC645"/>
          <cell r="CD645" t="str">
            <v>Yes</v>
          </cell>
          <cell r="CE645" t="str">
            <v>Yes</v>
          </cell>
          <cell r="CF645" t="str">
            <v>Yes</v>
          </cell>
          <cell r="CG645" t="str">
            <v>Yes</v>
          </cell>
          <cell r="CH645" t="str">
            <v>Yes</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t="str">
            <v/>
          </cell>
          <cell r="DD645" t="str">
            <v/>
          </cell>
          <cell r="DE645" t="str">
            <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v>1</v>
          </cell>
          <cell r="DW645" t="str">
            <v/>
          </cell>
        </row>
        <row r="646">
          <cell r="U646" t="str">
            <v>PR19YKY_10</v>
          </cell>
          <cell r="V646" t="str">
            <v>Customers: we will develop the deepest possible understanding of our customers’ needs and wants and ensure that we develop a service tailored and personalised to meet those needs.</v>
          </cell>
          <cell r="W646" t="str">
            <v>PR19 new</v>
          </cell>
          <cell r="X646">
            <v>10</v>
          </cell>
          <cell r="Y646" t="str">
            <v>D-MeX: Developer services measure of experience</v>
          </cell>
          <cell r="Z646" t="str">
            <v>Score based on Developer Services Measure</v>
          </cell>
          <cell r="AA646">
            <v>0</v>
          </cell>
          <cell r="AB646">
            <v>0.26</v>
          </cell>
          <cell r="AC646">
            <v>0.74</v>
          </cell>
          <cell r="AD646">
            <v>0</v>
          </cell>
          <cell r="AE646">
            <v>0</v>
          </cell>
          <cell r="AF646">
            <v>0</v>
          </cell>
          <cell r="AG646">
            <v>0</v>
          </cell>
          <cell r="AH646">
            <v>0</v>
          </cell>
          <cell r="AI646">
            <v>1</v>
          </cell>
          <cell r="AJ646" t="str">
            <v>Out &amp; under</v>
          </cell>
          <cell r="AK646" t="str">
            <v xml:space="preserve">Revenue </v>
          </cell>
          <cell r="AL646" t="str">
            <v>In-period</v>
          </cell>
          <cell r="AM646" t="str">
            <v>Developer services measure of experience (D-MeX)</v>
          </cell>
          <cell r="AN646" t="str">
            <v>score</v>
          </cell>
          <cell r="AO646" t="str">
            <v xml:space="preserve">D-MeX score </v>
          </cell>
          <cell r="AP646">
            <v>2</v>
          </cell>
          <cell r="AQ646" t="str">
            <v>Up</v>
          </cell>
          <cell r="AR646" t="str">
            <v>D-MeX: Developer services measure of experience</v>
          </cell>
          <cell r="AS646"/>
          <cell r="AT646"/>
          <cell r="AU646"/>
          <cell r="AV646"/>
          <cell r="AW646"/>
          <cell r="AX646"/>
          <cell r="AY646"/>
          <cell r="AZ646"/>
          <cell r="BA646"/>
          <cell r="BB646"/>
          <cell r="BC646"/>
          <cell r="BD646"/>
          <cell r="BE646"/>
          <cell r="BF646"/>
          <cell r="BG646"/>
          <cell r="BH646"/>
          <cell r="BI646" t="str">
            <v/>
          </cell>
          <cell r="BJ646" t="str">
            <v/>
          </cell>
          <cell r="BK646" t="str">
            <v/>
          </cell>
          <cell r="BL646" t="str">
            <v/>
          </cell>
          <cell r="BM646" t="str">
            <v/>
          </cell>
          <cell r="BN646"/>
          <cell r="BO646"/>
          <cell r="BP646"/>
          <cell r="BQ646"/>
          <cell r="BR646"/>
          <cell r="BS646"/>
          <cell r="BT646"/>
          <cell r="BU646"/>
          <cell r="BV646"/>
          <cell r="BW646"/>
          <cell r="BX646"/>
          <cell r="BY646"/>
          <cell r="BZ646"/>
          <cell r="CA646"/>
          <cell r="CB646"/>
          <cell r="CC646"/>
          <cell r="CD646" t="str">
            <v>Yes</v>
          </cell>
          <cell r="CE646" t="str">
            <v>Yes</v>
          </cell>
          <cell r="CF646" t="str">
            <v>Yes</v>
          </cell>
          <cell r="CG646" t="str">
            <v>Yes</v>
          </cell>
          <cell r="CH646" t="str">
            <v>Yes</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t="str">
            <v/>
          </cell>
          <cell r="CV646" t="str">
            <v/>
          </cell>
          <cell r="CW646" t="str">
            <v/>
          </cell>
          <cell r="CX646" t="str">
            <v/>
          </cell>
          <cell r="CY646" t="str">
            <v/>
          </cell>
          <cell r="CZ646" t="str">
            <v/>
          </cell>
          <cell r="DA646" t="str">
            <v/>
          </cell>
          <cell r="DB646" t="str">
            <v/>
          </cell>
          <cell r="DC646" t="str">
            <v/>
          </cell>
          <cell r="DD646" t="str">
            <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v>1</v>
          </cell>
          <cell r="DW646" t="str">
            <v/>
          </cell>
        </row>
        <row r="647">
          <cell r="U647" t="str">
            <v>PR19YKY_11</v>
          </cell>
          <cell r="V647" t="str">
            <v>Bills: we will use innovation to improve service, eradicate waste and reduce costs so no one need worry about paying our bill. We will not waste money.</v>
          </cell>
          <cell r="W647" t="str">
            <v>PR19 new</v>
          </cell>
          <cell r="X647">
            <v>11</v>
          </cell>
          <cell r="Y647" t="str">
            <v>Affordability of bills</v>
          </cell>
          <cell r="Z647" t="str">
            <v>The percentage of residential customers who find their water and sewage bill affordable</v>
          </cell>
          <cell r="AA647">
            <v>0</v>
          </cell>
          <cell r="AB647">
            <v>0</v>
          </cell>
          <cell r="AC647">
            <v>0</v>
          </cell>
          <cell r="AD647">
            <v>0</v>
          </cell>
          <cell r="AE647">
            <v>1</v>
          </cell>
          <cell r="AF647">
            <v>0</v>
          </cell>
          <cell r="AG647">
            <v>0</v>
          </cell>
          <cell r="AH647">
            <v>0</v>
          </cell>
          <cell r="AI647">
            <v>1</v>
          </cell>
          <cell r="AJ647" t="str">
            <v>NFI</v>
          </cell>
          <cell r="AK647" t="str">
            <v/>
          </cell>
          <cell r="AL647" t="str">
            <v/>
          </cell>
          <cell r="AM647" t="str">
            <v>Billing, debt, vfm, affordability, vulnerability</v>
          </cell>
          <cell r="AN647" t="str">
            <v>%</v>
          </cell>
          <cell r="AO647" t="str">
            <v xml:space="preserve">% of customers </v>
          </cell>
          <cell r="AP647">
            <v>0</v>
          </cell>
          <cell r="AQ647" t="str">
            <v>Up</v>
          </cell>
          <cell r="AR647" t="str">
            <v/>
          </cell>
          <cell r="AS647"/>
          <cell r="AT647"/>
          <cell r="AU647"/>
          <cell r="AV647"/>
          <cell r="AW647"/>
          <cell r="AX647"/>
          <cell r="AY647"/>
          <cell r="AZ647"/>
          <cell r="BA647"/>
          <cell r="BB647"/>
          <cell r="BC647"/>
          <cell r="BD647"/>
          <cell r="BE647"/>
          <cell r="BF647"/>
          <cell r="BG647"/>
          <cell r="BH647"/>
          <cell r="BI647" t="str">
            <v/>
          </cell>
          <cell r="BJ647" t="str">
            <v/>
          </cell>
          <cell r="BK647" t="str">
            <v/>
          </cell>
          <cell r="BL647" t="str">
            <v/>
          </cell>
          <cell r="BM647" t="str">
            <v/>
          </cell>
          <cell r="BN647"/>
          <cell r="BO647"/>
          <cell r="BP647"/>
          <cell r="BQ647"/>
          <cell r="BR647"/>
          <cell r="BS647"/>
          <cell r="BT647"/>
          <cell r="BU647"/>
          <cell r="BV647"/>
          <cell r="BW647"/>
          <cell r="BX647"/>
          <cell r="BY647"/>
          <cell r="BZ647"/>
          <cell r="CA647"/>
          <cell r="CB647"/>
          <cell r="CC647"/>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t="str">
            <v/>
          </cell>
          <cell r="DD647" t="str">
            <v/>
          </cell>
          <cell r="DE647" t="str">
            <v/>
          </cell>
          <cell r="DF647" t="str">
            <v/>
          </cell>
          <cell r="DG647" t="str">
            <v/>
          </cell>
          <cell r="DH647" t="str">
            <v/>
          </cell>
          <cell r="DI647" t="str">
            <v/>
          </cell>
          <cell r="DJ647" t="str">
            <v/>
          </cell>
          <cell r="DK647" t="str">
            <v/>
          </cell>
          <cell r="DL647" t="str">
            <v/>
          </cell>
          <cell r="DM647" t="str">
            <v/>
          </cell>
          <cell r="DN647" t="str">
            <v/>
          </cell>
          <cell r="DO647" t="str">
            <v/>
          </cell>
          <cell r="DP647" t="str">
            <v/>
          </cell>
          <cell r="DQ647" t="str">
            <v/>
          </cell>
          <cell r="DR647" t="str">
            <v/>
          </cell>
          <cell r="DS647" t="str">
            <v/>
          </cell>
          <cell r="DT647" t="str">
            <v/>
          </cell>
          <cell r="DU647" t="str">
            <v/>
          </cell>
          <cell r="DV647">
            <v>1</v>
          </cell>
          <cell r="DW647" t="str">
            <v/>
          </cell>
        </row>
        <row r="648">
          <cell r="U648" t="str">
            <v>PR19YKY_12</v>
          </cell>
          <cell r="V648" t="str">
            <v>Customers: we will develop the deepest possible understanding of our customers’ needs and wants and ensure that we develop a service tailored and personalised to meet those needs.</v>
          </cell>
          <cell r="W648" t="str">
            <v>PR14 continuation</v>
          </cell>
          <cell r="X648">
            <v>12</v>
          </cell>
          <cell r="Y648" t="str">
            <v>Direct support given to customers</v>
          </cell>
          <cell r="Z648" t="str">
            <v>The number of our residential customers who receive financial support through one of our approved schemes each year.</v>
          </cell>
          <cell r="AA648">
            <v>0</v>
          </cell>
          <cell r="AB648">
            <v>0</v>
          </cell>
          <cell r="AC648">
            <v>0</v>
          </cell>
          <cell r="AD648">
            <v>0</v>
          </cell>
          <cell r="AE648">
            <v>1</v>
          </cell>
          <cell r="AF648">
            <v>0</v>
          </cell>
          <cell r="AG648">
            <v>0</v>
          </cell>
          <cell r="AH648">
            <v>0</v>
          </cell>
          <cell r="AI648">
            <v>1</v>
          </cell>
          <cell r="AJ648" t="str">
            <v>NFI</v>
          </cell>
          <cell r="AK648" t="str">
            <v/>
          </cell>
          <cell r="AL648" t="str">
            <v/>
          </cell>
          <cell r="AM648" t="str">
            <v>Billing, debt, vfm, affordability, vulnerability</v>
          </cell>
          <cell r="AN648" t="str">
            <v>nr</v>
          </cell>
          <cell r="AO648" t="str">
            <v>Number of customers receiving financial support</v>
          </cell>
          <cell r="AP648">
            <v>0</v>
          </cell>
          <cell r="AQ648" t="str">
            <v>Up</v>
          </cell>
          <cell r="AR648" t="str">
            <v/>
          </cell>
          <cell r="AS648"/>
          <cell r="AT648"/>
          <cell r="AU648"/>
          <cell r="AV648"/>
          <cell r="AW648"/>
          <cell r="AX648"/>
          <cell r="AY648"/>
          <cell r="AZ648"/>
          <cell r="BA648"/>
          <cell r="BB648"/>
          <cell r="BC648"/>
          <cell r="BD648"/>
          <cell r="BE648"/>
          <cell r="BF648"/>
          <cell r="BG648"/>
          <cell r="BH648"/>
          <cell r="BI648" t="str">
            <v/>
          </cell>
          <cell r="BJ648" t="str">
            <v/>
          </cell>
          <cell r="BK648" t="str">
            <v/>
          </cell>
          <cell r="BL648" t="str">
            <v/>
          </cell>
          <cell r="BM648" t="str">
            <v/>
          </cell>
          <cell r="BN648"/>
          <cell r="BO648"/>
          <cell r="BP648"/>
          <cell r="BQ648"/>
          <cell r="BR648"/>
          <cell r="BS648"/>
          <cell r="BT648"/>
          <cell r="BU648"/>
          <cell r="BV648"/>
          <cell r="BW648"/>
          <cell r="BX648"/>
          <cell r="BY648"/>
          <cell r="BZ648"/>
          <cell r="CA648"/>
          <cell r="CB648"/>
          <cell r="CC648"/>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t="str">
            <v/>
          </cell>
          <cell r="CV648" t="str">
            <v/>
          </cell>
          <cell r="CW648" t="str">
            <v/>
          </cell>
          <cell r="CX648" t="str">
            <v/>
          </cell>
          <cell r="CY648" t="str">
            <v/>
          </cell>
          <cell r="CZ648" t="str">
            <v/>
          </cell>
          <cell r="DA648" t="str">
            <v/>
          </cell>
          <cell r="DB648" t="str">
            <v/>
          </cell>
          <cell r="DC648" t="str">
            <v/>
          </cell>
          <cell r="DD648" t="str">
            <v/>
          </cell>
          <cell r="DE648" t="str">
            <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v>1</v>
          </cell>
          <cell r="DW648" t="str">
            <v/>
          </cell>
        </row>
        <row r="649">
          <cell r="U649" t="str">
            <v>PR19YKY_13</v>
          </cell>
          <cell r="V649" t="str">
            <v>Bills: we will use innovation to improve service, eradicate waste and reduce costs so no one need worry about paying our bill. We will not waste money.</v>
          </cell>
          <cell r="W649" t="str">
            <v>PR14 continuation</v>
          </cell>
          <cell r="X649">
            <v>13</v>
          </cell>
          <cell r="Y649" t="str">
            <v>Cost of bad debt</v>
          </cell>
          <cell r="Z649" t="str">
            <v>The cost of unrecovered residential customers bills (‘bad debt’) to all customers, expressed as a proportion of the average annual bill.</v>
          </cell>
          <cell r="AA649">
            <v>0</v>
          </cell>
          <cell r="AB649">
            <v>0</v>
          </cell>
          <cell r="AC649">
            <v>0</v>
          </cell>
          <cell r="AD649">
            <v>0</v>
          </cell>
          <cell r="AE649">
            <v>1</v>
          </cell>
          <cell r="AF649">
            <v>0</v>
          </cell>
          <cell r="AG649">
            <v>0</v>
          </cell>
          <cell r="AH649">
            <v>0</v>
          </cell>
          <cell r="AI649">
            <v>1</v>
          </cell>
          <cell r="AJ649" t="str">
            <v>NFI</v>
          </cell>
          <cell r="AK649" t="str">
            <v/>
          </cell>
          <cell r="AL649" t="str">
            <v/>
          </cell>
          <cell r="AM649" t="str">
            <v>Billing, debt, vfm, affordability, vulnerability</v>
          </cell>
          <cell r="AN649" t="str">
            <v>%</v>
          </cell>
          <cell r="AO649" t="str">
            <v>% of the bill per customer resulting from bad debt</v>
          </cell>
          <cell r="AP649">
            <v>2</v>
          </cell>
          <cell r="AQ649" t="str">
            <v>Down</v>
          </cell>
          <cell r="AR649" t="str">
            <v/>
          </cell>
          <cell r="AS649"/>
          <cell r="AT649"/>
          <cell r="AU649"/>
          <cell r="AV649"/>
          <cell r="AW649"/>
          <cell r="AX649"/>
          <cell r="AY649"/>
          <cell r="AZ649"/>
          <cell r="BA649"/>
          <cell r="BB649"/>
          <cell r="BC649"/>
          <cell r="BD649"/>
          <cell r="BE649"/>
          <cell r="BF649"/>
          <cell r="BG649"/>
          <cell r="BH649"/>
          <cell r="BI649" t="str">
            <v/>
          </cell>
          <cell r="BJ649" t="str">
            <v/>
          </cell>
          <cell r="BK649" t="str">
            <v/>
          </cell>
          <cell r="BL649" t="str">
            <v/>
          </cell>
          <cell r="BM649" t="str">
            <v/>
          </cell>
          <cell r="BN649"/>
          <cell r="BO649"/>
          <cell r="BP649"/>
          <cell r="BQ649"/>
          <cell r="BR649"/>
          <cell r="BS649"/>
          <cell r="BT649"/>
          <cell r="BU649"/>
          <cell r="BV649"/>
          <cell r="BW649"/>
          <cell r="BX649"/>
          <cell r="BY649"/>
          <cell r="BZ649"/>
          <cell r="CA649"/>
          <cell r="CB649"/>
          <cell r="CC649"/>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
          </cell>
          <cell r="DD649" t="str">
            <v/>
          </cell>
          <cell r="DE649" t="str">
            <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v>1</v>
          </cell>
          <cell r="DW649" t="str">
            <v/>
          </cell>
        </row>
        <row r="650">
          <cell r="U650" t="str">
            <v>PR19YKY_14</v>
          </cell>
          <cell r="V650" t="str">
            <v>Customers: we will develop the deepest possible understanding of our customers’ needs and wants and ensure that we develop a service tailored and personalised to meet those needs.</v>
          </cell>
          <cell r="W650" t="str">
            <v>PR19 new</v>
          </cell>
          <cell r="X650">
            <v>14</v>
          </cell>
          <cell r="Y650" t="str">
            <v>Priority services awareness</v>
          </cell>
          <cell r="Z650" t="str">
            <v>The percentage of customers that are aware of the services provided under the Priority Services Register</v>
          </cell>
          <cell r="AA650">
            <v>0</v>
          </cell>
          <cell r="AB650">
            <v>0</v>
          </cell>
          <cell r="AC650">
            <v>0</v>
          </cell>
          <cell r="AD650">
            <v>0</v>
          </cell>
          <cell r="AE650">
            <v>1</v>
          </cell>
          <cell r="AF650">
            <v>0</v>
          </cell>
          <cell r="AG650">
            <v>0</v>
          </cell>
          <cell r="AH650">
            <v>0</v>
          </cell>
          <cell r="AI650">
            <v>1</v>
          </cell>
          <cell r="AJ650" t="str">
            <v>NFI</v>
          </cell>
          <cell r="AK650" t="str">
            <v/>
          </cell>
          <cell r="AL650" t="str">
            <v/>
          </cell>
          <cell r="AM650" t="str">
            <v>Billing, debt, vfm, affordability, vulnerability</v>
          </cell>
          <cell r="AN650" t="str">
            <v>%</v>
          </cell>
          <cell r="AO650" t="str">
            <v>% customers aware of Priority Services Register</v>
          </cell>
          <cell r="AP650">
            <v>0</v>
          </cell>
          <cell r="AQ650" t="str">
            <v>Up</v>
          </cell>
          <cell r="AR650" t="str">
            <v/>
          </cell>
          <cell r="AS650"/>
          <cell r="AT650"/>
          <cell r="AU650"/>
          <cell r="AV650"/>
          <cell r="AW650"/>
          <cell r="AX650"/>
          <cell r="AY650"/>
          <cell r="AZ650"/>
          <cell r="BA650"/>
          <cell r="BB650"/>
          <cell r="BC650"/>
          <cell r="BD650"/>
          <cell r="BE650"/>
          <cell r="BF650"/>
          <cell r="BG650"/>
          <cell r="BH650"/>
          <cell r="BI650" t="str">
            <v/>
          </cell>
          <cell r="BJ650" t="str">
            <v/>
          </cell>
          <cell r="BK650" t="str">
            <v/>
          </cell>
          <cell r="BL650" t="str">
            <v/>
          </cell>
          <cell r="BM650" t="str">
            <v/>
          </cell>
          <cell r="BN650"/>
          <cell r="BO650"/>
          <cell r="BP650"/>
          <cell r="BQ650"/>
          <cell r="BR650"/>
          <cell r="BS650"/>
          <cell r="BT650"/>
          <cell r="BU650"/>
          <cell r="BV650"/>
          <cell r="BW650"/>
          <cell r="BX650"/>
          <cell r="BY650"/>
          <cell r="BZ650"/>
          <cell r="CA650"/>
          <cell r="CB650"/>
          <cell r="CC650"/>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t="str">
            <v/>
          </cell>
          <cell r="DD650" t="str">
            <v/>
          </cell>
          <cell r="DE650" t="str">
            <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v>1</v>
          </cell>
          <cell r="DW650" t="str">
            <v/>
          </cell>
        </row>
        <row r="651">
          <cell r="U651" t="str">
            <v>PR19YKY_15</v>
          </cell>
          <cell r="V651" t="str">
            <v>Customers: we will develop the deepest possible understanding of our customers’ needs and wants and ensure that we develop a service tailored and personalised to meet those needs.</v>
          </cell>
          <cell r="W651" t="str">
            <v>PR19 new</v>
          </cell>
          <cell r="X651">
            <v>15</v>
          </cell>
          <cell r="Y651" t="str">
            <v>Priority services satisfaction</v>
          </cell>
          <cell r="Z651" t="str">
            <v xml:space="preserve">The percentage of customers on our Priority Services Register who are satisfied with their experience of the Priority Services Register </v>
          </cell>
          <cell r="AA651">
            <v>0</v>
          </cell>
          <cell r="AB651">
            <v>0</v>
          </cell>
          <cell r="AC651">
            <v>0</v>
          </cell>
          <cell r="AD651">
            <v>0</v>
          </cell>
          <cell r="AE651">
            <v>1</v>
          </cell>
          <cell r="AF651">
            <v>0</v>
          </cell>
          <cell r="AG651">
            <v>0</v>
          </cell>
          <cell r="AH651">
            <v>0</v>
          </cell>
          <cell r="AI651">
            <v>1</v>
          </cell>
          <cell r="AJ651" t="str">
            <v>NFI</v>
          </cell>
          <cell r="AK651" t="str">
            <v/>
          </cell>
          <cell r="AL651" t="str">
            <v/>
          </cell>
          <cell r="AM651" t="str">
            <v>Billing, debt, vfm, affordability, vulnerability</v>
          </cell>
          <cell r="AN651" t="str">
            <v>%</v>
          </cell>
          <cell r="AO651" t="str">
            <v>% of customers on the Priority Services Register who are satisfied</v>
          </cell>
          <cell r="AP651">
            <v>0</v>
          </cell>
          <cell r="AQ651" t="str">
            <v>Up</v>
          </cell>
          <cell r="AR651" t="str">
            <v/>
          </cell>
          <cell r="AS651"/>
          <cell r="AT651"/>
          <cell r="AU651"/>
          <cell r="AV651"/>
          <cell r="AW651"/>
          <cell r="AX651"/>
          <cell r="AY651"/>
          <cell r="AZ651"/>
          <cell r="BA651"/>
          <cell r="BB651"/>
          <cell r="BC651"/>
          <cell r="BD651"/>
          <cell r="BE651"/>
          <cell r="BF651"/>
          <cell r="BG651"/>
          <cell r="BH651"/>
          <cell r="BI651" t="str">
            <v/>
          </cell>
          <cell r="BJ651" t="str">
            <v/>
          </cell>
          <cell r="BK651" t="str">
            <v/>
          </cell>
          <cell r="BL651" t="str">
            <v/>
          </cell>
          <cell r="BM651" t="str">
            <v/>
          </cell>
          <cell r="BN651"/>
          <cell r="BO651"/>
          <cell r="BP651"/>
          <cell r="BQ651"/>
          <cell r="BR651"/>
          <cell r="BS651"/>
          <cell r="BT651"/>
          <cell r="BU651"/>
          <cell r="BV651"/>
          <cell r="BW651"/>
          <cell r="BX651"/>
          <cell r="BY651"/>
          <cell r="BZ651"/>
          <cell r="CA651"/>
          <cell r="CB651"/>
          <cell r="CC651"/>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t="str">
            <v/>
          </cell>
          <cell r="DD651" t="str">
            <v/>
          </cell>
          <cell r="DE651" t="str">
            <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No</v>
          </cell>
          <cell r="DV651">
            <v>1</v>
          </cell>
          <cell r="DW651" t="str">
            <v/>
          </cell>
        </row>
        <row r="652">
          <cell r="U652" t="str">
            <v>PR19YKY_16</v>
          </cell>
          <cell r="V652" t="str">
            <v>Customers: we will develop the deepest possible understanding of our customers’ needs and wants and ensure that we develop a service tailored and personalised to meet those needs.</v>
          </cell>
          <cell r="W652" t="str">
            <v>PR19 new</v>
          </cell>
          <cell r="X652">
            <v>16</v>
          </cell>
          <cell r="Y652" t="str">
            <v>Inclusive customer service</v>
          </cell>
          <cell r="Z652" t="str">
            <v xml:space="preserve">The percentage improvement in the services provided to customers in vulnerable circumstances, as reviewed and assessed by a panel of independent third-party organisations and charities. </v>
          </cell>
          <cell r="AA652">
            <v>0</v>
          </cell>
          <cell r="AB652">
            <v>0</v>
          </cell>
          <cell r="AC652">
            <v>0</v>
          </cell>
          <cell r="AD652">
            <v>0</v>
          </cell>
          <cell r="AE652">
            <v>1</v>
          </cell>
          <cell r="AF652">
            <v>0</v>
          </cell>
          <cell r="AG652">
            <v>0</v>
          </cell>
          <cell r="AH652">
            <v>0</v>
          </cell>
          <cell r="AI652">
            <v>1</v>
          </cell>
          <cell r="AJ652" t="str">
            <v>NFI</v>
          </cell>
          <cell r="AK652" t="str">
            <v/>
          </cell>
          <cell r="AL652" t="str">
            <v/>
          </cell>
          <cell r="AM652" t="str">
            <v>Billing, debt, vfm, affordability, vulnerability</v>
          </cell>
          <cell r="AN652" t="str">
            <v>%</v>
          </cell>
          <cell r="AO652" t="str">
            <v>% improvement</v>
          </cell>
          <cell r="AP652">
            <v>0</v>
          </cell>
          <cell r="AQ652" t="str">
            <v>Up</v>
          </cell>
          <cell r="AR652" t="str">
            <v/>
          </cell>
          <cell r="AS652"/>
          <cell r="AT652"/>
          <cell r="AU652"/>
          <cell r="AV652"/>
          <cell r="AW652"/>
          <cell r="AX652"/>
          <cell r="AY652"/>
          <cell r="AZ652"/>
          <cell r="BA652"/>
          <cell r="BB652"/>
          <cell r="BC652"/>
          <cell r="BD652"/>
          <cell r="BE652"/>
          <cell r="BF652"/>
          <cell r="BG652"/>
          <cell r="BH652"/>
          <cell r="BI652" t="str">
            <v/>
          </cell>
          <cell r="BJ652" t="str">
            <v/>
          </cell>
          <cell r="BK652" t="str">
            <v/>
          </cell>
          <cell r="BL652" t="str">
            <v/>
          </cell>
          <cell r="BM652" t="str">
            <v/>
          </cell>
          <cell r="BN652"/>
          <cell r="BO652"/>
          <cell r="BP652"/>
          <cell r="BQ652"/>
          <cell r="BR652"/>
          <cell r="BS652"/>
          <cell r="BT652"/>
          <cell r="BU652"/>
          <cell r="BV652"/>
          <cell r="BW652"/>
          <cell r="BX652"/>
          <cell r="BY652"/>
          <cell r="BZ652"/>
          <cell r="CA652"/>
          <cell r="CB652"/>
          <cell r="CC652"/>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t="str">
            <v/>
          </cell>
          <cell r="DD652" t="str">
            <v/>
          </cell>
          <cell r="DE652" t="str">
            <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v>1</v>
          </cell>
          <cell r="DW652" t="str">
            <v/>
          </cell>
        </row>
        <row r="653">
          <cell r="U653" t="str">
            <v>PR19YKY_17</v>
          </cell>
          <cell r="V653" t="str">
            <v>Bills: we will use innovation to improve service, eradicate waste and reduce costs so no one need worry about paying our bill. We will not waste money.</v>
          </cell>
          <cell r="W653" t="str">
            <v>PR19 new</v>
          </cell>
          <cell r="X653">
            <v>17</v>
          </cell>
          <cell r="Y653" t="str">
            <v>Gap sites</v>
          </cell>
          <cell r="Z653" t="str">
            <v>The percentage of all legitimate identified gap sites added to the billing file within 12 months of identification.  Identified Gap Sites will be from both customer contacts and proactively from annual billing file reconciliation with external data sets.</v>
          </cell>
          <cell r="AA653">
            <v>0</v>
          </cell>
          <cell r="AB653">
            <v>0</v>
          </cell>
          <cell r="AC653">
            <v>0</v>
          </cell>
          <cell r="AD653">
            <v>0</v>
          </cell>
          <cell r="AE653">
            <v>1</v>
          </cell>
          <cell r="AF653">
            <v>0</v>
          </cell>
          <cell r="AG653">
            <v>0</v>
          </cell>
          <cell r="AH653">
            <v>0</v>
          </cell>
          <cell r="AI653">
            <v>1</v>
          </cell>
          <cell r="AJ653" t="str">
            <v>Under</v>
          </cell>
          <cell r="AK653" t="str">
            <v xml:space="preserve">Revenue </v>
          </cell>
          <cell r="AL653" t="str">
            <v>In-period</v>
          </cell>
          <cell r="AM653" t="str">
            <v>Billing, debt, vfm, affordability, vulnerability</v>
          </cell>
          <cell r="AN653" t="str">
            <v>%</v>
          </cell>
          <cell r="AO653" t="str">
            <v>% of all legitimate identified Gap Sites</v>
          </cell>
          <cell r="AP653">
            <v>0</v>
          </cell>
          <cell r="AQ653" t="str">
            <v>Up</v>
          </cell>
          <cell r="AR653" t="str">
            <v/>
          </cell>
          <cell r="AS653"/>
          <cell r="AT653"/>
          <cell r="AU653"/>
          <cell r="AV653"/>
          <cell r="AW653"/>
          <cell r="AX653"/>
          <cell r="AY653"/>
          <cell r="AZ653"/>
          <cell r="BA653"/>
          <cell r="BB653"/>
          <cell r="BC653"/>
          <cell r="BD653"/>
          <cell r="BE653"/>
          <cell r="BF653"/>
          <cell r="BG653"/>
          <cell r="BH653"/>
          <cell r="BI653" t="str">
            <v/>
          </cell>
          <cell r="BJ653" t="str">
            <v/>
          </cell>
          <cell r="BK653" t="str">
            <v/>
          </cell>
          <cell r="BL653" t="str">
            <v/>
          </cell>
          <cell r="BM653" t="str">
            <v/>
          </cell>
          <cell r="BN653"/>
          <cell r="BO653"/>
          <cell r="BP653"/>
          <cell r="BQ653"/>
          <cell r="BR653"/>
          <cell r="BS653"/>
          <cell r="BT653"/>
          <cell r="BU653"/>
          <cell r="BV653"/>
          <cell r="BW653"/>
          <cell r="BX653"/>
          <cell r="BY653"/>
          <cell r="BZ653"/>
          <cell r="CA653"/>
          <cell r="CB653"/>
          <cell r="CC653"/>
          <cell r="CD653" t="str">
            <v>Yes</v>
          </cell>
          <cell r="CE653" t="str">
            <v>Yes</v>
          </cell>
          <cell r="CF653" t="str">
            <v>Yes</v>
          </cell>
          <cell r="CG653" t="str">
            <v>Yes</v>
          </cell>
          <cell r="CH653" t="str">
            <v>Yes</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t="str">
            <v/>
          </cell>
          <cell r="DD653" t="str">
            <v/>
          </cell>
          <cell r="DE653" t="str">
            <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v>1</v>
          </cell>
          <cell r="DW653" t="str">
            <v/>
          </cell>
        </row>
        <row r="654">
          <cell r="U654" t="str">
            <v>PR19YKY_18</v>
          </cell>
          <cell r="V654" t="str">
            <v>Bills: we will use innovation to improve service, eradicate waste and reduce costs so no one need worry about paying our bill. We will not waste money.</v>
          </cell>
          <cell r="W654" t="str">
            <v>PR19 new</v>
          </cell>
          <cell r="X654">
            <v>18</v>
          </cell>
          <cell r="Y654" t="str">
            <v>Managing void properties</v>
          </cell>
          <cell r="Z654" t="str">
            <v>The percentage of residential properties in the Yorkshire Water region verified as voids</v>
          </cell>
          <cell r="AA654">
            <v>0</v>
          </cell>
          <cell r="AB654">
            <v>0</v>
          </cell>
          <cell r="AC654">
            <v>0</v>
          </cell>
          <cell r="AD654">
            <v>0</v>
          </cell>
          <cell r="AE654">
            <v>1</v>
          </cell>
          <cell r="AF654">
            <v>0</v>
          </cell>
          <cell r="AG654">
            <v>0</v>
          </cell>
          <cell r="AH654">
            <v>0</v>
          </cell>
          <cell r="AI654">
            <v>1</v>
          </cell>
          <cell r="AJ654" t="str">
            <v>Out &amp; under</v>
          </cell>
          <cell r="AK654" t="str">
            <v xml:space="preserve">Revenue </v>
          </cell>
          <cell r="AL654" t="str">
            <v>In-period</v>
          </cell>
          <cell r="AM654" t="str">
            <v>Billing, debt, vfm, affordability, vulnerability</v>
          </cell>
          <cell r="AN654" t="str">
            <v>%</v>
          </cell>
          <cell r="AO654" t="str">
            <v>% of properties showing as empty, that are verified as voids</v>
          </cell>
          <cell r="AP654">
            <v>2</v>
          </cell>
          <cell r="AQ654" t="str">
            <v>Down</v>
          </cell>
          <cell r="AR654" t="str">
            <v/>
          </cell>
          <cell r="AS654"/>
          <cell r="AT654"/>
          <cell r="AU654"/>
          <cell r="AV654"/>
          <cell r="AW654"/>
          <cell r="AX654"/>
          <cell r="AY654"/>
          <cell r="AZ654"/>
          <cell r="BA654"/>
          <cell r="BB654"/>
          <cell r="BC654"/>
          <cell r="BD654"/>
          <cell r="BE654"/>
          <cell r="BF654"/>
          <cell r="BG654"/>
          <cell r="BH654"/>
          <cell r="BI654" t="str">
            <v/>
          </cell>
          <cell r="BJ654" t="str">
            <v/>
          </cell>
          <cell r="BK654" t="str">
            <v/>
          </cell>
          <cell r="BL654" t="str">
            <v/>
          </cell>
          <cell r="BM654" t="str">
            <v/>
          </cell>
          <cell r="BN654"/>
          <cell r="BO654"/>
          <cell r="BP654"/>
          <cell r="BQ654"/>
          <cell r="BR654"/>
          <cell r="BS654"/>
          <cell r="BT654"/>
          <cell r="BU654"/>
          <cell r="BV654"/>
          <cell r="BW654"/>
          <cell r="BX654"/>
          <cell r="BY654"/>
          <cell r="BZ654"/>
          <cell r="CA654"/>
          <cell r="CB654"/>
          <cell r="CC654"/>
          <cell r="CD654" t="str">
            <v>Yes</v>
          </cell>
          <cell r="CE654" t="str">
            <v>Yes</v>
          </cell>
          <cell r="CF654" t="str">
            <v>Yes</v>
          </cell>
          <cell r="CG654" t="str">
            <v>Yes</v>
          </cell>
          <cell r="CH654" t="str">
            <v>Yes</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t="str">
            <v/>
          </cell>
          <cell r="DD654" t="str">
            <v/>
          </cell>
          <cell r="DE654" t="str">
            <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v>1</v>
          </cell>
          <cell r="DW654" t="str">
            <v/>
          </cell>
        </row>
        <row r="655">
          <cell r="U655" t="str">
            <v>PR19YKY_19</v>
          </cell>
          <cell r="V655" t="str">
            <v>Customers: we will develop the deepest possible understanding of our customers’ needs and wants and ensure that we develop a service tailored and personalised to meet those needs.</v>
          </cell>
          <cell r="W655" t="str">
            <v>PR19 new</v>
          </cell>
          <cell r="X655">
            <v>19</v>
          </cell>
          <cell r="Y655" t="str">
            <v>C-MeX: Customer measure of experience</v>
          </cell>
          <cell r="Z655" t="str">
            <v>Score based on Customer Experience Measure</v>
          </cell>
          <cell r="AA655">
            <v>0</v>
          </cell>
          <cell r="AB655">
            <v>0</v>
          </cell>
          <cell r="AC655">
            <v>0</v>
          </cell>
          <cell r="AD655">
            <v>0</v>
          </cell>
          <cell r="AE655">
            <v>1</v>
          </cell>
          <cell r="AF655">
            <v>0</v>
          </cell>
          <cell r="AG655">
            <v>0</v>
          </cell>
          <cell r="AH655">
            <v>0</v>
          </cell>
          <cell r="AI655">
            <v>1</v>
          </cell>
          <cell r="AJ655" t="str">
            <v>Out &amp; under</v>
          </cell>
          <cell r="AK655" t="str">
            <v xml:space="preserve">Revenue </v>
          </cell>
          <cell r="AL655" t="str">
            <v>In-period</v>
          </cell>
          <cell r="AM655" t="str">
            <v>Customer measure of experience (C-MeX)</v>
          </cell>
          <cell r="AN655" t="str">
            <v>score</v>
          </cell>
          <cell r="AO655" t="str">
            <v xml:space="preserve">C-MeX score </v>
          </cell>
          <cell r="AP655">
            <v>2</v>
          </cell>
          <cell r="AQ655" t="str">
            <v>Up</v>
          </cell>
          <cell r="AR655" t="str">
            <v>C-MeX: Customer measure of experience</v>
          </cell>
          <cell r="AS655"/>
          <cell r="AT655"/>
          <cell r="AU655"/>
          <cell r="AV655"/>
          <cell r="AW655"/>
          <cell r="AX655"/>
          <cell r="AY655"/>
          <cell r="AZ655"/>
          <cell r="BA655"/>
          <cell r="BB655"/>
          <cell r="BC655"/>
          <cell r="BD655"/>
          <cell r="BE655"/>
          <cell r="BF655"/>
          <cell r="BG655"/>
          <cell r="BH655"/>
          <cell r="BI655" t="str">
            <v/>
          </cell>
          <cell r="BJ655" t="str">
            <v/>
          </cell>
          <cell r="BK655" t="str">
            <v/>
          </cell>
          <cell r="BL655" t="str">
            <v/>
          </cell>
          <cell r="BM655" t="str">
            <v/>
          </cell>
          <cell r="BN655"/>
          <cell r="BO655"/>
          <cell r="BP655"/>
          <cell r="BQ655"/>
          <cell r="BR655"/>
          <cell r="BS655"/>
          <cell r="BT655"/>
          <cell r="BU655"/>
          <cell r="BV655"/>
          <cell r="BW655"/>
          <cell r="BX655"/>
          <cell r="BY655"/>
          <cell r="BZ655"/>
          <cell r="CA655"/>
          <cell r="CB655"/>
          <cell r="CC655"/>
          <cell r="CD655" t="str">
            <v>Yes</v>
          </cell>
          <cell r="CE655" t="str">
            <v>Yes</v>
          </cell>
          <cell r="CF655" t="str">
            <v>Yes</v>
          </cell>
          <cell r="CG655" t="str">
            <v>Yes</v>
          </cell>
          <cell r="CH655" t="str">
            <v>Yes</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t="str">
            <v/>
          </cell>
          <cell r="DD655" t="str">
            <v/>
          </cell>
          <cell r="DE655" t="str">
            <v/>
          </cell>
          <cell r="DF655" t="str">
            <v/>
          </cell>
          <cell r="DG655" t="str">
            <v/>
          </cell>
          <cell r="DH655" t="str">
            <v/>
          </cell>
          <cell r="DI655" t="str">
            <v/>
          </cell>
          <cell r="DJ655" t="str">
            <v/>
          </cell>
          <cell r="DK655" t="str">
            <v/>
          </cell>
          <cell r="DL655" t="str">
            <v/>
          </cell>
          <cell r="DM655" t="str">
            <v/>
          </cell>
          <cell r="DN655" t="str">
            <v/>
          </cell>
          <cell r="DO655" t="str">
            <v/>
          </cell>
          <cell r="DP655" t="str">
            <v/>
          </cell>
          <cell r="DQ655" t="str">
            <v/>
          </cell>
          <cell r="DR655" t="str">
            <v/>
          </cell>
          <cell r="DS655" t="str">
            <v/>
          </cell>
          <cell r="DT655" t="str">
            <v/>
          </cell>
          <cell r="DU655" t="str">
            <v/>
          </cell>
          <cell r="DV655">
            <v>1</v>
          </cell>
          <cell r="DW655" t="str">
            <v/>
          </cell>
        </row>
        <row r="656">
          <cell r="U656" t="str">
            <v>PR19YKY_20</v>
          </cell>
          <cell r="V656" t="str">
            <v xml:space="preserve">Water Supply: we will always provide you with enough safe water, we will not waste water and always protect the environment. </v>
          </cell>
          <cell r="W656" t="str">
            <v>PR14 revision</v>
          </cell>
          <cell r="X656">
            <v>20</v>
          </cell>
          <cell r="Y656" t="str">
            <v>Water quality compliance (CRI)</v>
          </cell>
          <cell r="Z656" t="str">
            <v>The score achieved for Water Quality Compliance against the DWI's Compliance Risk Index (CRI)</v>
          </cell>
          <cell r="AA656">
            <v>0</v>
          </cell>
          <cell r="AB656">
            <v>1</v>
          </cell>
          <cell r="AC656">
            <v>0</v>
          </cell>
          <cell r="AD656">
            <v>0</v>
          </cell>
          <cell r="AE656">
            <v>0</v>
          </cell>
          <cell r="AF656">
            <v>0</v>
          </cell>
          <cell r="AG656">
            <v>0</v>
          </cell>
          <cell r="AH656">
            <v>0</v>
          </cell>
          <cell r="AI656">
            <v>1</v>
          </cell>
          <cell r="AJ656" t="str">
            <v>Under</v>
          </cell>
          <cell r="AK656" t="str">
            <v xml:space="preserve">Revenue </v>
          </cell>
          <cell r="AL656" t="str">
            <v>In-period</v>
          </cell>
          <cell r="AM656" t="str">
            <v>Water quality compliance</v>
          </cell>
          <cell r="AN656" t="str">
            <v>number</v>
          </cell>
          <cell r="AO656" t="str">
            <v>Numerical CRI score</v>
          </cell>
          <cell r="AP656">
            <v>2</v>
          </cell>
          <cell r="AQ656" t="str">
            <v>Down</v>
          </cell>
          <cell r="AR656" t="str">
            <v>Water quality compliance (CRI)</v>
          </cell>
          <cell r="AS656"/>
          <cell r="AT656"/>
          <cell r="AU656"/>
          <cell r="AV656"/>
          <cell r="AW656"/>
          <cell r="AX656"/>
          <cell r="AY656"/>
          <cell r="AZ656"/>
          <cell r="BA656"/>
          <cell r="BB656"/>
          <cell r="BC656"/>
          <cell r="BD656"/>
          <cell r="BE656"/>
          <cell r="BF656"/>
          <cell r="BG656"/>
          <cell r="BH656"/>
          <cell r="BI656">
            <v>0</v>
          </cell>
          <cell r="BJ656">
            <v>0</v>
          </cell>
          <cell r="BK656">
            <v>0</v>
          </cell>
          <cell r="BL656">
            <v>0</v>
          </cell>
          <cell r="BM656">
            <v>0</v>
          </cell>
          <cell r="BN656"/>
          <cell r="BO656"/>
          <cell r="BP656"/>
          <cell r="BQ656"/>
          <cell r="BR656"/>
          <cell r="BS656"/>
          <cell r="BT656"/>
          <cell r="BU656"/>
          <cell r="BV656"/>
          <cell r="BW656"/>
          <cell r="BX656"/>
          <cell r="BY656"/>
          <cell r="BZ656"/>
          <cell r="CA656"/>
          <cell r="CB656"/>
          <cell r="CC656"/>
          <cell r="CD656" t="str">
            <v>Yes</v>
          </cell>
          <cell r="CE656" t="str">
            <v>Yes</v>
          </cell>
          <cell r="CF656" t="str">
            <v>Yes</v>
          </cell>
          <cell r="CG656" t="str">
            <v>Yes</v>
          </cell>
          <cell r="CH656" t="str">
            <v>Yes</v>
          </cell>
          <cell r="CI656" t="str">
            <v/>
          </cell>
          <cell r="CJ656" t="str">
            <v/>
          </cell>
          <cell r="CK656" t="str">
            <v/>
          </cell>
          <cell r="CL656" t="str">
            <v/>
          </cell>
          <cell r="CM656" t="str">
            <v/>
          </cell>
          <cell r="CN656">
            <v>9.5</v>
          </cell>
          <cell r="CO656">
            <v>9.5</v>
          </cell>
          <cell r="CP656">
            <v>9.5</v>
          </cell>
          <cell r="CQ656">
            <v>9.5</v>
          </cell>
          <cell r="CR656">
            <v>9.5</v>
          </cell>
          <cell r="CS656">
            <v>2</v>
          </cell>
          <cell r="CT656">
            <v>2</v>
          </cell>
          <cell r="CU656">
            <v>1.5</v>
          </cell>
          <cell r="CV656">
            <v>1.5</v>
          </cell>
          <cell r="CW656">
            <v>1.5</v>
          </cell>
          <cell r="CX656" t="str">
            <v/>
          </cell>
          <cell r="CY656" t="str">
            <v/>
          </cell>
          <cell r="CZ656" t="str">
            <v/>
          </cell>
          <cell r="DA656" t="str">
            <v/>
          </cell>
          <cell r="DB656" t="str">
            <v/>
          </cell>
          <cell r="DC656" t="str">
            <v/>
          </cell>
          <cell r="DD656" t="str">
            <v/>
          </cell>
          <cell r="DE656" t="str">
            <v/>
          </cell>
          <cell r="DF656" t="str">
            <v/>
          </cell>
          <cell r="DG656" t="str">
            <v/>
          </cell>
          <cell r="DH656" t="str">
            <v/>
          </cell>
          <cell r="DI656" t="str">
            <v/>
          </cell>
          <cell r="DJ656" t="str">
            <v/>
          </cell>
          <cell r="DK656" t="str">
            <v/>
          </cell>
          <cell r="DL656" t="str">
            <v/>
          </cell>
          <cell r="DM656">
            <v>-1.226</v>
          </cell>
          <cell r="DN656" t="str">
            <v/>
          </cell>
          <cell r="DO656" t="str">
            <v/>
          </cell>
          <cell r="DP656" t="str">
            <v/>
          </cell>
          <cell r="DQ656">
            <v>0</v>
          </cell>
          <cell r="DR656" t="str">
            <v/>
          </cell>
          <cell r="DS656" t="str">
            <v/>
          </cell>
          <cell r="DT656" t="str">
            <v/>
          </cell>
          <cell r="DU656" t="str">
            <v/>
          </cell>
          <cell r="DV656">
            <v>1</v>
          </cell>
          <cell r="DW656" t="str">
            <v/>
          </cell>
        </row>
        <row r="657">
          <cell r="U657" t="str">
            <v>PR19YKY_21</v>
          </cell>
          <cell r="V657" t="str">
            <v xml:space="preserve">Water Supply: we will always provide you with enough safe water, we will not waste water and always protect the environment. </v>
          </cell>
          <cell r="W657" t="str">
            <v>PR14 revision</v>
          </cell>
          <cell r="X657">
            <v>21</v>
          </cell>
          <cell r="Y657" t="str">
            <v>Water supply interruptions</v>
          </cell>
          <cell r="Z657" t="str">
            <v>The number of minutes lost per property with supply interruptions of three hours or longer (including planned, unplanned and caused by a third party).</v>
          </cell>
          <cell r="AA657">
            <v>0</v>
          </cell>
          <cell r="AB657">
            <v>1</v>
          </cell>
          <cell r="AC657">
            <v>0</v>
          </cell>
          <cell r="AD657">
            <v>0</v>
          </cell>
          <cell r="AE657">
            <v>0</v>
          </cell>
          <cell r="AF657">
            <v>0</v>
          </cell>
          <cell r="AG657">
            <v>0</v>
          </cell>
          <cell r="AH657">
            <v>0</v>
          </cell>
          <cell r="AI657">
            <v>1</v>
          </cell>
          <cell r="AJ657" t="str">
            <v>Out &amp; under</v>
          </cell>
          <cell r="AK657" t="str">
            <v xml:space="preserve">Revenue </v>
          </cell>
          <cell r="AL657" t="str">
            <v>In-period</v>
          </cell>
          <cell r="AM657" t="str">
            <v>Supply interruptions</v>
          </cell>
          <cell r="AN657" t="str">
            <v>hh:mm:ss</v>
          </cell>
          <cell r="AO657" t="str">
            <v>Hours:minutes:seconds per property per year</v>
          </cell>
          <cell r="AP657">
            <v>0</v>
          </cell>
          <cell r="AQ657" t="str">
            <v>Down</v>
          </cell>
          <cell r="AR657" t="str">
            <v>Water supply interruptions</v>
          </cell>
          <cell r="AS657"/>
          <cell r="AT657"/>
          <cell r="AU657"/>
          <cell r="AV657"/>
          <cell r="AW657"/>
          <cell r="AX657"/>
          <cell r="AY657"/>
          <cell r="AZ657"/>
          <cell r="BA657"/>
          <cell r="BB657"/>
          <cell r="BC657"/>
          <cell r="BD657"/>
          <cell r="BE657"/>
          <cell r="BF657"/>
          <cell r="BG657"/>
          <cell r="BH657"/>
          <cell r="BI657">
            <v>4.5138888888888893E-3</v>
          </cell>
          <cell r="BJ657">
            <v>4.2592592592592595E-3</v>
          </cell>
          <cell r="BK657">
            <v>3.9930555555555561E-3</v>
          </cell>
          <cell r="BL657">
            <v>3.7384259259259263E-3</v>
          </cell>
          <cell r="BM657">
            <v>3.472222222222222E-3</v>
          </cell>
          <cell r="BN657"/>
          <cell r="BO657"/>
          <cell r="BP657"/>
          <cell r="BQ657"/>
          <cell r="BR657"/>
          <cell r="BS657"/>
          <cell r="BT657"/>
          <cell r="BU657"/>
          <cell r="BV657"/>
          <cell r="BW657"/>
          <cell r="BX657"/>
          <cell r="BY657"/>
          <cell r="BZ657"/>
          <cell r="CA657"/>
          <cell r="CB657"/>
          <cell r="CC657"/>
          <cell r="CD657" t="str">
            <v>Yes</v>
          </cell>
          <cell r="CE657" t="str">
            <v>Yes</v>
          </cell>
          <cell r="CF657" t="str">
            <v>Yes</v>
          </cell>
          <cell r="CG657" t="str">
            <v>Yes</v>
          </cell>
          <cell r="CH657" t="str">
            <v>Yes</v>
          </cell>
          <cell r="CI657">
            <v>1.3391203703703704E-2</v>
          </cell>
          <cell r="CJ657">
            <v>1.3391203703703704E-2</v>
          </cell>
          <cell r="CK657">
            <v>1.3391203703703704E-2</v>
          </cell>
          <cell r="CL657">
            <v>1.3391203703703704E-2</v>
          </cell>
          <cell r="CM657">
            <v>1.3391203703703704E-2</v>
          </cell>
          <cell r="CN657">
            <v>1.1793981481481482E-2</v>
          </cell>
          <cell r="CO657">
            <v>1.1793981481481482E-2</v>
          </cell>
          <cell r="CP657">
            <v>1.1793981481481482E-2</v>
          </cell>
          <cell r="CQ657">
            <v>1.1793981481481482E-2</v>
          </cell>
          <cell r="CR657">
            <v>1.1793981481481482E-2</v>
          </cell>
          <cell r="CS657" t="str">
            <v/>
          </cell>
          <cell r="CT657" t="str">
            <v/>
          </cell>
          <cell r="CU657" t="str">
            <v/>
          </cell>
          <cell r="CV657" t="str">
            <v/>
          </cell>
          <cell r="CW657" t="str">
            <v/>
          </cell>
          <cell r="CX657" t="str">
            <v/>
          </cell>
          <cell r="CY657" t="str">
            <v/>
          </cell>
          <cell r="CZ657" t="str">
            <v/>
          </cell>
          <cell r="DA657" t="str">
            <v/>
          </cell>
          <cell r="DB657" t="str">
            <v/>
          </cell>
          <cell r="DC657">
            <v>6.9444444444444447E-4</v>
          </cell>
          <cell r="DD657">
            <v>6.9444444444444447E-4</v>
          </cell>
          <cell r="DE657">
            <v>6.9444444444444447E-4</v>
          </cell>
          <cell r="DF657">
            <v>6.9444444444444447E-4</v>
          </cell>
          <cell r="DG657">
            <v>6.9444444444444447E-4</v>
          </cell>
          <cell r="DH657" t="str">
            <v>*</v>
          </cell>
          <cell r="DI657" t="str">
            <v>*</v>
          </cell>
          <cell r="DJ657" t="str">
            <v>*</v>
          </cell>
          <cell r="DK657" t="str">
            <v>*</v>
          </cell>
          <cell r="DL657" t="str">
            <v>*</v>
          </cell>
          <cell r="DM657">
            <v>-1.228</v>
          </cell>
          <cell r="DN657" t="str">
            <v/>
          </cell>
          <cell r="DO657" t="str">
            <v/>
          </cell>
          <cell r="DP657">
            <v>-3.173</v>
          </cell>
          <cell r="DQ657">
            <v>1.228</v>
          </cell>
          <cell r="DR657" t="str">
            <v/>
          </cell>
          <cell r="DS657" t="str">
            <v/>
          </cell>
          <cell r="DT657">
            <v>3.173</v>
          </cell>
          <cell r="DU657" t="str">
            <v/>
          </cell>
          <cell r="DV657">
            <v>1</v>
          </cell>
          <cell r="DW657" t="str">
            <v/>
          </cell>
        </row>
        <row r="658">
          <cell r="U658" t="str">
            <v>PR19YKY_22</v>
          </cell>
          <cell r="V658" t="str">
            <v xml:space="preserve">Water Supply: we will always provide you with enough safe water, we will not waste water and always protect the environment. </v>
          </cell>
          <cell r="W658" t="str">
            <v>PR14 revision</v>
          </cell>
          <cell r="X658">
            <v>22</v>
          </cell>
          <cell r="Y658" t="str">
            <v>Leakage</v>
          </cell>
          <cell r="Z658" t="str">
            <v>The Ml of water lost from water pipes</v>
          </cell>
          <cell r="AA658">
            <v>0</v>
          </cell>
          <cell r="AB658">
            <v>1</v>
          </cell>
          <cell r="AC658">
            <v>0</v>
          </cell>
          <cell r="AD658">
            <v>0</v>
          </cell>
          <cell r="AE658">
            <v>0</v>
          </cell>
          <cell r="AF658">
            <v>0</v>
          </cell>
          <cell r="AG658">
            <v>0</v>
          </cell>
          <cell r="AH658">
            <v>0</v>
          </cell>
          <cell r="AI658">
            <v>1</v>
          </cell>
          <cell r="AJ658" t="str">
            <v>Out &amp; under</v>
          </cell>
          <cell r="AK658" t="str">
            <v xml:space="preserve">Revenue </v>
          </cell>
          <cell r="AL658" t="str">
            <v>In-period</v>
          </cell>
          <cell r="AM658" t="str">
            <v>Leakage</v>
          </cell>
          <cell r="AN658" t="str">
            <v>%</v>
          </cell>
          <cell r="AO658" t="str">
            <v>Percentage reduction from baseline (2019-20) using 3 year average</v>
          </cell>
          <cell r="AP658">
            <v>1</v>
          </cell>
          <cell r="AQ658" t="str">
            <v>Up</v>
          </cell>
          <cell r="AR658" t="str">
            <v>Leakage</v>
          </cell>
          <cell r="AS658"/>
          <cell r="AT658"/>
          <cell r="AU658"/>
          <cell r="AV658"/>
          <cell r="AW658"/>
          <cell r="AX658"/>
          <cell r="AY658"/>
          <cell r="AZ658"/>
          <cell r="BA658"/>
          <cell r="BB658"/>
          <cell r="BC658"/>
          <cell r="BD658"/>
          <cell r="BE658"/>
          <cell r="BF658"/>
          <cell r="BG658"/>
          <cell r="BH658"/>
          <cell r="BI658">
            <v>3.4</v>
          </cell>
          <cell r="BJ658">
            <v>7.4</v>
          </cell>
          <cell r="BK658">
            <v>9.4</v>
          </cell>
          <cell r="BL658">
            <v>11.7</v>
          </cell>
          <cell r="BM658">
            <v>15</v>
          </cell>
          <cell r="BN658"/>
          <cell r="BO658"/>
          <cell r="BP658"/>
          <cell r="BQ658"/>
          <cell r="BR658"/>
          <cell r="BS658"/>
          <cell r="BT658"/>
          <cell r="BU658"/>
          <cell r="BV658"/>
          <cell r="BW658"/>
          <cell r="BX658"/>
          <cell r="BY658"/>
          <cell r="BZ658"/>
          <cell r="CA658"/>
          <cell r="CB658"/>
          <cell r="CC658"/>
          <cell r="CD658" t="str">
            <v>Yes</v>
          </cell>
          <cell r="CE658" t="str">
            <v>Yes</v>
          </cell>
          <cell r="CF658" t="str">
            <v>Yes</v>
          </cell>
          <cell r="CG658" t="str">
            <v>Yes</v>
          </cell>
          <cell r="CH658" t="str">
            <v>Yes</v>
          </cell>
          <cell r="CI658">
            <v>-20</v>
          </cell>
          <cell r="CJ658">
            <v>-20</v>
          </cell>
          <cell r="CK658">
            <v>-20</v>
          </cell>
          <cell r="CL658">
            <v>-20</v>
          </cell>
          <cell r="CM658">
            <v>-20</v>
          </cell>
          <cell r="CN658">
            <v>0</v>
          </cell>
          <cell r="CO658">
            <v>0</v>
          </cell>
          <cell r="CP658">
            <v>0</v>
          </cell>
          <cell r="CQ658">
            <v>0</v>
          </cell>
          <cell r="CR658">
            <v>0</v>
          </cell>
          <cell r="CS658" t="str">
            <v/>
          </cell>
          <cell r="CT658" t="str">
            <v/>
          </cell>
          <cell r="CU658" t="str">
            <v/>
          </cell>
          <cell r="CV658" t="str">
            <v/>
          </cell>
          <cell r="CW658" t="str">
            <v/>
          </cell>
          <cell r="CX658" t="str">
            <v/>
          </cell>
          <cell r="CY658" t="str">
            <v/>
          </cell>
          <cell r="CZ658" t="str">
            <v/>
          </cell>
          <cell r="DA658" t="str">
            <v/>
          </cell>
          <cell r="DB658" t="str">
            <v/>
          </cell>
          <cell r="DC658" t="str">
            <v>*</v>
          </cell>
          <cell r="DD658" t="str">
            <v>*</v>
          </cell>
          <cell r="DE658" t="str">
            <v>*</v>
          </cell>
          <cell r="DF658" t="str">
            <v>*</v>
          </cell>
          <cell r="DG658" t="str">
            <v>*</v>
          </cell>
          <cell r="DH658" t="str">
            <v/>
          </cell>
          <cell r="DI658" t="str">
            <v/>
          </cell>
          <cell r="DJ658" t="str">
            <v/>
          </cell>
          <cell r="DK658" t="str">
            <v/>
          </cell>
          <cell r="DL658" t="str">
            <v/>
          </cell>
          <cell r="DM658">
            <v>-0.16700000000000001</v>
          </cell>
          <cell r="DN658">
            <v>-0.253</v>
          </cell>
          <cell r="DO658" t="str">
            <v/>
          </cell>
          <cell r="DP658" t="str">
            <v/>
          </cell>
          <cell r="DQ658">
            <v>0.13900000000000001</v>
          </cell>
          <cell r="DR658" t="str">
            <v/>
          </cell>
          <cell r="DS658" t="str">
            <v/>
          </cell>
          <cell r="DT658" t="str">
            <v/>
          </cell>
          <cell r="DU658" t="str">
            <v/>
          </cell>
          <cell r="DV658">
            <v>1</v>
          </cell>
          <cell r="DW658" t="str">
            <v/>
          </cell>
        </row>
        <row r="659">
          <cell r="U659" t="str">
            <v>PR19YKY_23</v>
          </cell>
          <cell r="V659" t="str">
            <v xml:space="preserve">Water Supply: we will always provide you with enough safe water, we will not waste water and always protect the environment. </v>
          </cell>
          <cell r="W659" t="str">
            <v>PR19 new</v>
          </cell>
          <cell r="X659">
            <v>23</v>
          </cell>
          <cell r="Y659" t="str">
            <v>Unplanned outage</v>
          </cell>
          <cell r="Z659" t="str">
            <v xml:space="preserve">The temporary loss of maximum production capacity. Reported as lost capacity (flow rate) as a proportion of total company maximum production capacity. </v>
          </cell>
          <cell r="AA659">
            <v>0</v>
          </cell>
          <cell r="AB659">
            <v>1</v>
          </cell>
          <cell r="AC659">
            <v>0</v>
          </cell>
          <cell r="AD659">
            <v>0</v>
          </cell>
          <cell r="AE659">
            <v>0</v>
          </cell>
          <cell r="AF659">
            <v>0</v>
          </cell>
          <cell r="AG659">
            <v>0</v>
          </cell>
          <cell r="AH659">
            <v>0</v>
          </cell>
          <cell r="AI659">
            <v>1</v>
          </cell>
          <cell r="AJ659" t="str">
            <v>Under</v>
          </cell>
          <cell r="AK659" t="str">
            <v xml:space="preserve">Revenue </v>
          </cell>
          <cell r="AL659" t="str">
            <v>In-period</v>
          </cell>
          <cell r="AM659" t="str">
            <v>Water outage</v>
          </cell>
          <cell r="AN659" t="str">
            <v>%</v>
          </cell>
          <cell r="AO659" t="str">
            <v>Percentage of peak week production capacity</v>
          </cell>
          <cell r="AP659">
            <v>2</v>
          </cell>
          <cell r="AQ659" t="str">
            <v>Down</v>
          </cell>
          <cell r="AR659" t="str">
            <v>Unplanned outage</v>
          </cell>
          <cell r="AS659"/>
          <cell r="AT659"/>
          <cell r="AU659"/>
          <cell r="AV659"/>
          <cell r="AW659"/>
          <cell r="AX659"/>
          <cell r="AY659"/>
          <cell r="AZ659"/>
          <cell r="BA659"/>
          <cell r="BB659"/>
          <cell r="BC659"/>
          <cell r="BD659"/>
          <cell r="BE659"/>
          <cell r="BF659"/>
          <cell r="BG659"/>
          <cell r="BH659"/>
          <cell r="BI659">
            <v>5.12</v>
          </cell>
          <cell r="BJ659">
            <v>4.42</v>
          </cell>
          <cell r="BK659">
            <v>3.73</v>
          </cell>
          <cell r="BL659">
            <v>3.03</v>
          </cell>
          <cell r="BM659">
            <v>2.34</v>
          </cell>
          <cell r="BN659"/>
          <cell r="BO659"/>
          <cell r="BP659"/>
          <cell r="BQ659"/>
          <cell r="BR659"/>
          <cell r="BS659"/>
          <cell r="BT659"/>
          <cell r="BU659"/>
          <cell r="BV659"/>
          <cell r="BW659"/>
          <cell r="BX659"/>
          <cell r="BY659"/>
          <cell r="BZ659"/>
          <cell r="CA659"/>
          <cell r="CB659"/>
          <cell r="CC659"/>
          <cell r="CD659" t="str">
            <v>Yes</v>
          </cell>
          <cell r="CE659" t="str">
            <v>Yes</v>
          </cell>
          <cell r="CF659" t="str">
            <v>Yes</v>
          </cell>
          <cell r="CG659" t="str">
            <v>Yes</v>
          </cell>
          <cell r="CH659" t="str">
            <v>Yes</v>
          </cell>
          <cell r="CI659" t="str">
            <v/>
          </cell>
          <cell r="CJ659" t="str">
            <v/>
          </cell>
          <cell r="CK659" t="str">
            <v/>
          </cell>
          <cell r="CL659" t="str">
            <v/>
          </cell>
          <cell r="CM659" t="str">
            <v/>
          </cell>
          <cell r="CN659">
            <v>10.23</v>
          </cell>
          <cell r="CO659">
            <v>10.23</v>
          </cell>
          <cell r="CP659">
            <v>10.23</v>
          </cell>
          <cell r="CQ659">
            <v>10.23</v>
          </cell>
          <cell r="CR659">
            <v>10.23</v>
          </cell>
          <cell r="CS659">
            <v>6.14</v>
          </cell>
          <cell r="CT659">
            <v>5.3</v>
          </cell>
          <cell r="CU659">
            <v>4.4800000000000004</v>
          </cell>
          <cell r="CV659">
            <v>3.64</v>
          </cell>
          <cell r="CW659">
            <v>2.81</v>
          </cell>
          <cell r="CX659" t="str">
            <v/>
          </cell>
          <cell r="CY659" t="str">
            <v/>
          </cell>
          <cell r="CZ659" t="str">
            <v/>
          </cell>
          <cell r="DA659" t="str">
            <v/>
          </cell>
          <cell r="DB659" t="str">
            <v/>
          </cell>
          <cell r="DC659" t="str">
            <v/>
          </cell>
          <cell r="DD659" t="str">
            <v/>
          </cell>
          <cell r="DE659" t="str">
            <v/>
          </cell>
          <cell r="DF659" t="str">
            <v/>
          </cell>
          <cell r="DG659" t="str">
            <v/>
          </cell>
          <cell r="DH659" t="str">
            <v/>
          </cell>
          <cell r="DI659" t="str">
            <v/>
          </cell>
          <cell r="DJ659" t="str">
            <v/>
          </cell>
          <cell r="DK659" t="str">
            <v/>
          </cell>
          <cell r="DL659" t="str">
            <v/>
          </cell>
          <cell r="DM659">
            <v>-1.7989999999999999</v>
          </cell>
          <cell r="DN659" t="str">
            <v/>
          </cell>
          <cell r="DO659" t="str">
            <v/>
          </cell>
          <cell r="DP659" t="str">
            <v/>
          </cell>
          <cell r="DQ659" t="str">
            <v/>
          </cell>
          <cell r="DR659" t="str">
            <v/>
          </cell>
          <cell r="DS659" t="str">
            <v/>
          </cell>
          <cell r="DT659" t="str">
            <v/>
          </cell>
          <cell r="DU659" t="str">
            <v/>
          </cell>
          <cell r="DV659">
            <v>1</v>
          </cell>
          <cell r="DW659" t="str">
            <v/>
          </cell>
        </row>
        <row r="660">
          <cell r="U660" t="str">
            <v>PR19YKY_24</v>
          </cell>
          <cell r="V660" t="str">
            <v xml:space="preserve">Water Supply: we will always provide you with enough safe water, we will not waste water and always protect the environment. </v>
          </cell>
          <cell r="W660" t="str">
            <v>PR14 revision</v>
          </cell>
          <cell r="X660">
            <v>24</v>
          </cell>
          <cell r="Y660" t="str">
            <v>Mains repairs</v>
          </cell>
          <cell r="Z660" t="str">
            <v xml:space="preserve">The number of mains repairs per thousand kilometres of total length of mains. Mains bursts include all physical repair work to mains from which water is lost. </v>
          </cell>
          <cell r="AA660">
            <v>0</v>
          </cell>
          <cell r="AB660">
            <v>1</v>
          </cell>
          <cell r="AC660">
            <v>0</v>
          </cell>
          <cell r="AD660">
            <v>0</v>
          </cell>
          <cell r="AE660">
            <v>0</v>
          </cell>
          <cell r="AF660">
            <v>0</v>
          </cell>
          <cell r="AG660">
            <v>0</v>
          </cell>
          <cell r="AH660">
            <v>0</v>
          </cell>
          <cell r="AI660">
            <v>1</v>
          </cell>
          <cell r="AJ660" t="str">
            <v>Under</v>
          </cell>
          <cell r="AK660" t="str">
            <v xml:space="preserve">Revenue </v>
          </cell>
          <cell r="AL660" t="str">
            <v>In-period</v>
          </cell>
          <cell r="AM660" t="str">
            <v>Water mains bursts</v>
          </cell>
          <cell r="AN660" t="str">
            <v>number</v>
          </cell>
          <cell r="AO660" t="str">
            <v>Number of repairs per 1000 km of mains</v>
          </cell>
          <cell r="AP660">
            <v>1</v>
          </cell>
          <cell r="AQ660" t="str">
            <v>Down</v>
          </cell>
          <cell r="AR660" t="str">
            <v>Mains repairs</v>
          </cell>
          <cell r="AS660"/>
          <cell r="AT660"/>
          <cell r="AU660"/>
          <cell r="AV660"/>
          <cell r="AW660"/>
          <cell r="AX660"/>
          <cell r="AY660"/>
          <cell r="AZ660"/>
          <cell r="BA660"/>
          <cell r="BB660"/>
          <cell r="BC660"/>
          <cell r="BD660"/>
          <cell r="BE660"/>
          <cell r="BF660"/>
          <cell r="BG660"/>
          <cell r="BH660"/>
          <cell r="BI660">
            <v>186.1</v>
          </cell>
          <cell r="BJ660">
            <v>183.6</v>
          </cell>
          <cell r="BK660">
            <v>181</v>
          </cell>
          <cell r="BL660">
            <v>178.4</v>
          </cell>
          <cell r="BM660">
            <v>175.8</v>
          </cell>
          <cell r="BN660"/>
          <cell r="BO660"/>
          <cell r="BP660"/>
          <cell r="BQ660"/>
          <cell r="BR660"/>
          <cell r="BS660"/>
          <cell r="BT660"/>
          <cell r="BU660"/>
          <cell r="BV660"/>
          <cell r="BW660"/>
          <cell r="BX660"/>
          <cell r="BY660"/>
          <cell r="BZ660"/>
          <cell r="CA660"/>
          <cell r="CB660"/>
          <cell r="CC660"/>
          <cell r="CD660" t="str">
            <v>Yes</v>
          </cell>
          <cell r="CE660" t="str">
            <v>Yes</v>
          </cell>
          <cell r="CF660" t="str">
            <v>Yes</v>
          </cell>
          <cell r="CG660" t="str">
            <v>Yes</v>
          </cell>
          <cell r="CH660" t="str">
            <v>Yes</v>
          </cell>
          <cell r="CI660" t="str">
            <v/>
          </cell>
          <cell r="CJ660" t="str">
            <v/>
          </cell>
          <cell r="CK660" t="str">
            <v/>
          </cell>
          <cell r="CL660" t="str">
            <v/>
          </cell>
          <cell r="CM660" t="str">
            <v/>
          </cell>
          <cell r="CN660" t="str">
            <v/>
          </cell>
          <cell r="CO660" t="str">
            <v/>
          </cell>
          <cell r="CP660" t="str">
            <v/>
          </cell>
          <cell r="CQ660" t="str">
            <v/>
          </cell>
          <cell r="CR660" t="str">
            <v/>
          </cell>
          <cell r="CS660">
            <v>196.1</v>
          </cell>
          <cell r="CT660">
            <v>193.6</v>
          </cell>
          <cell r="CU660">
            <v>191</v>
          </cell>
          <cell r="CV660">
            <v>188.4</v>
          </cell>
          <cell r="CW660">
            <v>185.8</v>
          </cell>
          <cell r="CX660" t="str">
            <v/>
          </cell>
          <cell r="CY660" t="str">
            <v/>
          </cell>
          <cell r="CZ660" t="str">
            <v/>
          </cell>
          <cell r="DA660" t="str">
            <v/>
          </cell>
          <cell r="DB660" t="str">
            <v/>
          </cell>
          <cell r="DC660" t="str">
            <v/>
          </cell>
          <cell r="DD660" t="str">
            <v/>
          </cell>
          <cell r="DE660" t="str">
            <v/>
          </cell>
          <cell r="DF660" t="str">
            <v/>
          </cell>
          <cell r="DG660" t="str">
            <v/>
          </cell>
          <cell r="DH660" t="str">
            <v/>
          </cell>
          <cell r="DI660" t="str">
            <v/>
          </cell>
          <cell r="DJ660" t="str">
            <v/>
          </cell>
          <cell r="DK660" t="str">
            <v/>
          </cell>
          <cell r="DL660" t="str">
            <v/>
          </cell>
          <cell r="DM660">
            <v>-0.16700000000000001</v>
          </cell>
          <cell r="DN660" t="str">
            <v/>
          </cell>
          <cell r="DO660" t="str">
            <v/>
          </cell>
          <cell r="DP660" t="str">
            <v/>
          </cell>
          <cell r="DQ660" t="str">
            <v/>
          </cell>
          <cell r="DR660" t="str">
            <v/>
          </cell>
          <cell r="DS660" t="str">
            <v/>
          </cell>
          <cell r="DT660" t="str">
            <v/>
          </cell>
          <cell r="DU660" t="str">
            <v/>
          </cell>
          <cell r="DV660">
            <v>1</v>
          </cell>
          <cell r="DW660" t="str">
            <v/>
          </cell>
        </row>
        <row r="661">
          <cell r="U661" t="str">
            <v>PR19YKY_25</v>
          </cell>
          <cell r="V661" t="str">
            <v xml:space="preserve">Water Supply: we will always provide you with enough safe water, we will not waste water and always protect the environment. </v>
          </cell>
          <cell r="W661" t="str">
            <v>PR14 revision</v>
          </cell>
          <cell r="X661">
            <v>25</v>
          </cell>
          <cell r="Y661" t="str">
            <v>Per capita consumption</v>
          </cell>
          <cell r="Z661" t="str">
            <v xml:space="preserve">The average amount of water used by each customer that lives in a household property (litres per head per day). </v>
          </cell>
          <cell r="AA661">
            <v>0</v>
          </cell>
          <cell r="AB661">
            <v>1</v>
          </cell>
          <cell r="AC661">
            <v>0</v>
          </cell>
          <cell r="AD661">
            <v>0</v>
          </cell>
          <cell r="AE661">
            <v>0</v>
          </cell>
          <cell r="AF661">
            <v>0</v>
          </cell>
          <cell r="AG661">
            <v>0</v>
          </cell>
          <cell r="AH661">
            <v>0</v>
          </cell>
          <cell r="AI661">
            <v>1</v>
          </cell>
          <cell r="AJ661" t="str">
            <v>Out &amp; under</v>
          </cell>
          <cell r="AK661" t="str">
            <v xml:space="preserve">Revenue </v>
          </cell>
          <cell r="AL661" t="str">
            <v>End of period</v>
          </cell>
          <cell r="AM661" t="str">
            <v>Water consumption</v>
          </cell>
          <cell r="AN661" t="str">
            <v xml:space="preserve">% </v>
          </cell>
          <cell r="AO661" t="str">
            <v>Percentage reduction from baseline (2019-20) using 3 year average</v>
          </cell>
          <cell r="AP661">
            <v>1</v>
          </cell>
          <cell r="AQ661" t="str">
            <v>Up</v>
          </cell>
          <cell r="AR661" t="str">
            <v>Per capita consumption</v>
          </cell>
          <cell r="AS661"/>
          <cell r="AT661"/>
          <cell r="AU661"/>
          <cell r="AV661"/>
          <cell r="AW661"/>
          <cell r="AX661"/>
          <cell r="AY661"/>
          <cell r="AZ661"/>
          <cell r="BA661"/>
          <cell r="BB661"/>
          <cell r="BC661"/>
          <cell r="BD661"/>
          <cell r="BE661"/>
          <cell r="BF661"/>
          <cell r="BG661"/>
          <cell r="BH661"/>
          <cell r="BI661">
            <v>2.4</v>
          </cell>
          <cell r="BJ661">
            <v>4.9000000000000004</v>
          </cell>
          <cell r="BK661">
            <v>7.4</v>
          </cell>
          <cell r="BL661">
            <v>8.3000000000000007</v>
          </cell>
          <cell r="BM661">
            <v>8.9</v>
          </cell>
          <cell r="BN661"/>
          <cell r="BO661"/>
          <cell r="BP661"/>
          <cell r="BQ661"/>
          <cell r="BR661"/>
          <cell r="BS661"/>
          <cell r="BT661"/>
          <cell r="BU661"/>
          <cell r="BV661"/>
          <cell r="BW661"/>
          <cell r="BX661"/>
          <cell r="BY661"/>
          <cell r="BZ661"/>
          <cell r="CA661"/>
          <cell r="CB661"/>
          <cell r="CC661"/>
          <cell r="CD661" t="str">
            <v>Yes</v>
          </cell>
          <cell r="CE661" t="str">
            <v>Yes</v>
          </cell>
          <cell r="CF661" t="str">
            <v>Yes</v>
          </cell>
          <cell r="CG661" t="str">
            <v>Yes</v>
          </cell>
          <cell r="CH661" t="str">
            <v>Yes</v>
          </cell>
          <cell r="CI661">
            <v>-17.600000000000001</v>
          </cell>
          <cell r="CJ661">
            <v>-17.600000000000001</v>
          </cell>
          <cell r="CK661">
            <v>-17.600000000000001</v>
          </cell>
          <cell r="CL661">
            <v>-17.600000000000001</v>
          </cell>
          <cell r="CM661">
            <v>-17.600000000000001</v>
          </cell>
          <cell r="CN661">
            <v>-16</v>
          </cell>
          <cell r="CO661">
            <v>-16</v>
          </cell>
          <cell r="CP661">
            <v>-16</v>
          </cell>
          <cell r="CQ661">
            <v>-16</v>
          </cell>
          <cell r="CR661">
            <v>-16</v>
          </cell>
          <cell r="CS661" t="str">
            <v/>
          </cell>
          <cell r="CT661" t="str">
            <v/>
          </cell>
          <cell r="CU661" t="str">
            <v/>
          </cell>
          <cell r="CV661" t="str">
            <v/>
          </cell>
          <cell r="CW661" t="str">
            <v/>
          </cell>
          <cell r="CX661" t="str">
            <v/>
          </cell>
          <cell r="CY661" t="str">
            <v/>
          </cell>
          <cell r="CZ661" t="str">
            <v/>
          </cell>
          <cell r="DA661" t="str">
            <v/>
          </cell>
          <cell r="DB661" t="str">
            <v/>
          </cell>
          <cell r="DC661">
            <v>12.3</v>
          </cell>
          <cell r="DD661">
            <v>12.3</v>
          </cell>
          <cell r="DE661">
            <v>12.3</v>
          </cell>
          <cell r="DF661">
            <v>12.3</v>
          </cell>
          <cell r="DG661">
            <v>12.3</v>
          </cell>
          <cell r="DH661" t="str">
            <v>*</v>
          </cell>
          <cell r="DI661" t="str">
            <v>*</v>
          </cell>
          <cell r="DJ661" t="str">
            <v>*</v>
          </cell>
          <cell r="DK661" t="str">
            <v>*</v>
          </cell>
          <cell r="DL661" t="str">
            <v>*</v>
          </cell>
          <cell r="DM661">
            <v>-0.222</v>
          </cell>
          <cell r="DN661" t="str">
            <v/>
          </cell>
          <cell r="DO661" t="str">
            <v/>
          </cell>
          <cell r="DP661">
            <v>-0.78700000000000003</v>
          </cell>
          <cell r="DQ661">
            <v>0.185</v>
          </cell>
          <cell r="DR661" t="str">
            <v/>
          </cell>
          <cell r="DS661" t="str">
            <v/>
          </cell>
          <cell r="DT661">
            <v>0.78700000000000003</v>
          </cell>
          <cell r="DU661" t="str">
            <v/>
          </cell>
          <cell r="DV661">
            <v>1</v>
          </cell>
          <cell r="DW661" t="str">
            <v/>
          </cell>
        </row>
        <row r="662">
          <cell r="U662" t="str">
            <v>PR19YKY_26</v>
          </cell>
          <cell r="V662" t="str">
            <v xml:space="preserve">Water Supply: we will always provide you with enough safe water, we will not waste water and always protect the environment. </v>
          </cell>
          <cell r="W662" t="str">
            <v>PR14 revision</v>
          </cell>
          <cell r="X662">
            <v>26</v>
          </cell>
          <cell r="Y662" t="str">
            <v xml:space="preserve">Drinking water contacts </v>
          </cell>
          <cell r="Z662" t="str">
            <v xml:space="preserve">The number  of contacts received about drinking water  (taste and odour, and appearance) </v>
          </cell>
          <cell r="AA662">
            <v>0</v>
          </cell>
          <cell r="AB662">
            <v>1</v>
          </cell>
          <cell r="AC662">
            <v>0</v>
          </cell>
          <cell r="AD662">
            <v>0</v>
          </cell>
          <cell r="AE662">
            <v>0</v>
          </cell>
          <cell r="AF662">
            <v>0</v>
          </cell>
          <cell r="AG662">
            <v>0</v>
          </cell>
          <cell r="AH662">
            <v>0</v>
          </cell>
          <cell r="AI662">
            <v>1</v>
          </cell>
          <cell r="AJ662" t="str">
            <v>Out &amp; under</v>
          </cell>
          <cell r="AK662" t="str">
            <v xml:space="preserve">Revenue </v>
          </cell>
          <cell r="AL662" t="str">
            <v>In-period</v>
          </cell>
          <cell r="AM662" t="str">
            <v>Customer contacts - water quality</v>
          </cell>
          <cell r="AN662" t="str">
            <v>Number</v>
          </cell>
          <cell r="AO662" t="str">
            <v>No. of contacts per 1,000 population</v>
          </cell>
          <cell r="AP662">
            <v>2</v>
          </cell>
          <cell r="AQ662" t="str">
            <v>Down</v>
          </cell>
          <cell r="AR662"/>
          <cell r="AS662"/>
          <cell r="AT662"/>
          <cell r="AU662"/>
          <cell r="AV662"/>
          <cell r="AW662"/>
          <cell r="AX662"/>
          <cell r="AY662"/>
          <cell r="AZ662"/>
          <cell r="BA662"/>
          <cell r="BB662"/>
          <cell r="BC662"/>
          <cell r="BD662"/>
          <cell r="BE662"/>
          <cell r="BF662"/>
          <cell r="BG662"/>
          <cell r="BH662"/>
          <cell r="BI662" t="str">
            <v/>
          </cell>
          <cell r="BJ662" t="str">
            <v/>
          </cell>
          <cell r="BK662" t="str">
            <v/>
          </cell>
          <cell r="BL662" t="str">
            <v/>
          </cell>
          <cell r="BM662" t="str">
            <v/>
          </cell>
          <cell r="BN662"/>
          <cell r="BO662"/>
          <cell r="BP662"/>
          <cell r="BQ662"/>
          <cell r="BR662"/>
          <cell r="BS662"/>
          <cell r="BT662"/>
          <cell r="BU662"/>
          <cell r="BV662"/>
          <cell r="BW662"/>
          <cell r="BX662"/>
          <cell r="BY662"/>
          <cell r="BZ662"/>
          <cell r="CA662"/>
          <cell r="CB662"/>
          <cell r="CC662"/>
          <cell r="CD662" t="str">
            <v>Yes</v>
          </cell>
          <cell r="CE662" t="str">
            <v>Yes</v>
          </cell>
          <cell r="CF662" t="str">
            <v>Yes</v>
          </cell>
          <cell r="CG662" t="str">
            <v>Yes</v>
          </cell>
          <cell r="CH662" t="str">
            <v>Yes</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t="str">
            <v/>
          </cell>
          <cell r="CV662" t="str">
            <v/>
          </cell>
          <cell r="CW662" t="str">
            <v/>
          </cell>
          <cell r="CX662" t="str">
            <v/>
          </cell>
          <cell r="CY662" t="str">
            <v/>
          </cell>
          <cell r="CZ662" t="str">
            <v/>
          </cell>
          <cell r="DA662" t="str">
            <v/>
          </cell>
          <cell r="DB662" t="str">
            <v/>
          </cell>
          <cell r="DC662" t="str">
            <v/>
          </cell>
          <cell r="DD662" t="str">
            <v/>
          </cell>
          <cell r="DE662" t="str">
            <v/>
          </cell>
          <cell r="DF662" t="str">
            <v/>
          </cell>
          <cell r="DG662" t="str">
            <v/>
          </cell>
          <cell r="DH662" t="str">
            <v/>
          </cell>
          <cell r="DI662" t="str">
            <v/>
          </cell>
          <cell r="DJ662" t="str">
            <v/>
          </cell>
          <cell r="DK662" t="str">
            <v/>
          </cell>
          <cell r="DL662" t="str">
            <v/>
          </cell>
          <cell r="DM662" t="str">
            <v/>
          </cell>
          <cell r="DN662" t="str">
            <v/>
          </cell>
          <cell r="DO662" t="str">
            <v/>
          </cell>
          <cell r="DP662" t="str">
            <v/>
          </cell>
          <cell r="DQ662" t="str">
            <v/>
          </cell>
          <cell r="DR662" t="str">
            <v/>
          </cell>
          <cell r="DS662" t="str">
            <v/>
          </cell>
          <cell r="DT662" t="str">
            <v/>
          </cell>
          <cell r="DU662" t="str">
            <v/>
          </cell>
          <cell r="DV662">
            <v>1</v>
          </cell>
          <cell r="DW662" t="str">
            <v/>
          </cell>
        </row>
        <row r="663">
          <cell r="U663" t="str">
            <v>PR19YKY_27</v>
          </cell>
          <cell r="V663" t="str">
            <v xml:space="preserve">Water Supply: we will always provide you with enough safe water, we will not waste water and always protect the environment. </v>
          </cell>
          <cell r="W663" t="str">
            <v>PR14 revision</v>
          </cell>
          <cell r="X663">
            <v>27</v>
          </cell>
          <cell r="Y663" t="str">
            <v xml:space="preserve">Significant water supply events </v>
          </cell>
          <cell r="Z663" t="str">
            <v>The number of supply interruption events lasting for a duration of 12 hours or longer, irrespective of whether it is planned, unplanned or caused by a third party</v>
          </cell>
          <cell r="AA663">
            <v>0</v>
          </cell>
          <cell r="AB663">
            <v>1</v>
          </cell>
          <cell r="AC663">
            <v>0</v>
          </cell>
          <cell r="AD663">
            <v>0</v>
          </cell>
          <cell r="AE663">
            <v>0</v>
          </cell>
          <cell r="AF663">
            <v>0</v>
          </cell>
          <cell r="AG663">
            <v>0</v>
          </cell>
          <cell r="AH663">
            <v>0</v>
          </cell>
          <cell r="AI663">
            <v>1</v>
          </cell>
          <cell r="AJ663" t="str">
            <v>Out &amp; under</v>
          </cell>
          <cell r="AK663" t="str">
            <v xml:space="preserve">Revenue </v>
          </cell>
          <cell r="AL663" t="str">
            <v>In-period</v>
          </cell>
          <cell r="AM663" t="str">
            <v>Supply interruptions</v>
          </cell>
          <cell r="AN663" t="str">
            <v>nr</v>
          </cell>
          <cell r="AO663" t="str">
            <v>Number of events where one or more properties has an interruption of 12 hours or longer</v>
          </cell>
          <cell r="AP663">
            <v>0</v>
          </cell>
          <cell r="AQ663" t="str">
            <v>Down</v>
          </cell>
          <cell r="AR663" t="str">
            <v/>
          </cell>
          <cell r="AS663"/>
          <cell r="AT663"/>
          <cell r="AU663"/>
          <cell r="AV663"/>
          <cell r="AW663"/>
          <cell r="AX663"/>
          <cell r="AY663"/>
          <cell r="AZ663"/>
          <cell r="BA663"/>
          <cell r="BB663"/>
          <cell r="BC663"/>
          <cell r="BD663"/>
          <cell r="BE663"/>
          <cell r="BF663"/>
          <cell r="BG663"/>
          <cell r="BH663"/>
          <cell r="BI663" t="str">
            <v/>
          </cell>
          <cell r="BJ663" t="str">
            <v/>
          </cell>
          <cell r="BK663" t="str">
            <v/>
          </cell>
          <cell r="BL663" t="str">
            <v/>
          </cell>
          <cell r="BM663" t="str">
            <v/>
          </cell>
          <cell r="BN663"/>
          <cell r="BO663"/>
          <cell r="BP663"/>
          <cell r="BQ663"/>
          <cell r="BR663"/>
          <cell r="BS663"/>
          <cell r="BT663"/>
          <cell r="BU663"/>
          <cell r="BV663"/>
          <cell r="BW663"/>
          <cell r="BX663"/>
          <cell r="BY663"/>
          <cell r="BZ663"/>
          <cell r="CA663"/>
          <cell r="CB663"/>
          <cell r="CC663"/>
          <cell r="CD663" t="str">
            <v>Yes</v>
          </cell>
          <cell r="CE663" t="str">
            <v>Yes</v>
          </cell>
          <cell r="CF663" t="str">
            <v>Yes</v>
          </cell>
          <cell r="CG663" t="str">
            <v>Yes</v>
          </cell>
          <cell r="CH663" t="str">
            <v>Yes</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t="str">
            <v/>
          </cell>
          <cell r="CV663" t="str">
            <v/>
          </cell>
          <cell r="CW663" t="str">
            <v/>
          </cell>
          <cell r="CX663" t="str">
            <v/>
          </cell>
          <cell r="CY663" t="str">
            <v/>
          </cell>
          <cell r="CZ663" t="str">
            <v/>
          </cell>
          <cell r="DA663" t="str">
            <v/>
          </cell>
          <cell r="DB663" t="str">
            <v/>
          </cell>
          <cell r="DC663" t="str">
            <v/>
          </cell>
          <cell r="DD663" t="str">
            <v/>
          </cell>
          <cell r="DE663" t="str">
            <v/>
          </cell>
          <cell r="DF663" t="str">
            <v/>
          </cell>
          <cell r="DG663" t="str">
            <v/>
          </cell>
          <cell r="DH663" t="str">
            <v/>
          </cell>
          <cell r="DI663" t="str">
            <v/>
          </cell>
          <cell r="DJ663" t="str">
            <v/>
          </cell>
          <cell r="DK663" t="str">
            <v/>
          </cell>
          <cell r="DL663" t="str">
            <v/>
          </cell>
          <cell r="DM663" t="str">
            <v/>
          </cell>
          <cell r="DN663" t="str">
            <v/>
          </cell>
          <cell r="DO663" t="str">
            <v/>
          </cell>
          <cell r="DP663" t="str">
            <v/>
          </cell>
          <cell r="DQ663" t="str">
            <v/>
          </cell>
          <cell r="DR663" t="str">
            <v/>
          </cell>
          <cell r="DS663" t="str">
            <v/>
          </cell>
          <cell r="DT663" t="str">
            <v/>
          </cell>
          <cell r="DU663" t="str">
            <v/>
          </cell>
          <cell r="DV663">
            <v>1</v>
          </cell>
          <cell r="DW663" t="str">
            <v/>
          </cell>
        </row>
        <row r="664">
          <cell r="U664" t="str">
            <v>PR19YKY_28</v>
          </cell>
          <cell r="V664" t="str">
            <v xml:space="preserve">Water Supply: we will always provide you with enough safe water, we will not waste water and always protect the environment. </v>
          </cell>
          <cell r="W664" t="str">
            <v>PR14 continuation</v>
          </cell>
          <cell r="X664">
            <v>28</v>
          </cell>
          <cell r="Y664" t="str">
            <v>Low pressure</v>
          </cell>
          <cell r="Z664" t="str">
            <v>Number of properties receiving low water pressure</v>
          </cell>
          <cell r="AA664">
            <v>0</v>
          </cell>
          <cell r="AB664">
            <v>1</v>
          </cell>
          <cell r="AC664">
            <v>0</v>
          </cell>
          <cell r="AD664">
            <v>0</v>
          </cell>
          <cell r="AE664">
            <v>0</v>
          </cell>
          <cell r="AF664">
            <v>0</v>
          </cell>
          <cell r="AG664">
            <v>0</v>
          </cell>
          <cell r="AH664">
            <v>0</v>
          </cell>
          <cell r="AI664">
            <v>1</v>
          </cell>
          <cell r="AJ664" t="str">
            <v>Out &amp; under</v>
          </cell>
          <cell r="AK664" t="str">
            <v xml:space="preserve">Revenue </v>
          </cell>
          <cell r="AL664" t="str">
            <v>In-period</v>
          </cell>
          <cell r="AM664" t="str">
            <v>Low pressure</v>
          </cell>
          <cell r="AN664" t="str">
            <v>number</v>
          </cell>
          <cell r="AO664" t="str">
            <v>No. of properties per 10,000 connections</v>
          </cell>
          <cell r="AP664">
            <v>0</v>
          </cell>
          <cell r="AQ664" t="str">
            <v>Down</v>
          </cell>
          <cell r="AR664"/>
          <cell r="AS664"/>
          <cell r="AT664"/>
          <cell r="AU664"/>
          <cell r="AV664"/>
          <cell r="AW664"/>
          <cell r="AX664"/>
          <cell r="AY664"/>
          <cell r="AZ664"/>
          <cell r="BA664"/>
          <cell r="BB664"/>
          <cell r="BC664"/>
          <cell r="BD664"/>
          <cell r="BE664"/>
          <cell r="BF664"/>
          <cell r="BG664"/>
          <cell r="BH664"/>
          <cell r="BI664" t="str">
            <v/>
          </cell>
          <cell r="BJ664" t="str">
            <v/>
          </cell>
          <cell r="BK664" t="str">
            <v/>
          </cell>
          <cell r="BL664" t="str">
            <v/>
          </cell>
          <cell r="BM664" t="str">
            <v/>
          </cell>
          <cell r="BN664"/>
          <cell r="BO664"/>
          <cell r="BP664"/>
          <cell r="BQ664"/>
          <cell r="BR664"/>
          <cell r="BS664"/>
          <cell r="BT664"/>
          <cell r="BU664"/>
          <cell r="BV664"/>
          <cell r="BW664"/>
          <cell r="BX664"/>
          <cell r="BY664"/>
          <cell r="BZ664"/>
          <cell r="CA664"/>
          <cell r="CB664"/>
          <cell r="CC664"/>
          <cell r="CD664" t="str">
            <v>Yes</v>
          </cell>
          <cell r="CE664" t="str">
            <v>Yes</v>
          </cell>
          <cell r="CF664" t="str">
            <v>Yes</v>
          </cell>
          <cell r="CG664" t="str">
            <v>Yes</v>
          </cell>
          <cell r="CH664" t="str">
            <v>Yes</v>
          </cell>
          <cell r="CI664" t="str">
            <v/>
          </cell>
          <cell r="CJ664" t="str">
            <v/>
          </cell>
          <cell r="CK664" t="str">
            <v/>
          </cell>
          <cell r="CL664" t="str">
            <v/>
          </cell>
          <cell r="CM664" t="str">
            <v/>
          </cell>
          <cell r="CN664" t="str">
            <v/>
          </cell>
          <cell r="CO664" t="str">
            <v/>
          </cell>
          <cell r="CP664" t="str">
            <v/>
          </cell>
          <cell r="CQ664" t="str">
            <v/>
          </cell>
          <cell r="CR664" t="str">
            <v/>
          </cell>
          <cell r="CS664" t="str">
            <v/>
          </cell>
          <cell r="CT664" t="str">
            <v/>
          </cell>
          <cell r="CU664" t="str">
            <v/>
          </cell>
          <cell r="CV664" t="str">
            <v/>
          </cell>
          <cell r="CW664" t="str">
            <v/>
          </cell>
          <cell r="CX664" t="str">
            <v/>
          </cell>
          <cell r="CY664" t="str">
            <v/>
          </cell>
          <cell r="CZ664" t="str">
            <v/>
          </cell>
          <cell r="DA664" t="str">
            <v/>
          </cell>
          <cell r="DB664" t="str">
            <v/>
          </cell>
          <cell r="DC664" t="str">
            <v/>
          </cell>
          <cell r="DD664" t="str">
            <v/>
          </cell>
          <cell r="DE664" t="str">
            <v/>
          </cell>
          <cell r="DF664" t="str">
            <v/>
          </cell>
          <cell r="DG664" t="str">
            <v/>
          </cell>
          <cell r="DH664" t="str">
            <v/>
          </cell>
          <cell r="DI664" t="str">
            <v/>
          </cell>
          <cell r="DJ664" t="str">
            <v/>
          </cell>
          <cell r="DK664" t="str">
            <v/>
          </cell>
          <cell r="DL664" t="str">
            <v/>
          </cell>
          <cell r="DM664" t="str">
            <v/>
          </cell>
          <cell r="DN664" t="str">
            <v/>
          </cell>
          <cell r="DO664" t="str">
            <v/>
          </cell>
          <cell r="DP664" t="str">
            <v/>
          </cell>
          <cell r="DQ664" t="str">
            <v/>
          </cell>
          <cell r="DR664" t="str">
            <v/>
          </cell>
          <cell r="DS664" t="str">
            <v/>
          </cell>
          <cell r="DT664" t="str">
            <v/>
          </cell>
          <cell r="DU664" t="str">
            <v/>
          </cell>
          <cell r="DV664">
            <v>1</v>
          </cell>
          <cell r="DW664" t="str">
            <v/>
          </cell>
        </row>
        <row r="665">
          <cell r="U665" t="str">
            <v>PR19YKY_29</v>
          </cell>
          <cell r="V665" t="str">
            <v xml:space="preserve">Water Supply: we will always provide you with enough safe water, we will not waste water and always protect the environment. </v>
          </cell>
          <cell r="W665" t="str">
            <v>PR19 new</v>
          </cell>
          <cell r="X665">
            <v>29</v>
          </cell>
          <cell r="Y665" t="str">
            <v>Repairing or replacing customer owned pipes</v>
          </cell>
          <cell r="Z665" t="str">
            <v>The total number of residential supply pipe repairs and renewals carried out by us each year.</v>
          </cell>
          <cell r="AA665">
            <v>0</v>
          </cell>
          <cell r="AB665">
            <v>1</v>
          </cell>
          <cell r="AC665">
            <v>0</v>
          </cell>
          <cell r="AD665">
            <v>0</v>
          </cell>
          <cell r="AE665">
            <v>0</v>
          </cell>
          <cell r="AF665">
            <v>0</v>
          </cell>
          <cell r="AG665">
            <v>0</v>
          </cell>
          <cell r="AH665">
            <v>0</v>
          </cell>
          <cell r="AI665">
            <v>1</v>
          </cell>
          <cell r="AJ665" t="str">
            <v>Out &amp; under</v>
          </cell>
          <cell r="AK665" t="str">
            <v xml:space="preserve">Revenue </v>
          </cell>
          <cell r="AL665" t="str">
            <v>In-period</v>
          </cell>
          <cell r="AM665" t="str">
            <v>Supply interruptions</v>
          </cell>
          <cell r="AN665" t="str">
            <v>nr</v>
          </cell>
          <cell r="AO665" t="str">
            <v>Number of residential supply pipe repairs and renewals</v>
          </cell>
          <cell r="AP665">
            <v>0</v>
          </cell>
          <cell r="AQ665" t="str">
            <v>Up</v>
          </cell>
          <cell r="AR665" t="str">
            <v/>
          </cell>
          <cell r="AS665"/>
          <cell r="AT665"/>
          <cell r="AU665"/>
          <cell r="AV665"/>
          <cell r="AW665"/>
          <cell r="AX665"/>
          <cell r="AY665"/>
          <cell r="AZ665"/>
          <cell r="BA665"/>
          <cell r="BB665"/>
          <cell r="BC665"/>
          <cell r="BD665"/>
          <cell r="BE665"/>
          <cell r="BF665"/>
          <cell r="BG665"/>
          <cell r="BH665"/>
          <cell r="BI665" t="str">
            <v/>
          </cell>
          <cell r="BJ665" t="str">
            <v/>
          </cell>
          <cell r="BK665" t="str">
            <v/>
          </cell>
          <cell r="BL665" t="str">
            <v/>
          </cell>
          <cell r="BM665" t="str">
            <v/>
          </cell>
          <cell r="BN665"/>
          <cell r="BO665"/>
          <cell r="BP665"/>
          <cell r="BQ665"/>
          <cell r="BR665"/>
          <cell r="BS665"/>
          <cell r="BT665"/>
          <cell r="BU665"/>
          <cell r="BV665"/>
          <cell r="BW665"/>
          <cell r="BX665"/>
          <cell r="BY665"/>
          <cell r="BZ665"/>
          <cell r="CA665"/>
          <cell r="CB665"/>
          <cell r="CC665"/>
          <cell r="CD665" t="str">
            <v>Yes</v>
          </cell>
          <cell r="CE665" t="str">
            <v>Yes</v>
          </cell>
          <cell r="CF665" t="str">
            <v>Yes</v>
          </cell>
          <cell r="CG665" t="str">
            <v>Yes</v>
          </cell>
          <cell r="CH665" t="str">
            <v>Yes</v>
          </cell>
          <cell r="CI665" t="str">
            <v/>
          </cell>
          <cell r="CJ665" t="str">
            <v/>
          </cell>
          <cell r="CK665" t="str">
            <v/>
          </cell>
          <cell r="CL665" t="str">
            <v/>
          </cell>
          <cell r="CM665" t="str">
            <v/>
          </cell>
          <cell r="CN665" t="str">
            <v/>
          </cell>
          <cell r="CO665" t="str">
            <v/>
          </cell>
          <cell r="CP665" t="str">
            <v/>
          </cell>
          <cell r="CQ665" t="str">
            <v/>
          </cell>
          <cell r="CR665" t="str">
            <v/>
          </cell>
          <cell r="CS665" t="str">
            <v/>
          </cell>
          <cell r="CT665" t="str">
            <v/>
          </cell>
          <cell r="CU665" t="str">
            <v/>
          </cell>
          <cell r="CV665" t="str">
            <v/>
          </cell>
          <cell r="CW665" t="str">
            <v/>
          </cell>
          <cell r="CX665" t="str">
            <v/>
          </cell>
          <cell r="CY665" t="str">
            <v/>
          </cell>
          <cell r="CZ665" t="str">
            <v/>
          </cell>
          <cell r="DA665" t="str">
            <v/>
          </cell>
          <cell r="DB665" t="str">
            <v/>
          </cell>
          <cell r="DC665" t="str">
            <v/>
          </cell>
          <cell r="DD665" t="str">
            <v/>
          </cell>
          <cell r="DE665" t="str">
            <v/>
          </cell>
          <cell r="DF665" t="str">
            <v/>
          </cell>
          <cell r="DG665" t="str">
            <v/>
          </cell>
          <cell r="DH665" t="str">
            <v/>
          </cell>
          <cell r="DI665" t="str">
            <v/>
          </cell>
          <cell r="DJ665" t="str">
            <v/>
          </cell>
          <cell r="DK665" t="str">
            <v/>
          </cell>
          <cell r="DL665" t="str">
            <v/>
          </cell>
          <cell r="DM665" t="str">
            <v/>
          </cell>
          <cell r="DN665" t="str">
            <v/>
          </cell>
          <cell r="DO665" t="str">
            <v/>
          </cell>
          <cell r="DP665" t="str">
            <v/>
          </cell>
          <cell r="DQ665" t="str">
            <v/>
          </cell>
          <cell r="DR665" t="str">
            <v/>
          </cell>
          <cell r="DS665" t="str">
            <v/>
          </cell>
          <cell r="DT665" t="str">
            <v/>
          </cell>
          <cell r="DU665" t="str">
            <v/>
          </cell>
          <cell r="DV665">
            <v>1</v>
          </cell>
          <cell r="DW665" t="str">
            <v/>
          </cell>
        </row>
        <row r="666">
          <cell r="U666" t="str">
            <v>PR19YKY_30</v>
          </cell>
          <cell r="V666" t="str">
            <v xml:space="preserve">Environment: we will remove surface water from our sewers and recycle all waste water, protecting the environment from sewer flooding and pollution. </v>
          </cell>
          <cell r="W666" t="str">
            <v>PR14 revision</v>
          </cell>
          <cell r="X666">
            <v>30</v>
          </cell>
          <cell r="Y666" t="str">
            <v>Pollution incidents</v>
          </cell>
          <cell r="Z666" t="str">
            <v xml:space="preserve">The number of pollution incidents resulting from Yorkshire Water sewage assets
</v>
          </cell>
          <cell r="AA666">
            <v>0</v>
          </cell>
          <cell r="AB666">
            <v>0</v>
          </cell>
          <cell r="AC666">
            <v>1</v>
          </cell>
          <cell r="AD666">
            <v>0</v>
          </cell>
          <cell r="AE666">
            <v>0</v>
          </cell>
          <cell r="AF666">
            <v>0</v>
          </cell>
          <cell r="AG666">
            <v>0</v>
          </cell>
          <cell r="AH666">
            <v>0</v>
          </cell>
          <cell r="AI666">
            <v>1</v>
          </cell>
          <cell r="AJ666" t="str">
            <v>Out &amp; under</v>
          </cell>
          <cell r="AK666" t="str">
            <v xml:space="preserve">Revenue </v>
          </cell>
          <cell r="AL666" t="str">
            <v>In-period</v>
          </cell>
          <cell r="AM666" t="str">
            <v>Pollution incidents</v>
          </cell>
          <cell r="AN666" t="str">
            <v>number</v>
          </cell>
          <cell r="AO666" t="str">
            <v>Number of pollution incidents per 10,000 km of the wastewater
 network</v>
          </cell>
          <cell r="AP666">
            <v>2</v>
          </cell>
          <cell r="AQ666" t="str">
            <v>Down</v>
          </cell>
          <cell r="AR666" t="str">
            <v>Pollution incidents</v>
          </cell>
          <cell r="AS666"/>
          <cell r="AT666"/>
          <cell r="AU666"/>
          <cell r="AV666"/>
          <cell r="AW666"/>
          <cell r="AX666"/>
          <cell r="AY666"/>
          <cell r="AZ666"/>
          <cell r="BA666"/>
          <cell r="BB666"/>
          <cell r="BC666"/>
          <cell r="BD666"/>
          <cell r="BE666"/>
          <cell r="BF666"/>
          <cell r="BG666"/>
          <cell r="BH666"/>
          <cell r="BI666">
            <v>24.51</v>
          </cell>
          <cell r="BJ666">
            <v>23.74</v>
          </cell>
          <cell r="BK666">
            <v>23</v>
          </cell>
          <cell r="BL666">
            <v>22.4</v>
          </cell>
          <cell r="BM666">
            <v>19.5</v>
          </cell>
          <cell r="BN666"/>
          <cell r="BO666"/>
          <cell r="BP666"/>
          <cell r="BQ666"/>
          <cell r="BR666"/>
          <cell r="BS666"/>
          <cell r="BT666"/>
          <cell r="BU666"/>
          <cell r="BV666"/>
          <cell r="BW666"/>
          <cell r="BX666"/>
          <cell r="BY666"/>
          <cell r="BZ666"/>
          <cell r="CA666"/>
          <cell r="CB666"/>
          <cell r="CC666"/>
          <cell r="CD666" t="str">
            <v>Yes</v>
          </cell>
          <cell r="CE666" t="str">
            <v>Yes</v>
          </cell>
          <cell r="CF666" t="str">
            <v>Yes</v>
          </cell>
          <cell r="CG666" t="str">
            <v>Yes</v>
          </cell>
          <cell r="CH666" t="str">
            <v>Yes</v>
          </cell>
          <cell r="CI666">
            <v>98</v>
          </cell>
          <cell r="CJ666">
            <v>98</v>
          </cell>
          <cell r="CK666">
            <v>98</v>
          </cell>
          <cell r="CL666">
            <v>98</v>
          </cell>
          <cell r="CM666">
            <v>98</v>
          </cell>
          <cell r="CN666">
            <v>41.6</v>
          </cell>
          <cell r="CO666">
            <v>41.6</v>
          </cell>
          <cell r="CP666">
            <v>41.6</v>
          </cell>
          <cell r="CQ666">
            <v>41.6</v>
          </cell>
          <cell r="CR666">
            <v>41.6</v>
          </cell>
          <cell r="CS666" t="str">
            <v/>
          </cell>
          <cell r="CT666" t="str">
            <v/>
          </cell>
          <cell r="CU666" t="str">
            <v/>
          </cell>
          <cell r="CV666" t="str">
            <v/>
          </cell>
          <cell r="CW666" t="str">
            <v/>
          </cell>
          <cell r="CX666" t="str">
            <v/>
          </cell>
          <cell r="CY666" t="str">
            <v/>
          </cell>
          <cell r="CZ666" t="str">
            <v/>
          </cell>
          <cell r="DA666" t="str">
            <v/>
          </cell>
          <cell r="DB666" t="str">
            <v/>
          </cell>
          <cell r="DC666">
            <v>11.83</v>
          </cell>
          <cell r="DD666">
            <v>11.46</v>
          </cell>
          <cell r="DE666">
            <v>11.11</v>
          </cell>
          <cell r="DF666">
            <v>10.82</v>
          </cell>
          <cell r="DG666">
            <v>9.42</v>
          </cell>
          <cell r="DH666" t="str">
            <v>*</v>
          </cell>
          <cell r="DI666" t="str">
            <v>*</v>
          </cell>
          <cell r="DJ666" t="str">
            <v>*</v>
          </cell>
          <cell r="DK666" t="str">
            <v>*</v>
          </cell>
          <cell r="DL666" t="str">
            <v>*</v>
          </cell>
          <cell r="DM666">
            <v>-0.68600000000000005</v>
          </cell>
          <cell r="DN666" t="str">
            <v/>
          </cell>
          <cell r="DO666" t="str">
            <v/>
          </cell>
          <cell r="DP666">
            <v>-1.1950000000000001</v>
          </cell>
          <cell r="DQ666">
            <v>0.436</v>
          </cell>
          <cell r="DR666" t="str">
            <v/>
          </cell>
          <cell r="DS666" t="str">
            <v/>
          </cell>
          <cell r="DT666">
            <v>0.6</v>
          </cell>
          <cell r="DU666" t="str">
            <v/>
          </cell>
          <cell r="DV666">
            <v>1</v>
          </cell>
          <cell r="DW666" t="str">
            <v/>
          </cell>
        </row>
        <row r="667">
          <cell r="U667" t="str">
            <v>PR19YKY_31</v>
          </cell>
          <cell r="V667" t="str">
            <v xml:space="preserve">Environment: we will remove surface water from our sewers and recycle all waste water, protecting the environment from sewer flooding and pollution. </v>
          </cell>
          <cell r="W667" t="str">
            <v>PR14 revision</v>
          </cell>
          <cell r="X667">
            <v>31</v>
          </cell>
          <cell r="Y667" t="str">
            <v>Internal sewer flooding</v>
          </cell>
          <cell r="Z667" t="str">
            <v xml:space="preserve">The number of incidents of internal sewer flooding of homes and businesses in the year. </v>
          </cell>
          <cell r="AA667">
            <v>0</v>
          </cell>
          <cell r="AB667">
            <v>0</v>
          </cell>
          <cell r="AC667">
            <v>1</v>
          </cell>
          <cell r="AD667">
            <v>0</v>
          </cell>
          <cell r="AE667">
            <v>0</v>
          </cell>
          <cell r="AF667">
            <v>0</v>
          </cell>
          <cell r="AG667">
            <v>0</v>
          </cell>
          <cell r="AH667">
            <v>0</v>
          </cell>
          <cell r="AI667">
            <v>1</v>
          </cell>
          <cell r="AJ667" t="str">
            <v>Out &amp; under</v>
          </cell>
          <cell r="AK667" t="str">
            <v xml:space="preserve">Revenue </v>
          </cell>
          <cell r="AL667" t="str">
            <v>In-period</v>
          </cell>
          <cell r="AM667" t="str">
            <v>Sewer flooding</v>
          </cell>
          <cell r="AN667" t="str">
            <v>number</v>
          </cell>
          <cell r="AO667" t="str">
            <v>Number of incidents per 10,000 sewer connections</v>
          </cell>
          <cell r="AP667">
            <v>2</v>
          </cell>
          <cell r="AQ667" t="str">
            <v>Down</v>
          </cell>
          <cell r="AR667" t="str">
            <v>Internal sewer flooding</v>
          </cell>
          <cell r="AS667"/>
          <cell r="AT667"/>
          <cell r="AU667"/>
          <cell r="AV667"/>
          <cell r="AW667"/>
          <cell r="AX667"/>
          <cell r="AY667"/>
          <cell r="AZ667"/>
          <cell r="BA667"/>
          <cell r="BB667"/>
          <cell r="BC667"/>
          <cell r="BD667"/>
          <cell r="BE667"/>
          <cell r="BF667"/>
          <cell r="BG667"/>
          <cell r="BH667"/>
          <cell r="BI667">
            <v>1.68</v>
          </cell>
          <cell r="BJ667">
            <v>1.63</v>
          </cell>
          <cell r="BK667">
            <v>1.58</v>
          </cell>
          <cell r="BL667">
            <v>1.44</v>
          </cell>
          <cell r="BM667">
            <v>1.34</v>
          </cell>
          <cell r="BN667"/>
          <cell r="BO667"/>
          <cell r="BP667"/>
          <cell r="BQ667"/>
          <cell r="BR667"/>
          <cell r="BS667"/>
          <cell r="BT667"/>
          <cell r="BU667"/>
          <cell r="BV667"/>
          <cell r="BW667"/>
          <cell r="BX667"/>
          <cell r="BY667"/>
          <cell r="BZ667"/>
          <cell r="CA667"/>
          <cell r="CB667"/>
          <cell r="CC667"/>
          <cell r="CD667" t="str">
            <v>Yes</v>
          </cell>
          <cell r="CE667" t="str">
            <v>Yes</v>
          </cell>
          <cell r="CF667" t="str">
            <v>Yes</v>
          </cell>
          <cell r="CG667" t="str">
            <v>Yes</v>
          </cell>
          <cell r="CH667" t="str">
            <v>Yes</v>
          </cell>
          <cell r="CI667" t="str">
            <v/>
          </cell>
          <cell r="CJ667" t="str">
            <v/>
          </cell>
          <cell r="CK667" t="str">
            <v/>
          </cell>
          <cell r="CL667" t="str">
            <v/>
          </cell>
          <cell r="CM667" t="str">
            <v/>
          </cell>
          <cell r="CN667">
            <v>2.75</v>
          </cell>
          <cell r="CO667">
            <v>3.2</v>
          </cell>
          <cell r="CP667">
            <v>3.8</v>
          </cell>
          <cell r="CQ667">
            <v>4.3</v>
          </cell>
          <cell r="CR667">
            <v>4.9000000000000004</v>
          </cell>
          <cell r="CS667" t="str">
            <v/>
          </cell>
          <cell r="CT667" t="str">
            <v/>
          </cell>
          <cell r="CU667" t="str">
            <v/>
          </cell>
          <cell r="CV667" t="str">
            <v/>
          </cell>
          <cell r="CW667" t="str">
            <v/>
          </cell>
          <cell r="CX667" t="str">
            <v/>
          </cell>
          <cell r="CY667" t="str">
            <v/>
          </cell>
          <cell r="CZ667" t="str">
            <v/>
          </cell>
          <cell r="DA667" t="str">
            <v/>
          </cell>
          <cell r="DB667" t="str">
            <v/>
          </cell>
          <cell r="DC667">
            <v>0.82</v>
          </cell>
          <cell r="DD667">
            <v>0.81</v>
          </cell>
          <cell r="DE667">
            <v>0.8</v>
          </cell>
          <cell r="DF667">
            <v>0.69</v>
          </cell>
          <cell r="DG667">
            <v>0.63</v>
          </cell>
          <cell r="DH667" t="str">
            <v/>
          </cell>
          <cell r="DI667" t="str">
            <v/>
          </cell>
          <cell r="DJ667" t="str">
            <v/>
          </cell>
          <cell r="DK667" t="str">
            <v/>
          </cell>
          <cell r="DL667" t="str">
            <v/>
          </cell>
          <cell r="DM667">
            <v>-8.4350000000000005</v>
          </cell>
          <cell r="DN667" t="str">
            <v/>
          </cell>
          <cell r="DO667" t="str">
            <v/>
          </cell>
          <cell r="DP667" t="str">
            <v/>
          </cell>
          <cell r="DQ667">
            <v>8.4350000000000005</v>
          </cell>
          <cell r="DR667" t="str">
            <v/>
          </cell>
          <cell r="DS667" t="str">
            <v/>
          </cell>
          <cell r="DT667" t="str">
            <v/>
          </cell>
          <cell r="DU667" t="str">
            <v/>
          </cell>
          <cell r="DV667">
            <v>1</v>
          </cell>
          <cell r="DW667" t="str">
            <v/>
          </cell>
        </row>
        <row r="668">
          <cell r="U668" t="str">
            <v>PR19YKY_32</v>
          </cell>
          <cell r="V668" t="str">
            <v xml:space="preserve">Environment: we will remove surface water from our sewers and recycle all waste water, protecting the environment from sewer flooding and pollution. </v>
          </cell>
          <cell r="W668" t="str">
            <v>PR19 new</v>
          </cell>
          <cell r="X668">
            <v>32</v>
          </cell>
          <cell r="Y668" t="str">
            <v>Treatment works compliance</v>
          </cell>
          <cell r="Z668" t="str">
            <v>The performance of our water and wastewater assets to treat and dispose of wastewater in line with the discharge permit conditions.</v>
          </cell>
          <cell r="AA668">
            <v>0</v>
          </cell>
          <cell r="AB668">
            <v>0.05</v>
          </cell>
          <cell r="AC668">
            <v>0.95</v>
          </cell>
          <cell r="AD668">
            <v>0</v>
          </cell>
          <cell r="AE668">
            <v>0</v>
          </cell>
          <cell r="AF668">
            <v>0</v>
          </cell>
          <cell r="AG668">
            <v>0</v>
          </cell>
          <cell r="AH668">
            <v>0</v>
          </cell>
          <cell r="AI668">
            <v>1</v>
          </cell>
          <cell r="AJ668" t="str">
            <v>Under</v>
          </cell>
          <cell r="AK668" t="str">
            <v xml:space="preserve">Revenue </v>
          </cell>
          <cell r="AL668" t="str">
            <v>In-period</v>
          </cell>
          <cell r="AM668" t="str">
            <v>WTW discharge consents</v>
          </cell>
          <cell r="AN668" t="str">
            <v>%</v>
          </cell>
          <cell r="AO668" t="str">
            <v>Percentage compliance</v>
          </cell>
          <cell r="AP668">
            <v>2</v>
          </cell>
          <cell r="AQ668" t="str">
            <v>Up</v>
          </cell>
          <cell r="AR668" t="str">
            <v>Treatment works compliance</v>
          </cell>
          <cell r="AS668"/>
          <cell r="AT668"/>
          <cell r="AU668"/>
          <cell r="AV668"/>
          <cell r="AW668"/>
          <cell r="AX668"/>
          <cell r="AY668"/>
          <cell r="AZ668"/>
          <cell r="BA668"/>
          <cell r="BB668"/>
          <cell r="BC668"/>
          <cell r="BD668"/>
          <cell r="BE668"/>
          <cell r="BF668"/>
          <cell r="BG668"/>
          <cell r="BH668"/>
          <cell r="BI668">
            <v>100</v>
          </cell>
          <cell r="BJ668">
            <v>100</v>
          </cell>
          <cell r="BK668">
            <v>100</v>
          </cell>
          <cell r="BL668">
            <v>100</v>
          </cell>
          <cell r="BM668">
            <v>100</v>
          </cell>
          <cell r="BN668"/>
          <cell r="BO668"/>
          <cell r="BP668"/>
          <cell r="BQ668"/>
          <cell r="BR668"/>
          <cell r="BS668"/>
          <cell r="BT668"/>
          <cell r="BU668"/>
          <cell r="BV668"/>
          <cell r="BW668"/>
          <cell r="BX668"/>
          <cell r="BY668"/>
          <cell r="BZ668"/>
          <cell r="CA668"/>
          <cell r="CB668"/>
          <cell r="CC668"/>
          <cell r="CD668" t="str">
            <v>Yes</v>
          </cell>
          <cell r="CE668" t="str">
            <v>Yes</v>
          </cell>
          <cell r="CF668" t="str">
            <v>Yes</v>
          </cell>
          <cell r="CG668" t="str">
            <v>Yes</v>
          </cell>
          <cell r="CH668" t="str">
            <v>Yes</v>
          </cell>
          <cell r="CI668" t="str">
            <v/>
          </cell>
          <cell r="CJ668" t="str">
            <v/>
          </cell>
          <cell r="CK668" t="str">
            <v/>
          </cell>
          <cell r="CL668" t="str">
            <v/>
          </cell>
          <cell r="CM668" t="str">
            <v/>
          </cell>
          <cell r="CN668" t="str">
            <v/>
          </cell>
          <cell r="CO668" t="str">
            <v/>
          </cell>
          <cell r="CP668" t="str">
            <v/>
          </cell>
          <cell r="CQ668" t="str">
            <v/>
          </cell>
          <cell r="CR668" t="str">
            <v/>
          </cell>
          <cell r="CS668">
            <v>99</v>
          </cell>
          <cell r="CT668">
            <v>99</v>
          </cell>
          <cell r="CU668">
            <v>99</v>
          </cell>
          <cell r="CV668">
            <v>99</v>
          </cell>
          <cell r="CW668">
            <v>99</v>
          </cell>
          <cell r="CX668" t="str">
            <v/>
          </cell>
          <cell r="CY668" t="str">
            <v/>
          </cell>
          <cell r="CZ668" t="str">
            <v/>
          </cell>
          <cell r="DA668" t="str">
            <v/>
          </cell>
          <cell r="DB668" t="str">
            <v/>
          </cell>
          <cell r="DC668" t="str">
            <v/>
          </cell>
          <cell r="DD668" t="str">
            <v/>
          </cell>
          <cell r="DE668" t="str">
            <v/>
          </cell>
          <cell r="DF668" t="str">
            <v/>
          </cell>
          <cell r="DG668" t="str">
            <v/>
          </cell>
          <cell r="DH668" t="str">
            <v/>
          </cell>
          <cell r="DI668" t="str">
            <v/>
          </cell>
          <cell r="DJ668" t="str">
            <v/>
          </cell>
          <cell r="DK668" t="str">
            <v/>
          </cell>
          <cell r="DL668" t="str">
            <v/>
          </cell>
          <cell r="DM668">
            <v>-1.1879999999999999</v>
          </cell>
          <cell r="DN668" t="str">
            <v/>
          </cell>
          <cell r="DO668" t="str">
            <v/>
          </cell>
          <cell r="DP668" t="str">
            <v/>
          </cell>
          <cell r="DQ668" t="str">
            <v/>
          </cell>
          <cell r="DR668" t="str">
            <v/>
          </cell>
          <cell r="DS668" t="str">
            <v/>
          </cell>
          <cell r="DT668" t="str">
            <v/>
          </cell>
          <cell r="DU668" t="str">
            <v/>
          </cell>
          <cell r="DV668">
            <v>1</v>
          </cell>
          <cell r="DW668" t="str">
            <v/>
          </cell>
        </row>
        <row r="669">
          <cell r="U669" t="str">
            <v>PR19YKY_33</v>
          </cell>
          <cell r="V669" t="str">
            <v xml:space="preserve">Environment: we will remove surface water from our sewers and recycle all waste water, protecting the environment from sewer flooding and pollution. </v>
          </cell>
          <cell r="W669" t="str">
            <v>PR14 revision</v>
          </cell>
          <cell r="X669">
            <v>33</v>
          </cell>
          <cell r="Y669" t="str">
            <v>Sewer collapses</v>
          </cell>
          <cell r="Z669" t="str">
            <v xml:space="preserve">The number of sewer collapses per thousand kilometres of all sewers. </v>
          </cell>
          <cell r="AA669">
            <v>0</v>
          </cell>
          <cell r="AB669">
            <v>0</v>
          </cell>
          <cell r="AC669">
            <v>1</v>
          </cell>
          <cell r="AD669">
            <v>0</v>
          </cell>
          <cell r="AE669">
            <v>0</v>
          </cell>
          <cell r="AF669">
            <v>0</v>
          </cell>
          <cell r="AG669">
            <v>0</v>
          </cell>
          <cell r="AH669">
            <v>0</v>
          </cell>
          <cell r="AI669">
            <v>1</v>
          </cell>
          <cell r="AJ669" t="str">
            <v>Under</v>
          </cell>
          <cell r="AK669" t="str">
            <v xml:space="preserve">Revenue </v>
          </cell>
          <cell r="AL669" t="str">
            <v>In-period</v>
          </cell>
          <cell r="AM669" t="str">
            <v>Sewer blockages/collapses</v>
          </cell>
          <cell r="AN669" t="str">
            <v>number</v>
          </cell>
          <cell r="AO669" t="str">
            <v>Number of collapses per 1000km of sewer network</v>
          </cell>
          <cell r="AP669">
            <v>2</v>
          </cell>
          <cell r="AQ669" t="str">
            <v>Down</v>
          </cell>
          <cell r="AR669" t="str">
            <v>Sewer collapses</v>
          </cell>
          <cell r="AS669"/>
          <cell r="AT669"/>
          <cell r="AU669"/>
          <cell r="AV669"/>
          <cell r="AW669"/>
          <cell r="AX669"/>
          <cell r="AY669"/>
          <cell r="AZ669"/>
          <cell r="BA669"/>
          <cell r="BB669"/>
          <cell r="BC669"/>
          <cell r="BD669"/>
          <cell r="BE669"/>
          <cell r="BF669"/>
          <cell r="BG669"/>
          <cell r="BH669"/>
          <cell r="BI669">
            <v>18.260000000000002</v>
          </cell>
          <cell r="BJ669">
            <v>17.55</v>
          </cell>
          <cell r="BK669">
            <v>16.829999999999998</v>
          </cell>
          <cell r="BL669">
            <v>16.11</v>
          </cell>
          <cell r="BM669">
            <v>15.39</v>
          </cell>
          <cell r="BN669"/>
          <cell r="BO669"/>
          <cell r="BP669"/>
          <cell r="BQ669"/>
          <cell r="BR669"/>
          <cell r="BS669"/>
          <cell r="BT669"/>
          <cell r="BU669"/>
          <cell r="BV669"/>
          <cell r="BW669"/>
          <cell r="BX669"/>
          <cell r="BY669"/>
          <cell r="BZ669"/>
          <cell r="CA669"/>
          <cell r="CB669"/>
          <cell r="CC669"/>
          <cell r="CD669" t="str">
            <v>Yes</v>
          </cell>
          <cell r="CE669" t="str">
            <v>Yes</v>
          </cell>
          <cell r="CF669" t="str">
            <v>Yes</v>
          </cell>
          <cell r="CG669" t="str">
            <v>Yes</v>
          </cell>
          <cell r="CH669" t="str">
            <v>Yes</v>
          </cell>
          <cell r="CI669" t="str">
            <v/>
          </cell>
          <cell r="CJ669" t="str">
            <v/>
          </cell>
          <cell r="CK669" t="str">
            <v/>
          </cell>
          <cell r="CL669" t="str">
            <v/>
          </cell>
          <cell r="CM669" t="str">
            <v/>
          </cell>
          <cell r="CN669" t="str">
            <v/>
          </cell>
          <cell r="CO669" t="str">
            <v/>
          </cell>
          <cell r="CP669" t="str">
            <v/>
          </cell>
          <cell r="CQ669" t="str">
            <v/>
          </cell>
          <cell r="CR669" t="str">
            <v/>
          </cell>
          <cell r="CS669" t="str">
            <v/>
          </cell>
          <cell r="CT669" t="str">
            <v/>
          </cell>
          <cell r="CU669" t="str">
            <v/>
          </cell>
          <cell r="CV669" t="str">
            <v/>
          </cell>
          <cell r="CW669" t="str">
            <v/>
          </cell>
          <cell r="CX669" t="str">
            <v/>
          </cell>
          <cell r="CY669" t="str">
            <v/>
          </cell>
          <cell r="CZ669" t="str">
            <v/>
          </cell>
          <cell r="DA669" t="str">
            <v/>
          </cell>
          <cell r="DB669" t="str">
            <v/>
          </cell>
          <cell r="DC669" t="str">
            <v/>
          </cell>
          <cell r="DD669" t="str">
            <v/>
          </cell>
          <cell r="DE669" t="str">
            <v/>
          </cell>
          <cell r="DF669" t="str">
            <v/>
          </cell>
          <cell r="DG669" t="str">
            <v/>
          </cell>
          <cell r="DH669" t="str">
            <v/>
          </cell>
          <cell r="DI669" t="str">
            <v/>
          </cell>
          <cell r="DJ669" t="str">
            <v/>
          </cell>
          <cell r="DK669" t="str">
            <v/>
          </cell>
          <cell r="DL669" t="str">
            <v/>
          </cell>
          <cell r="DM669">
            <v>-0.221</v>
          </cell>
          <cell r="DN669" t="str">
            <v/>
          </cell>
          <cell r="DO669" t="str">
            <v/>
          </cell>
          <cell r="DP669" t="str">
            <v/>
          </cell>
          <cell r="DQ669" t="str">
            <v/>
          </cell>
          <cell r="DR669" t="str">
            <v/>
          </cell>
          <cell r="DS669" t="str">
            <v/>
          </cell>
          <cell r="DT669" t="str">
            <v/>
          </cell>
          <cell r="DU669" t="str">
            <v/>
          </cell>
          <cell r="DV669">
            <v>1</v>
          </cell>
          <cell r="DW669" t="str">
            <v/>
          </cell>
        </row>
        <row r="670">
          <cell r="U670" t="str">
            <v>PR19YKY_34</v>
          </cell>
          <cell r="V670" t="str">
            <v xml:space="preserve">Environment: we will remove surface water from our sewers and recycle all waste water, protecting the environment from sewer flooding and pollution. </v>
          </cell>
          <cell r="W670" t="str">
            <v>PR19 new</v>
          </cell>
          <cell r="X670">
            <v>34</v>
          </cell>
          <cell r="Y670" t="str">
            <v>Risk of sewer flooding in a storm</v>
          </cell>
          <cell r="Z670" t="str">
            <v xml:space="preserve">The population vulnerable to sewer flooding in a 1:50 year rainfall event. </v>
          </cell>
          <cell r="AA670">
            <v>0</v>
          </cell>
          <cell r="AB670">
            <v>0</v>
          </cell>
          <cell r="AC670">
            <v>1</v>
          </cell>
          <cell r="AD670">
            <v>0</v>
          </cell>
          <cell r="AE670">
            <v>0</v>
          </cell>
          <cell r="AF670">
            <v>0</v>
          </cell>
          <cell r="AG670">
            <v>0</v>
          </cell>
          <cell r="AH670">
            <v>0</v>
          </cell>
          <cell r="AI670">
            <v>1</v>
          </cell>
          <cell r="AJ670" t="str">
            <v>NFI</v>
          </cell>
          <cell r="AK670" t="str">
            <v/>
          </cell>
          <cell r="AL670" t="str">
            <v/>
          </cell>
          <cell r="AM670" t="str">
            <v>Resilience</v>
          </cell>
          <cell r="AN670" t="str">
            <v>%</v>
          </cell>
          <cell r="AO670" t="str">
            <v>Percentage of population at risk</v>
          </cell>
          <cell r="AP670">
            <v>2</v>
          </cell>
          <cell r="AQ670" t="str">
            <v>Down</v>
          </cell>
          <cell r="AR670" t="str">
            <v>Risk of sewer flooding in a storm</v>
          </cell>
          <cell r="AS670"/>
          <cell r="AT670"/>
          <cell r="AU670"/>
          <cell r="AV670"/>
          <cell r="AW670"/>
          <cell r="AX670"/>
          <cell r="AY670"/>
          <cell r="AZ670"/>
          <cell r="BA670"/>
          <cell r="BB670"/>
          <cell r="BC670"/>
          <cell r="BD670"/>
          <cell r="BE670"/>
          <cell r="BF670"/>
          <cell r="BG670"/>
          <cell r="BH670"/>
          <cell r="BI670">
            <v>22.2</v>
          </cell>
          <cell r="BJ670">
            <v>22.2</v>
          </cell>
          <cell r="BK670">
            <v>22.2</v>
          </cell>
          <cell r="BL670">
            <v>22.2</v>
          </cell>
          <cell r="BM670">
            <v>22.2</v>
          </cell>
          <cell r="BN670"/>
          <cell r="BO670"/>
          <cell r="BP670"/>
          <cell r="BQ670"/>
          <cell r="BR670"/>
          <cell r="BS670"/>
          <cell r="BT670"/>
          <cell r="BU670"/>
          <cell r="BV670"/>
          <cell r="BW670"/>
          <cell r="BX670"/>
          <cell r="BY670"/>
          <cell r="BZ670"/>
          <cell r="CA670"/>
          <cell r="CB670"/>
          <cell r="CC670"/>
          <cell r="CD670" t="str">
            <v/>
          </cell>
          <cell r="CE670" t="str">
            <v/>
          </cell>
          <cell r="CF670" t="str">
            <v/>
          </cell>
          <cell r="CG670" t="str">
            <v/>
          </cell>
          <cell r="CH670" t="str">
            <v/>
          </cell>
          <cell r="CI670" t="str">
            <v/>
          </cell>
          <cell r="CJ670" t="str">
            <v/>
          </cell>
          <cell r="CK670" t="str">
            <v/>
          </cell>
          <cell r="CL670" t="str">
            <v/>
          </cell>
          <cell r="CM670" t="str">
            <v/>
          </cell>
          <cell r="CN670" t="str">
            <v/>
          </cell>
          <cell r="CO670" t="str">
            <v/>
          </cell>
          <cell r="CP670" t="str">
            <v/>
          </cell>
          <cell r="CQ670" t="str">
            <v/>
          </cell>
          <cell r="CR670" t="str">
            <v/>
          </cell>
          <cell r="CS670" t="str">
            <v/>
          </cell>
          <cell r="CT670" t="str">
            <v/>
          </cell>
          <cell r="CU670" t="str">
            <v/>
          </cell>
          <cell r="CV670" t="str">
            <v/>
          </cell>
          <cell r="CW670" t="str">
            <v/>
          </cell>
          <cell r="CX670" t="str">
            <v/>
          </cell>
          <cell r="CY670" t="str">
            <v/>
          </cell>
          <cell r="CZ670" t="str">
            <v/>
          </cell>
          <cell r="DA670" t="str">
            <v/>
          </cell>
          <cell r="DB670" t="str">
            <v/>
          </cell>
          <cell r="DC670" t="str">
            <v/>
          </cell>
          <cell r="DD670" t="str">
            <v/>
          </cell>
          <cell r="DE670" t="str">
            <v/>
          </cell>
          <cell r="DF670" t="str">
            <v/>
          </cell>
          <cell r="DG670" t="str">
            <v/>
          </cell>
          <cell r="DH670" t="str">
            <v/>
          </cell>
          <cell r="DI670" t="str">
            <v/>
          </cell>
          <cell r="DJ670" t="str">
            <v/>
          </cell>
          <cell r="DK670" t="str">
            <v/>
          </cell>
          <cell r="DL670" t="str">
            <v/>
          </cell>
          <cell r="DM670" t="str">
            <v/>
          </cell>
          <cell r="DN670" t="str">
            <v/>
          </cell>
          <cell r="DO670" t="str">
            <v/>
          </cell>
          <cell r="DP670" t="str">
            <v/>
          </cell>
          <cell r="DQ670" t="str">
            <v/>
          </cell>
          <cell r="DR670" t="str">
            <v/>
          </cell>
          <cell r="DS670" t="str">
            <v/>
          </cell>
          <cell r="DT670" t="str">
            <v/>
          </cell>
          <cell r="DU670" t="str">
            <v/>
          </cell>
          <cell r="DV670">
            <v>1</v>
          </cell>
          <cell r="DW670" t="str">
            <v/>
          </cell>
        </row>
        <row r="671">
          <cell r="U671" t="str">
            <v>PR19YKY_35</v>
          </cell>
          <cell r="V671" t="str">
            <v xml:space="preserve">Environment: we will remove surface water from our sewers and recycle all waste water, protecting the environment from sewer flooding and pollution. </v>
          </cell>
          <cell r="W671" t="str">
            <v>PR14 revision</v>
          </cell>
          <cell r="X671">
            <v>35</v>
          </cell>
          <cell r="Y671" t="str">
            <v>External sewer flooding</v>
          </cell>
          <cell r="Z671" t="str">
            <v xml:space="preserve">The number of external flooding incidents per year caused by the escape of water originating from public sewers, affecting properties or single curtilages.
</v>
          </cell>
          <cell r="AA671">
            <v>0</v>
          </cell>
          <cell r="AB671">
            <v>0</v>
          </cell>
          <cell r="AC671">
            <v>1</v>
          </cell>
          <cell r="AD671">
            <v>0</v>
          </cell>
          <cell r="AE671">
            <v>0</v>
          </cell>
          <cell r="AF671">
            <v>0</v>
          </cell>
          <cell r="AG671">
            <v>0</v>
          </cell>
          <cell r="AH671">
            <v>0</v>
          </cell>
          <cell r="AI671">
            <v>1</v>
          </cell>
          <cell r="AJ671" t="str">
            <v>Out &amp; under</v>
          </cell>
          <cell r="AK671" t="str">
            <v xml:space="preserve">Revenue </v>
          </cell>
          <cell r="AL671" t="str">
            <v>In-period</v>
          </cell>
          <cell r="AM671" t="str">
            <v>Sewer flooding</v>
          </cell>
          <cell r="AN671" t="str">
            <v>number</v>
          </cell>
          <cell r="AO671" t="str">
            <v>Number of incidents per 10,000 sewer connections</v>
          </cell>
          <cell r="AP671">
            <v>0</v>
          </cell>
          <cell r="AQ671" t="str">
            <v>Down</v>
          </cell>
          <cell r="AR671"/>
          <cell r="AS671"/>
          <cell r="AT671"/>
          <cell r="AU671"/>
          <cell r="AV671"/>
          <cell r="AW671"/>
          <cell r="AX671"/>
          <cell r="AY671"/>
          <cell r="AZ671"/>
          <cell r="BA671"/>
          <cell r="BB671"/>
          <cell r="BC671"/>
          <cell r="BD671"/>
          <cell r="BE671"/>
          <cell r="BF671"/>
          <cell r="BG671"/>
          <cell r="BH671"/>
          <cell r="BI671" t="str">
            <v/>
          </cell>
          <cell r="BJ671" t="str">
            <v/>
          </cell>
          <cell r="BK671" t="str">
            <v/>
          </cell>
          <cell r="BL671" t="str">
            <v/>
          </cell>
          <cell r="BM671" t="str">
            <v/>
          </cell>
          <cell r="BN671"/>
          <cell r="BO671"/>
          <cell r="BP671"/>
          <cell r="BQ671"/>
          <cell r="BR671"/>
          <cell r="BS671"/>
          <cell r="BT671"/>
          <cell r="BU671"/>
          <cell r="BV671"/>
          <cell r="BW671"/>
          <cell r="BX671"/>
          <cell r="BY671"/>
          <cell r="BZ671"/>
          <cell r="CA671"/>
          <cell r="CB671"/>
          <cell r="CC671"/>
          <cell r="CD671" t="str">
            <v>Yes</v>
          </cell>
          <cell r="CE671" t="str">
            <v>Yes</v>
          </cell>
          <cell r="CF671" t="str">
            <v>Yes</v>
          </cell>
          <cell r="CG671" t="str">
            <v>Yes</v>
          </cell>
          <cell r="CH671" t="str">
            <v>Yes</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t="str">
            <v/>
          </cell>
          <cell r="CV671" t="str">
            <v/>
          </cell>
          <cell r="CW671" t="str">
            <v/>
          </cell>
          <cell r="CX671" t="str">
            <v/>
          </cell>
          <cell r="CY671" t="str">
            <v/>
          </cell>
          <cell r="CZ671" t="str">
            <v/>
          </cell>
          <cell r="DA671" t="str">
            <v/>
          </cell>
          <cell r="DB671" t="str">
            <v/>
          </cell>
          <cell r="DC671" t="str">
            <v/>
          </cell>
          <cell r="DD671" t="str">
            <v/>
          </cell>
          <cell r="DE671" t="str">
            <v/>
          </cell>
          <cell r="DF671" t="str">
            <v/>
          </cell>
          <cell r="DG671" t="str">
            <v/>
          </cell>
          <cell r="DH671" t="str">
            <v/>
          </cell>
          <cell r="DI671" t="str">
            <v/>
          </cell>
          <cell r="DJ671" t="str">
            <v/>
          </cell>
          <cell r="DK671" t="str">
            <v/>
          </cell>
          <cell r="DL671" t="str">
            <v/>
          </cell>
          <cell r="DM671" t="str">
            <v/>
          </cell>
          <cell r="DN671" t="str">
            <v/>
          </cell>
          <cell r="DO671" t="str">
            <v/>
          </cell>
          <cell r="DP671" t="str">
            <v/>
          </cell>
          <cell r="DQ671" t="str">
            <v/>
          </cell>
          <cell r="DR671" t="str">
            <v/>
          </cell>
          <cell r="DS671" t="str">
            <v/>
          </cell>
          <cell r="DT671" t="str">
            <v/>
          </cell>
          <cell r="DU671" t="str">
            <v/>
          </cell>
          <cell r="DV671">
            <v>1</v>
          </cell>
          <cell r="DW671" t="str">
            <v/>
          </cell>
        </row>
        <row r="672">
          <cell r="U672" t="str">
            <v>PR19YKY_36</v>
          </cell>
          <cell r="V672" t="str">
            <v xml:space="preserve">Environment: we will remove surface water from our sewers and recycle all waste water, protecting the environment from sewer flooding and pollution. </v>
          </cell>
          <cell r="W672" t="str">
            <v>PR14 continuation</v>
          </cell>
          <cell r="X672">
            <v>36</v>
          </cell>
          <cell r="Y672" t="str">
            <v>Bathing water quality</v>
          </cell>
          <cell r="Z672" t="str">
            <v xml:space="preserve">The number of designated bathing waters where we exceed European Union Bathing Water Directive requirements. </v>
          </cell>
          <cell r="AA672">
            <v>0</v>
          </cell>
          <cell r="AB672">
            <v>0</v>
          </cell>
          <cell r="AC672">
            <v>1</v>
          </cell>
          <cell r="AD672">
            <v>0</v>
          </cell>
          <cell r="AE672">
            <v>0</v>
          </cell>
          <cell r="AF672">
            <v>0</v>
          </cell>
          <cell r="AG672">
            <v>0</v>
          </cell>
          <cell r="AH672">
            <v>0</v>
          </cell>
          <cell r="AI672">
            <v>1</v>
          </cell>
          <cell r="AJ672" t="str">
            <v>Out &amp; under</v>
          </cell>
          <cell r="AK672" t="str">
            <v xml:space="preserve">Revenue </v>
          </cell>
          <cell r="AL672" t="str">
            <v>In-period</v>
          </cell>
          <cell r="AM672" t="str">
            <v>Environmental</v>
          </cell>
          <cell r="AN672" t="str">
            <v>nr</v>
          </cell>
          <cell r="AO672" t="str">
            <v>Number of Bathing Waters</v>
          </cell>
          <cell r="AP672">
            <v>0</v>
          </cell>
          <cell r="AQ672" t="str">
            <v>Up</v>
          </cell>
          <cell r="AR672" t="str">
            <v/>
          </cell>
          <cell r="AS672"/>
          <cell r="AT672"/>
          <cell r="AU672"/>
          <cell r="AV672"/>
          <cell r="AW672"/>
          <cell r="AX672"/>
          <cell r="AY672"/>
          <cell r="AZ672"/>
          <cell r="BA672"/>
          <cell r="BB672"/>
          <cell r="BC672"/>
          <cell r="BD672"/>
          <cell r="BE672"/>
          <cell r="BF672"/>
          <cell r="BG672"/>
          <cell r="BH672"/>
          <cell r="BI672" t="str">
            <v/>
          </cell>
          <cell r="BJ672" t="str">
            <v/>
          </cell>
          <cell r="BK672" t="str">
            <v/>
          </cell>
          <cell r="BL672" t="str">
            <v/>
          </cell>
          <cell r="BM672" t="str">
            <v/>
          </cell>
          <cell r="BN672"/>
          <cell r="BO672"/>
          <cell r="BP672"/>
          <cell r="BQ672"/>
          <cell r="BR672"/>
          <cell r="BS672"/>
          <cell r="BT672"/>
          <cell r="BU672"/>
          <cell r="BV672"/>
          <cell r="BW672"/>
          <cell r="BX672"/>
          <cell r="BY672"/>
          <cell r="BZ672"/>
          <cell r="CA672"/>
          <cell r="CB672"/>
          <cell r="CC672"/>
          <cell r="CD672" t="str">
            <v>Yes</v>
          </cell>
          <cell r="CE672" t="str">
            <v>Yes</v>
          </cell>
          <cell r="CF672" t="str">
            <v>Yes</v>
          </cell>
          <cell r="CG672" t="str">
            <v>Yes</v>
          </cell>
          <cell r="CH672" t="str">
            <v>Yes</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t="str">
            <v/>
          </cell>
          <cell r="CV672" t="str">
            <v/>
          </cell>
          <cell r="CW672" t="str">
            <v/>
          </cell>
          <cell r="CX672" t="str">
            <v/>
          </cell>
          <cell r="CY672" t="str">
            <v/>
          </cell>
          <cell r="CZ672" t="str">
            <v/>
          </cell>
          <cell r="DA672" t="str">
            <v/>
          </cell>
          <cell r="DB672" t="str">
            <v/>
          </cell>
          <cell r="DC672" t="str">
            <v/>
          </cell>
          <cell r="DD672" t="str">
            <v/>
          </cell>
          <cell r="DE672" t="str">
            <v/>
          </cell>
          <cell r="DF672" t="str">
            <v/>
          </cell>
          <cell r="DG672" t="str">
            <v/>
          </cell>
          <cell r="DH672" t="str">
            <v/>
          </cell>
          <cell r="DI672" t="str">
            <v/>
          </cell>
          <cell r="DJ672" t="str">
            <v/>
          </cell>
          <cell r="DK672" t="str">
            <v/>
          </cell>
          <cell r="DL672" t="str">
            <v/>
          </cell>
          <cell r="DM672" t="str">
            <v/>
          </cell>
          <cell r="DN672" t="str">
            <v/>
          </cell>
          <cell r="DO672" t="str">
            <v/>
          </cell>
          <cell r="DP672" t="str">
            <v/>
          </cell>
          <cell r="DQ672" t="str">
            <v/>
          </cell>
          <cell r="DR672" t="str">
            <v/>
          </cell>
          <cell r="DS672" t="str">
            <v/>
          </cell>
          <cell r="DT672" t="str">
            <v/>
          </cell>
          <cell r="DU672" t="str">
            <v/>
          </cell>
          <cell r="DV672">
            <v>1</v>
          </cell>
          <cell r="DW672" t="str">
            <v/>
          </cell>
        </row>
        <row r="673">
          <cell r="U673" t="str">
            <v>PR19YKY_37</v>
          </cell>
          <cell r="V673" t="str">
            <v xml:space="preserve">Environment: we will remove surface water from our sewers and recycle all waste water, protecting the environment from sewer flooding and pollution. </v>
          </cell>
          <cell r="W673" t="str">
            <v>PR19 new</v>
          </cell>
          <cell r="X673">
            <v>37</v>
          </cell>
          <cell r="Y673" t="str">
            <v>Surface water management</v>
          </cell>
          <cell r="Z673" t="str">
            <v xml:space="preserve">The number of Hectares (Ha) of surface water run-off removed or attenuated from the public sewer network as a result of blue-green infrastructure or surface water disconnection. </v>
          </cell>
          <cell r="AA673">
            <v>0</v>
          </cell>
          <cell r="AB673">
            <v>0.16</v>
          </cell>
          <cell r="AC673">
            <v>0.84</v>
          </cell>
          <cell r="AD673">
            <v>0</v>
          </cell>
          <cell r="AE673">
            <v>0</v>
          </cell>
          <cell r="AF673">
            <v>0</v>
          </cell>
          <cell r="AG673">
            <v>0</v>
          </cell>
          <cell r="AH673">
            <v>0</v>
          </cell>
          <cell r="AI673">
            <v>1</v>
          </cell>
          <cell r="AJ673" t="str">
            <v>Out &amp; under</v>
          </cell>
          <cell r="AK673" t="str">
            <v xml:space="preserve">Revenue </v>
          </cell>
          <cell r="AL673" t="str">
            <v>In-period</v>
          </cell>
          <cell r="AM673" t="str">
            <v>Environmental</v>
          </cell>
          <cell r="AN673" t="str">
            <v>nr</v>
          </cell>
          <cell r="AO673" t="str">
            <v>Hectares of surface water removed or attenuated from the public sewer network</v>
          </cell>
          <cell r="AP673">
            <v>0</v>
          </cell>
          <cell r="AQ673" t="str">
            <v>Up</v>
          </cell>
          <cell r="AR673" t="str">
            <v/>
          </cell>
          <cell r="AS673"/>
          <cell r="AT673"/>
          <cell r="AU673"/>
          <cell r="AV673"/>
          <cell r="AW673"/>
          <cell r="AX673"/>
          <cell r="AY673"/>
          <cell r="AZ673"/>
          <cell r="BA673"/>
          <cell r="BB673"/>
          <cell r="BC673"/>
          <cell r="BD673"/>
          <cell r="BE673"/>
          <cell r="BF673"/>
          <cell r="BG673"/>
          <cell r="BH673"/>
          <cell r="BI673" t="str">
            <v/>
          </cell>
          <cell r="BJ673" t="str">
            <v/>
          </cell>
          <cell r="BK673" t="str">
            <v/>
          </cell>
          <cell r="BL673" t="str">
            <v/>
          </cell>
          <cell r="BM673" t="str">
            <v/>
          </cell>
          <cell r="BN673"/>
          <cell r="BO673"/>
          <cell r="BP673"/>
          <cell r="BQ673"/>
          <cell r="BR673"/>
          <cell r="BS673"/>
          <cell r="BT673"/>
          <cell r="BU673"/>
          <cell r="BV673"/>
          <cell r="BW673"/>
          <cell r="BX673"/>
          <cell r="BY673"/>
          <cell r="BZ673"/>
          <cell r="CA673"/>
          <cell r="CB673"/>
          <cell r="CC673"/>
          <cell r="CD673" t="str">
            <v>Yes</v>
          </cell>
          <cell r="CE673" t="str">
            <v>Yes</v>
          </cell>
          <cell r="CF673" t="str">
            <v>Yes</v>
          </cell>
          <cell r="CG673" t="str">
            <v>Yes</v>
          </cell>
          <cell r="CH673" t="str">
            <v>Yes</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t="str">
            <v/>
          </cell>
          <cell r="DD673" t="str">
            <v/>
          </cell>
          <cell r="DE673" t="str">
            <v/>
          </cell>
          <cell r="DF673" t="str">
            <v/>
          </cell>
          <cell r="DG673" t="str">
            <v/>
          </cell>
          <cell r="DH673" t="str">
            <v/>
          </cell>
          <cell r="DI673" t="str">
            <v/>
          </cell>
          <cell r="DJ673" t="str">
            <v/>
          </cell>
          <cell r="DK673" t="str">
            <v/>
          </cell>
          <cell r="DL673" t="str">
            <v/>
          </cell>
          <cell r="DM673" t="str">
            <v/>
          </cell>
          <cell r="DN673" t="str">
            <v/>
          </cell>
          <cell r="DO673" t="str">
            <v/>
          </cell>
          <cell r="DP673" t="str">
            <v/>
          </cell>
          <cell r="DQ673" t="str">
            <v/>
          </cell>
          <cell r="DR673" t="str">
            <v/>
          </cell>
          <cell r="DS673" t="str">
            <v/>
          </cell>
          <cell r="DT673" t="str">
            <v/>
          </cell>
          <cell r="DU673" t="str">
            <v/>
          </cell>
          <cell r="DV673" t="str">
            <v/>
          </cell>
          <cell r="DW673" t="str">
            <v/>
          </cell>
        </row>
        <row r="674">
          <cell r="U674" t="str">
            <v>PR19YKY_38</v>
          </cell>
          <cell r="V674" t="str">
            <v xml:space="preserve">Water Supply: we will always provide you with enough safe water, we will not waste water and always protect the environment. </v>
          </cell>
          <cell r="W674" t="str">
            <v>PR19 new</v>
          </cell>
          <cell r="X674">
            <v>38</v>
          </cell>
          <cell r="Y674" t="str">
            <v>Risk of severe restrictions in a drought</v>
          </cell>
          <cell r="Z674" t="str">
            <v xml:space="preserve">The percentage of population at risk of experiencing severe restrictions (such as standpipes or rota cuts) in a 1 in 200-year drought. </v>
          </cell>
          <cell r="AA674">
            <v>1</v>
          </cell>
          <cell r="AB674">
            <v>0</v>
          </cell>
          <cell r="AC674">
            <v>0</v>
          </cell>
          <cell r="AD674">
            <v>0</v>
          </cell>
          <cell r="AE674">
            <v>0</v>
          </cell>
          <cell r="AF674">
            <v>0</v>
          </cell>
          <cell r="AG674">
            <v>0</v>
          </cell>
          <cell r="AH674">
            <v>0</v>
          </cell>
          <cell r="AI674">
            <v>1</v>
          </cell>
          <cell r="AJ674" t="str">
            <v>NFI</v>
          </cell>
          <cell r="AK674" t="str">
            <v/>
          </cell>
          <cell r="AL674" t="str">
            <v/>
          </cell>
          <cell r="AM674" t="str">
            <v>Resilience</v>
          </cell>
          <cell r="AN674" t="str">
            <v>%</v>
          </cell>
          <cell r="AO674" t="str">
            <v>Percentage of population at risk</v>
          </cell>
          <cell r="AP674">
            <v>1</v>
          </cell>
          <cell r="AQ674" t="str">
            <v>Down</v>
          </cell>
          <cell r="AR674" t="str">
            <v>Risk of severe restrictions in a drought</v>
          </cell>
          <cell r="AS674"/>
          <cell r="AT674"/>
          <cell r="AU674"/>
          <cell r="AV674"/>
          <cell r="AW674"/>
          <cell r="AX674"/>
          <cell r="AY674"/>
          <cell r="AZ674"/>
          <cell r="BA674"/>
          <cell r="BB674"/>
          <cell r="BC674"/>
          <cell r="BD674"/>
          <cell r="BE674"/>
          <cell r="BF674"/>
          <cell r="BG674"/>
          <cell r="BH674"/>
          <cell r="BI674">
            <v>0</v>
          </cell>
          <cell r="BJ674">
            <v>0</v>
          </cell>
          <cell r="BK674">
            <v>0</v>
          </cell>
          <cell r="BL674">
            <v>0</v>
          </cell>
          <cell r="BM674">
            <v>0</v>
          </cell>
          <cell r="BN674"/>
          <cell r="BO674"/>
          <cell r="BP674"/>
          <cell r="BQ674"/>
          <cell r="BR674"/>
          <cell r="BS674"/>
          <cell r="BT674"/>
          <cell r="BU674"/>
          <cell r="BV674"/>
          <cell r="BW674"/>
          <cell r="BX674"/>
          <cell r="BY674"/>
          <cell r="BZ674"/>
          <cell r="CA674"/>
          <cell r="CB674"/>
          <cell r="CC674"/>
          <cell r="CD674" t="str">
            <v/>
          </cell>
          <cell r="CE674" t="str">
            <v/>
          </cell>
          <cell r="CF674" t="str">
            <v/>
          </cell>
          <cell r="CG674" t="str">
            <v/>
          </cell>
          <cell r="CH674" t="str">
            <v/>
          </cell>
          <cell r="CI674" t="str">
            <v/>
          </cell>
          <cell r="CJ674" t="str">
            <v/>
          </cell>
          <cell r="CK674" t="str">
            <v/>
          </cell>
          <cell r="CL674" t="str">
            <v/>
          </cell>
          <cell r="CM674" t="str">
            <v/>
          </cell>
          <cell r="CN674" t="str">
            <v/>
          </cell>
          <cell r="CO674" t="str">
            <v/>
          </cell>
          <cell r="CP674" t="str">
            <v/>
          </cell>
          <cell r="CQ674" t="str">
            <v/>
          </cell>
          <cell r="CR674" t="str">
            <v/>
          </cell>
          <cell r="CS674" t="str">
            <v/>
          </cell>
          <cell r="CT674" t="str">
            <v/>
          </cell>
          <cell r="CU674" t="str">
            <v/>
          </cell>
          <cell r="CV674" t="str">
            <v/>
          </cell>
          <cell r="CW674" t="str">
            <v/>
          </cell>
          <cell r="CX674" t="str">
            <v/>
          </cell>
          <cell r="CY674" t="str">
            <v/>
          </cell>
          <cell r="CZ674" t="str">
            <v/>
          </cell>
          <cell r="DA674" t="str">
            <v/>
          </cell>
          <cell r="DB674" t="str">
            <v/>
          </cell>
          <cell r="DC674" t="str">
            <v/>
          </cell>
          <cell r="DD674" t="str">
            <v/>
          </cell>
          <cell r="DE674" t="str">
            <v/>
          </cell>
          <cell r="DF674" t="str">
            <v/>
          </cell>
          <cell r="DG674" t="str">
            <v/>
          </cell>
          <cell r="DH674" t="str">
            <v/>
          </cell>
          <cell r="DI674" t="str">
            <v/>
          </cell>
          <cell r="DJ674" t="str">
            <v/>
          </cell>
          <cell r="DK674" t="str">
            <v/>
          </cell>
          <cell r="DL674" t="str">
            <v/>
          </cell>
          <cell r="DM674" t="str">
            <v/>
          </cell>
          <cell r="DN674" t="str">
            <v/>
          </cell>
          <cell r="DO674" t="str">
            <v/>
          </cell>
          <cell r="DP674" t="str">
            <v/>
          </cell>
          <cell r="DQ674" t="str">
            <v/>
          </cell>
          <cell r="DR674" t="str">
            <v/>
          </cell>
          <cell r="DS674" t="str">
            <v/>
          </cell>
          <cell r="DT674" t="str">
            <v/>
          </cell>
          <cell r="DU674" t="str">
            <v/>
          </cell>
          <cell r="DV674">
            <v>1</v>
          </cell>
          <cell r="DW674" t="str">
            <v/>
          </cell>
        </row>
        <row r="675">
          <cell r="U675" t="str">
            <v>PR19YKY_40</v>
          </cell>
          <cell r="V675" t="str">
            <v xml:space="preserve">Environment: we will remove surface water from our sewers and recycle all waste water, protecting the environment from sewer flooding and pollution. </v>
          </cell>
          <cell r="W675" t="str">
            <v>PR19 new</v>
          </cell>
          <cell r="X675">
            <v>40</v>
          </cell>
          <cell r="Y675" t="str">
            <v>Quality agricultural products</v>
          </cell>
          <cell r="Z675" t="str">
            <v>The percentage of biosolids sent to agricultural land that achieves Biosolids Assurance Scheme (BAS) certification.</v>
          </cell>
          <cell r="AA675">
            <v>0</v>
          </cell>
          <cell r="AB675">
            <v>0</v>
          </cell>
          <cell r="AC675">
            <v>0</v>
          </cell>
          <cell r="AD675">
            <v>1</v>
          </cell>
          <cell r="AE675">
            <v>0</v>
          </cell>
          <cell r="AF675">
            <v>0</v>
          </cell>
          <cell r="AG675">
            <v>0</v>
          </cell>
          <cell r="AH675">
            <v>0</v>
          </cell>
          <cell r="AI675">
            <v>1</v>
          </cell>
          <cell r="AJ675" t="str">
            <v>Under</v>
          </cell>
          <cell r="AK675" t="str">
            <v xml:space="preserve">Revenue </v>
          </cell>
          <cell r="AL675" t="str">
            <v>In-period</v>
          </cell>
          <cell r="AM675" t="str">
            <v>Bioresources (sludge)</v>
          </cell>
          <cell r="AN675" t="str">
            <v>%</v>
          </cell>
          <cell r="AO675" t="str">
            <v xml:space="preserve">% of biosolids achieving BAS accreditation </v>
          </cell>
          <cell r="AP675">
            <v>0</v>
          </cell>
          <cell r="AQ675" t="str">
            <v>Up</v>
          </cell>
          <cell r="AR675" t="str">
            <v/>
          </cell>
          <cell r="AS675"/>
          <cell r="AT675"/>
          <cell r="AU675"/>
          <cell r="AV675"/>
          <cell r="AW675"/>
          <cell r="AX675"/>
          <cell r="AY675"/>
          <cell r="AZ675"/>
          <cell r="BA675"/>
          <cell r="BB675"/>
          <cell r="BC675"/>
          <cell r="BD675"/>
          <cell r="BE675"/>
          <cell r="BF675"/>
          <cell r="BG675"/>
          <cell r="BH675"/>
          <cell r="BI675" t="str">
            <v/>
          </cell>
          <cell r="BJ675" t="str">
            <v/>
          </cell>
          <cell r="BK675" t="str">
            <v/>
          </cell>
          <cell r="BL675" t="str">
            <v/>
          </cell>
          <cell r="BM675" t="str">
            <v/>
          </cell>
          <cell r="BN675"/>
          <cell r="BO675"/>
          <cell r="BP675"/>
          <cell r="BQ675"/>
          <cell r="BR675"/>
          <cell r="BS675"/>
          <cell r="BT675"/>
          <cell r="BU675"/>
          <cell r="BV675"/>
          <cell r="BW675"/>
          <cell r="BX675"/>
          <cell r="BY675"/>
          <cell r="BZ675"/>
          <cell r="CA675"/>
          <cell r="CB675"/>
          <cell r="CC675"/>
          <cell r="CD675" t="str">
            <v>Yes</v>
          </cell>
          <cell r="CE675" t="str">
            <v>Yes</v>
          </cell>
          <cell r="CF675" t="str">
            <v>Yes</v>
          </cell>
          <cell r="CG675" t="str">
            <v>Yes</v>
          </cell>
          <cell r="CH675" t="str">
            <v>Yes</v>
          </cell>
          <cell r="CI675" t="str">
            <v/>
          </cell>
          <cell r="CJ675" t="str">
            <v/>
          </cell>
          <cell r="CK675" t="str">
            <v/>
          </cell>
          <cell r="CL675" t="str">
            <v/>
          </cell>
          <cell r="CM675" t="str">
            <v/>
          </cell>
          <cell r="CN675" t="str">
            <v/>
          </cell>
          <cell r="CO675" t="str">
            <v/>
          </cell>
          <cell r="CP675" t="str">
            <v/>
          </cell>
          <cell r="CQ675" t="str">
            <v/>
          </cell>
          <cell r="CR675" t="str">
            <v/>
          </cell>
          <cell r="CS675" t="str">
            <v/>
          </cell>
          <cell r="CT675" t="str">
            <v/>
          </cell>
          <cell r="CU675" t="str">
            <v/>
          </cell>
          <cell r="CV675" t="str">
            <v/>
          </cell>
          <cell r="CW675" t="str">
            <v/>
          </cell>
          <cell r="CX675" t="str">
            <v/>
          </cell>
          <cell r="CY675" t="str">
            <v/>
          </cell>
          <cell r="CZ675" t="str">
            <v/>
          </cell>
          <cell r="DA675" t="str">
            <v/>
          </cell>
          <cell r="DB675" t="str">
            <v/>
          </cell>
          <cell r="DC675" t="str">
            <v/>
          </cell>
          <cell r="DD675" t="str">
            <v/>
          </cell>
          <cell r="DE675" t="str">
            <v/>
          </cell>
          <cell r="DF675" t="str">
            <v/>
          </cell>
          <cell r="DG675" t="str">
            <v/>
          </cell>
          <cell r="DH675" t="str">
            <v/>
          </cell>
          <cell r="DI675" t="str">
            <v/>
          </cell>
          <cell r="DJ675" t="str">
            <v/>
          </cell>
          <cell r="DK675" t="str">
            <v/>
          </cell>
          <cell r="DL675" t="str">
            <v/>
          </cell>
          <cell r="DM675" t="str">
            <v/>
          </cell>
          <cell r="DN675" t="str">
            <v/>
          </cell>
          <cell r="DO675" t="str">
            <v/>
          </cell>
          <cell r="DP675" t="str">
            <v/>
          </cell>
          <cell r="DQ675" t="str">
            <v/>
          </cell>
          <cell r="DR675" t="str">
            <v/>
          </cell>
          <cell r="DS675" t="str">
            <v/>
          </cell>
          <cell r="DT675" t="str">
            <v/>
          </cell>
          <cell r="DU675"/>
          <cell r="DV675"/>
          <cell r="DW675"/>
        </row>
        <row r="676">
          <cell r="U676" t="str">
            <v>PR19YKY_41</v>
          </cell>
          <cell r="V676" t="str">
            <v xml:space="preserve">Environment: we will remove surface water from our sewers and recycle all waste water, protecting the environment from sewer flooding and pollution. </v>
          </cell>
          <cell r="W676" t="str">
            <v>PR14 revision</v>
          </cell>
          <cell r="X676">
            <v>41</v>
          </cell>
          <cell r="Y676" t="str">
            <v xml:space="preserve">Renewable energy generation </v>
          </cell>
          <cell r="Z676" t="str">
            <v xml:space="preserve">The gigawatt- hours of energy generated from the biogas we produce. </v>
          </cell>
          <cell r="AA676">
            <v>0</v>
          </cell>
          <cell r="AB676">
            <v>0</v>
          </cell>
          <cell r="AC676">
            <v>0</v>
          </cell>
          <cell r="AD676">
            <v>1</v>
          </cell>
          <cell r="AE676">
            <v>0</v>
          </cell>
          <cell r="AF676">
            <v>0</v>
          </cell>
          <cell r="AG676">
            <v>0</v>
          </cell>
          <cell r="AH676">
            <v>0</v>
          </cell>
          <cell r="AI676">
            <v>1</v>
          </cell>
          <cell r="AJ676" t="str">
            <v>NFI</v>
          </cell>
          <cell r="AK676" t="str">
            <v/>
          </cell>
          <cell r="AL676" t="str">
            <v/>
          </cell>
          <cell r="AM676" t="str">
            <v>Energy/emissions</v>
          </cell>
          <cell r="AN676" t="str">
            <v>nr</v>
          </cell>
          <cell r="AO676" t="str">
            <v>GWh</v>
          </cell>
          <cell r="AP676">
            <v>0</v>
          </cell>
          <cell r="AQ676" t="str">
            <v>Up</v>
          </cell>
          <cell r="AR676" t="str">
            <v/>
          </cell>
          <cell r="AS676"/>
          <cell r="AT676"/>
          <cell r="AU676"/>
          <cell r="AV676"/>
          <cell r="AW676"/>
          <cell r="AX676"/>
          <cell r="AY676"/>
          <cell r="AZ676"/>
          <cell r="BA676"/>
          <cell r="BB676"/>
          <cell r="BC676"/>
          <cell r="BD676"/>
          <cell r="BE676"/>
          <cell r="BF676"/>
          <cell r="BG676"/>
          <cell r="BH676"/>
          <cell r="BI676" t="str">
            <v/>
          </cell>
          <cell r="BJ676" t="str">
            <v/>
          </cell>
          <cell r="BK676" t="str">
            <v/>
          </cell>
          <cell r="BL676" t="str">
            <v/>
          </cell>
          <cell r="BM676" t="str">
            <v/>
          </cell>
          <cell r="BN676"/>
          <cell r="BO676"/>
          <cell r="BP676"/>
          <cell r="BQ676"/>
          <cell r="BR676"/>
          <cell r="BS676"/>
          <cell r="BT676"/>
          <cell r="BU676"/>
          <cell r="BV676"/>
          <cell r="BW676"/>
          <cell r="BX676"/>
          <cell r="BY676"/>
          <cell r="BZ676"/>
          <cell r="CA676"/>
          <cell r="CB676"/>
          <cell r="CC676"/>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t="str">
            <v/>
          </cell>
          <cell r="CV676" t="str">
            <v/>
          </cell>
          <cell r="CW676" t="str">
            <v/>
          </cell>
          <cell r="CX676" t="str">
            <v/>
          </cell>
          <cell r="CY676" t="str">
            <v/>
          </cell>
          <cell r="CZ676" t="str">
            <v/>
          </cell>
          <cell r="DA676" t="str">
            <v/>
          </cell>
          <cell r="DB676" t="str">
            <v/>
          </cell>
          <cell r="DC676" t="str">
            <v/>
          </cell>
          <cell r="DD676" t="str">
            <v/>
          </cell>
          <cell r="DE676" t="str">
            <v/>
          </cell>
          <cell r="DF676" t="str">
            <v/>
          </cell>
          <cell r="DG676" t="str">
            <v/>
          </cell>
          <cell r="DH676" t="str">
            <v/>
          </cell>
          <cell r="DI676" t="str">
            <v/>
          </cell>
          <cell r="DJ676" t="str">
            <v/>
          </cell>
          <cell r="DK676" t="str">
            <v/>
          </cell>
          <cell r="DL676" t="str">
            <v/>
          </cell>
          <cell r="DM676" t="str">
            <v/>
          </cell>
          <cell r="DN676" t="str">
            <v/>
          </cell>
          <cell r="DO676" t="str">
            <v/>
          </cell>
          <cell r="DP676" t="str">
            <v/>
          </cell>
          <cell r="DQ676" t="str">
            <v/>
          </cell>
          <cell r="DR676" t="str">
            <v/>
          </cell>
          <cell r="DS676" t="str">
            <v/>
          </cell>
          <cell r="DT676" t="str">
            <v/>
          </cell>
          <cell r="DU676"/>
          <cell r="DV676"/>
          <cell r="DW676"/>
        </row>
        <row r="677">
          <cell r="U677" t="str">
            <v>PR19YKY_NEP01</v>
          </cell>
          <cell r="V677" t="str">
            <v/>
          </cell>
          <cell r="W677" t="str">
            <v/>
          </cell>
          <cell r="X677" t="str">
            <v>NEP01</v>
          </cell>
          <cell r="Y677" t="str">
            <v>WINEP Delivery</v>
          </cell>
          <cell r="Z677" t="str">
            <v/>
          </cell>
          <cell r="AA677" t="str">
            <v/>
          </cell>
          <cell r="AB677" t="str">
            <v/>
          </cell>
          <cell r="AC677" t="str">
            <v/>
          </cell>
          <cell r="AD677" t="str">
            <v/>
          </cell>
          <cell r="AE677" t="str">
            <v/>
          </cell>
          <cell r="AF677" t="str">
            <v/>
          </cell>
          <cell r="AG677" t="str">
            <v/>
          </cell>
          <cell r="AH677" t="str">
            <v/>
          </cell>
          <cell r="AI677">
            <v>0</v>
          </cell>
          <cell r="AJ677" t="str">
            <v>NFI</v>
          </cell>
          <cell r="AK677" t="str">
            <v/>
          </cell>
          <cell r="AL677" t="str">
            <v/>
          </cell>
          <cell r="AM677" t="str">
            <v/>
          </cell>
          <cell r="AN677" t="str">
            <v/>
          </cell>
          <cell r="AO677" t="str">
            <v>WINEP requirements met or not met in each year</v>
          </cell>
          <cell r="AP677">
            <v>0</v>
          </cell>
          <cell r="AQ677" t="str">
            <v/>
          </cell>
          <cell r="AR677" t="str">
            <v/>
          </cell>
          <cell r="AS677"/>
          <cell r="AT677"/>
          <cell r="AU677"/>
          <cell r="AV677"/>
          <cell r="AW677"/>
          <cell r="AX677"/>
          <cell r="AY677"/>
          <cell r="AZ677"/>
          <cell r="BA677"/>
          <cell r="BB677"/>
          <cell r="BC677"/>
          <cell r="BD677"/>
          <cell r="BE677"/>
          <cell r="BF677"/>
          <cell r="BG677"/>
          <cell r="BH677"/>
          <cell r="BI677" t="str">
            <v/>
          </cell>
          <cell r="BJ677" t="str">
            <v/>
          </cell>
          <cell r="BK677" t="str">
            <v/>
          </cell>
          <cell r="BL677" t="str">
            <v/>
          </cell>
          <cell r="BM677" t="str">
            <v/>
          </cell>
          <cell r="BN677"/>
          <cell r="BO677"/>
          <cell r="BP677"/>
          <cell r="BQ677"/>
          <cell r="BR677"/>
          <cell r="BS677"/>
          <cell r="BT677"/>
          <cell r="BU677"/>
          <cell r="BV677"/>
          <cell r="BW677"/>
          <cell r="BX677"/>
          <cell r="BY677"/>
          <cell r="BZ677"/>
          <cell r="CA677"/>
          <cell r="CB677"/>
          <cell r="CC677"/>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t="str">
            <v/>
          </cell>
          <cell r="DD677" t="str">
            <v/>
          </cell>
          <cell r="DE677" t="str">
            <v/>
          </cell>
          <cell r="DF677" t="str">
            <v/>
          </cell>
          <cell r="DG677" t="str">
            <v/>
          </cell>
          <cell r="DH677" t="str">
            <v/>
          </cell>
          <cell r="DI677" t="str">
            <v/>
          </cell>
          <cell r="DJ677" t="str">
            <v/>
          </cell>
          <cell r="DK677" t="str">
            <v/>
          </cell>
          <cell r="DL677" t="str">
            <v/>
          </cell>
          <cell r="DM677" t="str">
            <v/>
          </cell>
          <cell r="DN677" t="str">
            <v/>
          </cell>
          <cell r="DO677" t="str">
            <v/>
          </cell>
          <cell r="DP677" t="str">
            <v/>
          </cell>
          <cell r="DQ677" t="str">
            <v/>
          </cell>
          <cell r="DR677" t="str">
            <v/>
          </cell>
          <cell r="DS677" t="str">
            <v/>
          </cell>
          <cell r="DT677" t="str">
            <v/>
          </cell>
          <cell r="DU677"/>
          <cell r="DV677"/>
          <cell r="DW677"/>
        </row>
        <row r="678">
          <cell r="U678" t="str">
            <v>PR19YKY_42</v>
          </cell>
          <cell r="V678" t="str">
            <v>Customers: we will develop the deepest possible understanding of our customers’ needs and wants and ensure that we develop a service tailored and personalised to meet those needs.</v>
          </cell>
          <cell r="W678" t="str">
            <v>PR19 new</v>
          </cell>
          <cell r="X678">
            <v>42</v>
          </cell>
          <cell r="Y678" t="str">
            <v>Priority services for customers in vulnerable circumstances</v>
          </cell>
          <cell r="Z678"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AA678">
            <v>0</v>
          </cell>
          <cell r="AB678">
            <v>0</v>
          </cell>
          <cell r="AC678">
            <v>0</v>
          </cell>
          <cell r="AD678">
            <v>0</v>
          </cell>
          <cell r="AE678">
            <v>1</v>
          </cell>
          <cell r="AF678">
            <v>0</v>
          </cell>
          <cell r="AG678">
            <v>0</v>
          </cell>
          <cell r="AH678">
            <v>0</v>
          </cell>
          <cell r="AI678">
            <v>1</v>
          </cell>
          <cell r="AJ678" t="str">
            <v>NFI</v>
          </cell>
          <cell r="AK678" t="str">
            <v/>
          </cell>
          <cell r="AL678" t="str">
            <v/>
          </cell>
          <cell r="AM678" t="str">
            <v>Billing, debt, vfm</v>
          </cell>
          <cell r="AN678" t="str">
            <v>%</v>
          </cell>
          <cell r="AO678" t="str">
            <v>Percentage of applicable households</v>
          </cell>
          <cell r="AP678">
            <v>1</v>
          </cell>
          <cell r="AQ678" t="str">
            <v>Up</v>
          </cell>
          <cell r="AR678" t="str">
            <v>Priority services for customers in vulnerable circumstances</v>
          </cell>
          <cell r="AS678"/>
          <cell r="AT678"/>
          <cell r="AU678"/>
          <cell r="AV678"/>
          <cell r="AW678"/>
          <cell r="AX678"/>
          <cell r="AY678"/>
          <cell r="AZ678"/>
          <cell r="BA678"/>
          <cell r="BB678"/>
          <cell r="BC678"/>
          <cell r="BD678"/>
          <cell r="BE678"/>
          <cell r="BF678"/>
          <cell r="BG678"/>
          <cell r="BH678"/>
          <cell r="BI678" t="str">
            <v>4.0 / 17.5 / 45</v>
          </cell>
          <cell r="BJ678" t="str">
            <v>5.8 / 35 / 90</v>
          </cell>
          <cell r="BK678" t="str">
            <v>7.5 / 35 / 90</v>
          </cell>
          <cell r="BL678" t="str">
            <v>9.1 / 35 / 90</v>
          </cell>
          <cell r="BM678" t="str">
            <v>10 / 35 / 90</v>
          </cell>
          <cell r="BN678"/>
          <cell r="BO678"/>
          <cell r="BP678"/>
          <cell r="BQ678"/>
          <cell r="BR678"/>
          <cell r="BS678"/>
          <cell r="BT678"/>
          <cell r="BU678"/>
          <cell r="BV678"/>
          <cell r="BW678"/>
          <cell r="BX678"/>
          <cell r="BY678"/>
          <cell r="BZ678"/>
          <cell r="CA678"/>
          <cell r="CB678"/>
          <cell r="CC678"/>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t="str">
            <v/>
          </cell>
          <cell r="CV678" t="str">
            <v/>
          </cell>
          <cell r="CW678" t="str">
            <v/>
          </cell>
          <cell r="CX678" t="str">
            <v/>
          </cell>
          <cell r="CY678" t="str">
            <v/>
          </cell>
          <cell r="CZ678" t="str">
            <v/>
          </cell>
          <cell r="DA678" t="str">
            <v/>
          </cell>
          <cell r="DB678" t="str">
            <v/>
          </cell>
          <cell r="DC678" t="str">
            <v/>
          </cell>
          <cell r="DD678" t="str">
            <v/>
          </cell>
          <cell r="DE678" t="str">
            <v/>
          </cell>
          <cell r="DF678" t="str">
            <v/>
          </cell>
          <cell r="DG678" t="str">
            <v/>
          </cell>
          <cell r="DH678" t="str">
            <v/>
          </cell>
          <cell r="DI678" t="str">
            <v/>
          </cell>
          <cell r="DJ678" t="str">
            <v/>
          </cell>
          <cell r="DK678" t="str">
            <v/>
          </cell>
          <cell r="DL678" t="str">
            <v/>
          </cell>
          <cell r="DM678" t="str">
            <v/>
          </cell>
          <cell r="DN678" t="str">
            <v/>
          </cell>
          <cell r="DO678" t="str">
            <v/>
          </cell>
          <cell r="DP678" t="str">
            <v/>
          </cell>
          <cell r="DQ678" t="str">
            <v/>
          </cell>
          <cell r="DR678" t="str">
            <v/>
          </cell>
          <cell r="DS678" t="str">
            <v/>
          </cell>
          <cell r="DT678" t="str">
            <v/>
          </cell>
          <cell r="DU678"/>
          <cell r="DV678"/>
          <cell r="DW678"/>
        </row>
        <row r="679">
          <cell r="U679"/>
          <cell r="V679"/>
          <cell r="W679"/>
          <cell r="X679"/>
          <cell r="Y679"/>
          <cell r="Z679"/>
          <cell r="AA679"/>
          <cell r="AB679"/>
          <cell r="AC679"/>
          <cell r="AD679"/>
          <cell r="AE679"/>
          <cell r="AF679"/>
          <cell r="AG679"/>
          <cell r="AH679"/>
          <cell r="AI679"/>
          <cell r="AJ679"/>
          <cell r="AK679"/>
          <cell r="AL679"/>
          <cell r="AM679"/>
          <cell r="AN679"/>
          <cell r="AO679"/>
          <cell r="AP679"/>
          <cell r="AQ679"/>
          <cell r="AR679"/>
          <cell r="AS679"/>
          <cell r="AT679"/>
          <cell r="AU679"/>
          <cell r="AV679"/>
          <cell r="AW679"/>
          <cell r="AX679"/>
          <cell r="AY679"/>
          <cell r="AZ679"/>
          <cell r="BA679"/>
          <cell r="BB679"/>
          <cell r="BC679"/>
          <cell r="BD679"/>
          <cell r="BE679"/>
          <cell r="BF679"/>
          <cell r="BG679"/>
          <cell r="BH679"/>
          <cell r="BI679"/>
          <cell r="BJ679"/>
          <cell r="BK679"/>
          <cell r="BL679"/>
          <cell r="BM679"/>
          <cell r="BN679"/>
          <cell r="BO679"/>
          <cell r="BP679"/>
          <cell r="BQ679"/>
          <cell r="BR679"/>
          <cell r="BS679"/>
          <cell r="BT679"/>
          <cell r="BU679"/>
          <cell r="BV679"/>
          <cell r="BW679"/>
          <cell r="BX679"/>
          <cell r="BY679"/>
          <cell r="BZ679"/>
          <cell r="CA679"/>
          <cell r="CB679"/>
          <cell r="CC679"/>
          <cell r="CD679"/>
          <cell r="CE679"/>
          <cell r="CF679"/>
          <cell r="CG679"/>
          <cell r="CH679"/>
          <cell r="CI679"/>
          <cell r="CJ679"/>
          <cell r="CK679"/>
          <cell r="CL679"/>
          <cell r="CM679"/>
          <cell r="CN679"/>
          <cell r="CO679"/>
          <cell r="CP679"/>
          <cell r="CQ679"/>
          <cell r="CR679"/>
          <cell r="CS679"/>
          <cell r="CT679"/>
          <cell r="CU679"/>
          <cell r="CV679"/>
          <cell r="CW679"/>
          <cell r="CX679"/>
          <cell r="CY679"/>
          <cell r="CZ679"/>
          <cell r="DA679"/>
          <cell r="DB679"/>
          <cell r="DC679"/>
          <cell r="DD679"/>
          <cell r="DE679"/>
          <cell r="DF679"/>
          <cell r="DG679"/>
          <cell r="DH679"/>
          <cell r="DI679"/>
          <cell r="DJ679"/>
          <cell r="DK679"/>
          <cell r="DL679"/>
          <cell r="DM679"/>
          <cell r="DN679"/>
          <cell r="DO679"/>
          <cell r="DP679"/>
          <cell r="DQ679"/>
          <cell r="DR679"/>
          <cell r="DS679"/>
          <cell r="DT679"/>
          <cell r="DU679"/>
          <cell r="DV679"/>
          <cell r="DW679"/>
        </row>
        <row r="680">
          <cell r="V680"/>
          <cell r="W680"/>
          <cell r="X680"/>
          <cell r="Y680"/>
          <cell r="Z680"/>
          <cell r="AA680"/>
          <cell r="AB680"/>
          <cell r="AC680"/>
          <cell r="AD680"/>
          <cell r="AE680"/>
          <cell r="AF680"/>
          <cell r="AG680"/>
          <cell r="AH680"/>
          <cell r="AI680"/>
          <cell r="AJ680"/>
          <cell r="AK680"/>
          <cell r="AL680"/>
          <cell r="AM680"/>
          <cell r="AN680"/>
          <cell r="AO680"/>
          <cell r="AP680"/>
          <cell r="AQ680"/>
          <cell r="AR680"/>
          <cell r="AS680"/>
          <cell r="AT680"/>
          <cell r="AU680"/>
          <cell r="AV680"/>
          <cell r="AW680"/>
          <cell r="AX680"/>
          <cell r="AY680"/>
          <cell r="AZ680"/>
          <cell r="BA680"/>
          <cell r="BB680"/>
          <cell r="BC680"/>
          <cell r="BD680"/>
          <cell r="BE680"/>
          <cell r="BF680"/>
          <cell r="BG680"/>
          <cell r="BH680"/>
          <cell r="BI680"/>
          <cell r="BJ680"/>
          <cell r="BK680"/>
          <cell r="BL680"/>
          <cell r="BM680"/>
          <cell r="BN680"/>
          <cell r="BO680"/>
          <cell r="BP680"/>
          <cell r="BQ680"/>
          <cell r="BR680"/>
          <cell r="BS680"/>
          <cell r="BT680"/>
          <cell r="BU680"/>
          <cell r="BV680"/>
          <cell r="BW680"/>
          <cell r="BX680"/>
          <cell r="BY680"/>
          <cell r="BZ680"/>
          <cell r="CA680"/>
          <cell r="CB680"/>
          <cell r="CC680"/>
          <cell r="CD680"/>
          <cell r="CE680"/>
          <cell r="CF680"/>
          <cell r="CG680"/>
          <cell r="CH680"/>
          <cell r="CI680"/>
          <cell r="CJ680"/>
          <cell r="CK680"/>
          <cell r="CL680"/>
          <cell r="CM680"/>
          <cell r="CN680"/>
          <cell r="CO680"/>
          <cell r="CP680"/>
          <cell r="CQ680"/>
          <cell r="CR680"/>
          <cell r="CS680"/>
          <cell r="CT680"/>
          <cell r="CU680"/>
          <cell r="CV680"/>
          <cell r="CW680"/>
          <cell r="CX680"/>
          <cell r="CY680"/>
          <cell r="CZ680"/>
          <cell r="DA680"/>
          <cell r="DB680"/>
          <cell r="DC680"/>
          <cell r="DD680"/>
          <cell r="DE680"/>
          <cell r="DF680"/>
          <cell r="DG680"/>
          <cell r="DH680"/>
          <cell r="DI680"/>
          <cell r="DJ680"/>
          <cell r="DK680"/>
          <cell r="DL680"/>
          <cell r="DM680"/>
          <cell r="DN680"/>
          <cell r="DO680"/>
          <cell r="DP680"/>
          <cell r="DQ680"/>
          <cell r="DR680"/>
          <cell r="DS680"/>
          <cell r="DT680"/>
          <cell r="DU680"/>
          <cell r="DV680"/>
          <cell r="DW680"/>
        </row>
        <row r="681">
          <cell r="V681"/>
          <cell r="W681"/>
          <cell r="X681"/>
          <cell r="Y681"/>
          <cell r="Z681"/>
          <cell r="AA681"/>
          <cell r="AB681"/>
          <cell r="AC681"/>
          <cell r="AD681"/>
          <cell r="AE681"/>
          <cell r="AF681"/>
          <cell r="AG681"/>
          <cell r="AH681"/>
          <cell r="AI681"/>
          <cell r="AJ681"/>
          <cell r="AK681"/>
          <cell r="AL681"/>
          <cell r="AM681"/>
          <cell r="AN681"/>
          <cell r="AO681"/>
          <cell r="AP681"/>
          <cell r="AQ681"/>
          <cell r="AR681"/>
          <cell r="AS681"/>
          <cell r="AT681"/>
          <cell r="AU681"/>
          <cell r="AV681"/>
          <cell r="AW681"/>
          <cell r="AX681"/>
          <cell r="AY681"/>
          <cell r="AZ681"/>
          <cell r="BA681"/>
          <cell r="BB681"/>
          <cell r="BC681"/>
          <cell r="BD681"/>
          <cell r="BE681"/>
          <cell r="BF681"/>
          <cell r="BG681"/>
          <cell r="BH681"/>
          <cell r="BI681"/>
          <cell r="BJ681"/>
          <cell r="BK681"/>
          <cell r="BL681"/>
          <cell r="BM681"/>
          <cell r="BN681"/>
          <cell r="BO681"/>
          <cell r="BP681"/>
          <cell r="BQ681"/>
          <cell r="BR681"/>
          <cell r="BS681"/>
          <cell r="BT681"/>
          <cell r="BU681"/>
          <cell r="BV681"/>
          <cell r="BW681"/>
          <cell r="BX681"/>
          <cell r="BY681"/>
          <cell r="BZ681"/>
          <cell r="CA681"/>
          <cell r="CB681"/>
          <cell r="CC681"/>
          <cell r="CD681"/>
          <cell r="CE681"/>
          <cell r="CF681"/>
          <cell r="CG681"/>
          <cell r="CH681"/>
          <cell r="CI681"/>
          <cell r="CJ681"/>
          <cell r="CK681"/>
          <cell r="CL681"/>
          <cell r="CM681"/>
          <cell r="CN681"/>
          <cell r="CO681"/>
          <cell r="CP681"/>
          <cell r="CQ681"/>
          <cell r="CR681"/>
          <cell r="CS681"/>
          <cell r="CT681"/>
          <cell r="CU681"/>
          <cell r="CV681"/>
          <cell r="CW681"/>
          <cell r="CX681"/>
          <cell r="CY681"/>
          <cell r="CZ681"/>
          <cell r="DA681"/>
          <cell r="DB681"/>
          <cell r="DC681"/>
          <cell r="DD681"/>
          <cell r="DE681"/>
          <cell r="DF681"/>
          <cell r="DG681"/>
          <cell r="DH681"/>
          <cell r="DI681"/>
          <cell r="DJ681"/>
          <cell r="DK681"/>
          <cell r="DL681"/>
          <cell r="DM681"/>
          <cell r="DN681"/>
          <cell r="DO681"/>
          <cell r="DP681"/>
          <cell r="DQ681"/>
          <cell r="DR681"/>
          <cell r="DS681"/>
          <cell r="DT681"/>
          <cell r="DU681"/>
          <cell r="DV681"/>
          <cell r="DW681"/>
        </row>
        <row r="682">
          <cell r="U682"/>
          <cell r="V682"/>
          <cell r="W682"/>
          <cell r="X682"/>
          <cell r="Y682"/>
          <cell r="Z682"/>
          <cell r="AA682"/>
          <cell r="AB682"/>
          <cell r="AC682"/>
          <cell r="AD682"/>
          <cell r="AE682"/>
          <cell r="AF682"/>
          <cell r="AG682"/>
          <cell r="AH682"/>
          <cell r="AI682"/>
          <cell r="AJ682"/>
          <cell r="AK682"/>
          <cell r="AL682"/>
          <cell r="AM682"/>
          <cell r="AN682"/>
          <cell r="AO682"/>
          <cell r="AP682"/>
          <cell r="AQ682"/>
          <cell r="AR682"/>
          <cell r="AS682"/>
          <cell r="AT682"/>
          <cell r="AU682"/>
          <cell r="AV682"/>
          <cell r="AW682"/>
          <cell r="AX682"/>
          <cell r="AY682"/>
          <cell r="AZ682"/>
          <cell r="BA682"/>
          <cell r="BB682"/>
          <cell r="BC682"/>
          <cell r="BD682"/>
          <cell r="BE682"/>
          <cell r="BF682"/>
          <cell r="BG682"/>
          <cell r="BH682"/>
          <cell r="BI682"/>
          <cell r="BJ682"/>
          <cell r="BK682"/>
          <cell r="BL682"/>
          <cell r="BM682"/>
          <cell r="BN682"/>
          <cell r="BO682"/>
          <cell r="BP682"/>
          <cell r="BQ682"/>
          <cell r="BR682"/>
          <cell r="BS682"/>
          <cell r="BT682"/>
          <cell r="BU682"/>
          <cell r="BV682"/>
          <cell r="BW682"/>
          <cell r="BX682"/>
          <cell r="BY682"/>
          <cell r="BZ682"/>
          <cell r="CA682"/>
          <cell r="CB682"/>
          <cell r="CC682"/>
          <cell r="CD682"/>
          <cell r="CE682"/>
          <cell r="CF682"/>
          <cell r="CG682"/>
          <cell r="CH682"/>
          <cell r="CI682"/>
          <cell r="CJ682"/>
          <cell r="CK682"/>
          <cell r="CL682"/>
          <cell r="CM682"/>
          <cell r="CN682"/>
          <cell r="CO682"/>
          <cell r="CP682"/>
          <cell r="CQ682"/>
          <cell r="CR682"/>
          <cell r="CS682"/>
          <cell r="CT682"/>
          <cell r="CU682"/>
          <cell r="CV682"/>
          <cell r="CW682"/>
          <cell r="CX682"/>
          <cell r="CY682"/>
          <cell r="CZ682"/>
          <cell r="DA682"/>
          <cell r="DB682"/>
          <cell r="DC682"/>
          <cell r="DD682"/>
          <cell r="DE682"/>
          <cell r="DF682"/>
          <cell r="DG682"/>
          <cell r="DH682"/>
          <cell r="DI682"/>
          <cell r="DJ682"/>
          <cell r="DK682"/>
          <cell r="DL682"/>
          <cell r="DM682"/>
          <cell r="DN682"/>
          <cell r="DO682"/>
          <cell r="DP682"/>
          <cell r="DQ682"/>
          <cell r="DR682"/>
          <cell r="DS682"/>
          <cell r="DT682"/>
          <cell r="DU682"/>
          <cell r="DV682"/>
          <cell r="DW682"/>
        </row>
        <row r="683">
          <cell r="V683"/>
          <cell r="W683"/>
          <cell r="X683"/>
          <cell r="Y683"/>
          <cell r="Z683"/>
          <cell r="AA683"/>
          <cell r="AB683"/>
          <cell r="AC683"/>
          <cell r="AD683"/>
          <cell r="AE683"/>
          <cell r="AF683"/>
          <cell r="AG683"/>
          <cell r="AH683"/>
          <cell r="AI683"/>
          <cell r="AJ683"/>
          <cell r="AK683"/>
          <cell r="AL683"/>
          <cell r="AM683"/>
          <cell r="AN683"/>
          <cell r="AO683"/>
          <cell r="AP683"/>
          <cell r="AQ683"/>
          <cell r="AR683"/>
          <cell r="AS683"/>
          <cell r="AT683"/>
          <cell r="AU683"/>
          <cell r="AV683"/>
          <cell r="AW683"/>
          <cell r="AX683"/>
          <cell r="AY683"/>
          <cell r="AZ683"/>
          <cell r="BA683"/>
          <cell r="BB683"/>
          <cell r="BC683"/>
          <cell r="BD683"/>
          <cell r="BE683"/>
          <cell r="BF683"/>
          <cell r="BG683"/>
          <cell r="BH683"/>
          <cell r="BI683"/>
          <cell r="BJ683"/>
          <cell r="BK683"/>
          <cell r="BL683"/>
          <cell r="BM683"/>
          <cell r="BN683"/>
          <cell r="BO683"/>
          <cell r="BP683"/>
          <cell r="BQ683"/>
          <cell r="BR683"/>
          <cell r="BS683"/>
          <cell r="BT683"/>
          <cell r="BU683"/>
          <cell r="BV683"/>
          <cell r="BW683"/>
          <cell r="BX683"/>
          <cell r="BY683"/>
          <cell r="BZ683"/>
          <cell r="CA683"/>
          <cell r="CB683"/>
          <cell r="CC683"/>
          <cell r="CD683"/>
          <cell r="CE683"/>
          <cell r="CF683"/>
          <cell r="CG683"/>
          <cell r="CH683"/>
          <cell r="CI683"/>
          <cell r="CJ683"/>
          <cell r="CK683"/>
          <cell r="CL683"/>
          <cell r="CM683"/>
          <cell r="CN683"/>
          <cell r="CO683"/>
          <cell r="CP683"/>
          <cell r="CQ683"/>
          <cell r="CR683"/>
          <cell r="CS683"/>
          <cell r="CT683"/>
          <cell r="CU683"/>
          <cell r="CV683"/>
          <cell r="CW683"/>
          <cell r="CX683"/>
          <cell r="CY683"/>
          <cell r="CZ683"/>
          <cell r="DA683"/>
          <cell r="DB683"/>
          <cell r="DC683"/>
          <cell r="DD683"/>
          <cell r="DE683"/>
          <cell r="DF683"/>
          <cell r="DG683"/>
          <cell r="DH683"/>
          <cell r="DI683"/>
          <cell r="DJ683"/>
          <cell r="DK683"/>
          <cell r="DL683"/>
          <cell r="DM683"/>
          <cell r="DN683"/>
          <cell r="DO683"/>
          <cell r="DP683"/>
          <cell r="DQ683"/>
          <cell r="DR683"/>
          <cell r="DS683"/>
          <cell r="DT683"/>
          <cell r="DU683"/>
          <cell r="DV683"/>
          <cell r="DW683"/>
        </row>
        <row r="684">
          <cell r="V684"/>
          <cell r="W684"/>
          <cell r="X684"/>
          <cell r="Y684"/>
          <cell r="Z684"/>
          <cell r="AA684"/>
          <cell r="AB684"/>
          <cell r="AC684"/>
          <cell r="AD684"/>
          <cell r="AE684"/>
          <cell r="AF684"/>
          <cell r="AG684"/>
          <cell r="AH684"/>
          <cell r="AI684"/>
          <cell r="AJ684"/>
          <cell r="AK684"/>
          <cell r="AL684"/>
          <cell r="AM684"/>
          <cell r="AN684"/>
          <cell r="AO684"/>
          <cell r="AP684"/>
          <cell r="AQ684"/>
          <cell r="AR684"/>
          <cell r="AS684"/>
          <cell r="AT684"/>
          <cell r="AU684"/>
          <cell r="AV684"/>
          <cell r="AW684"/>
          <cell r="AX684"/>
          <cell r="AY684"/>
          <cell r="AZ684"/>
          <cell r="BA684"/>
          <cell r="BB684"/>
          <cell r="BC684"/>
          <cell r="BD684"/>
          <cell r="BE684"/>
          <cell r="BF684"/>
          <cell r="BG684"/>
          <cell r="BH684"/>
          <cell r="BI684"/>
          <cell r="BJ684"/>
          <cell r="BK684"/>
          <cell r="BL684"/>
          <cell r="BM684"/>
          <cell r="BN684"/>
          <cell r="BO684"/>
          <cell r="BP684"/>
          <cell r="BQ684"/>
          <cell r="BR684"/>
          <cell r="BS684"/>
          <cell r="BT684"/>
          <cell r="BU684"/>
          <cell r="BV684"/>
          <cell r="BW684"/>
          <cell r="BX684"/>
          <cell r="BY684"/>
          <cell r="BZ684"/>
          <cell r="CA684"/>
          <cell r="CB684"/>
          <cell r="CC684"/>
          <cell r="CD684"/>
          <cell r="CE684"/>
          <cell r="CF684"/>
          <cell r="CG684"/>
          <cell r="CH684"/>
          <cell r="CI684"/>
          <cell r="CJ684"/>
          <cell r="CK684"/>
          <cell r="CL684"/>
          <cell r="CM684"/>
          <cell r="CN684"/>
          <cell r="CO684"/>
          <cell r="CP684"/>
          <cell r="CQ684"/>
          <cell r="CR684"/>
          <cell r="CS684"/>
          <cell r="CT684"/>
          <cell r="CU684"/>
          <cell r="CV684"/>
          <cell r="CW684"/>
          <cell r="CX684"/>
          <cell r="CY684"/>
          <cell r="CZ684"/>
          <cell r="DA684"/>
          <cell r="DB684"/>
          <cell r="DC684"/>
          <cell r="DD684"/>
          <cell r="DE684"/>
          <cell r="DF684"/>
          <cell r="DG684"/>
          <cell r="DH684"/>
          <cell r="DI684"/>
          <cell r="DJ684"/>
          <cell r="DK684"/>
          <cell r="DL684"/>
          <cell r="DM684"/>
          <cell r="DN684"/>
          <cell r="DO684"/>
          <cell r="DP684"/>
          <cell r="DQ684"/>
          <cell r="DR684"/>
          <cell r="DS684"/>
          <cell r="DT684"/>
          <cell r="DU684"/>
          <cell r="DV684"/>
          <cell r="DW684"/>
        </row>
        <row r="685">
          <cell r="V685"/>
          <cell r="W685"/>
          <cell r="X685"/>
          <cell r="Y685"/>
          <cell r="Z685"/>
          <cell r="AA685"/>
          <cell r="AB685"/>
          <cell r="AC685"/>
          <cell r="AD685"/>
          <cell r="AE685"/>
          <cell r="AF685"/>
          <cell r="AG685"/>
          <cell r="AH685"/>
          <cell r="AI685"/>
          <cell r="AJ685"/>
          <cell r="AK685"/>
          <cell r="AL685"/>
          <cell r="AM685"/>
          <cell r="AN685"/>
          <cell r="AO685"/>
          <cell r="AP685"/>
          <cell r="AQ685"/>
          <cell r="AR685"/>
          <cell r="AS685"/>
          <cell r="AT685"/>
          <cell r="AU685"/>
          <cell r="AV685"/>
          <cell r="AW685"/>
          <cell r="AX685"/>
          <cell r="AY685"/>
          <cell r="AZ685"/>
          <cell r="BA685"/>
          <cell r="BB685"/>
          <cell r="BC685"/>
          <cell r="BD685"/>
          <cell r="BE685"/>
          <cell r="BF685"/>
          <cell r="BG685"/>
          <cell r="BH685"/>
          <cell r="BI685"/>
          <cell r="BJ685"/>
          <cell r="BK685"/>
          <cell r="BL685"/>
          <cell r="BM685"/>
          <cell r="BN685"/>
          <cell r="BO685"/>
          <cell r="BP685"/>
          <cell r="BQ685"/>
          <cell r="BR685"/>
          <cell r="BS685"/>
          <cell r="BT685"/>
          <cell r="BU685"/>
          <cell r="BV685"/>
          <cell r="BW685"/>
          <cell r="BX685"/>
          <cell r="BY685"/>
          <cell r="BZ685"/>
          <cell r="CA685"/>
          <cell r="CB685"/>
          <cell r="CC685"/>
          <cell r="CD685"/>
          <cell r="CE685"/>
          <cell r="CF685"/>
          <cell r="CG685"/>
          <cell r="CH685"/>
          <cell r="CI685"/>
          <cell r="CJ685"/>
          <cell r="CK685"/>
          <cell r="CL685"/>
          <cell r="CM685"/>
          <cell r="CN685"/>
          <cell r="CO685"/>
          <cell r="CP685"/>
          <cell r="CQ685"/>
          <cell r="CR685"/>
          <cell r="CS685"/>
          <cell r="CT685"/>
          <cell r="CU685"/>
          <cell r="CV685"/>
          <cell r="CW685"/>
          <cell r="CX685"/>
          <cell r="CY685"/>
          <cell r="CZ685"/>
          <cell r="DA685"/>
          <cell r="DB685"/>
          <cell r="DC685"/>
          <cell r="DD685"/>
          <cell r="DE685"/>
          <cell r="DF685"/>
          <cell r="DG685"/>
          <cell r="DH685"/>
          <cell r="DI685"/>
          <cell r="DJ685"/>
          <cell r="DK685"/>
          <cell r="DL685"/>
          <cell r="DM685"/>
          <cell r="DN685"/>
          <cell r="DO685"/>
          <cell r="DP685"/>
          <cell r="DQ685"/>
          <cell r="DR685"/>
          <cell r="DS685"/>
          <cell r="DT685"/>
          <cell r="DU685"/>
          <cell r="DV685"/>
          <cell r="DW685"/>
        </row>
        <row r="686">
          <cell r="V686"/>
          <cell r="W686"/>
          <cell r="X686"/>
          <cell r="Y686"/>
          <cell r="Z686"/>
          <cell r="AA686"/>
          <cell r="AB686"/>
          <cell r="AC686"/>
          <cell r="AD686"/>
          <cell r="AE686"/>
          <cell r="AF686"/>
          <cell r="AG686"/>
          <cell r="AH686"/>
          <cell r="AI686"/>
          <cell r="AJ686"/>
          <cell r="AK686"/>
          <cell r="AL686"/>
          <cell r="AM686"/>
          <cell r="AN686"/>
          <cell r="AO686"/>
          <cell r="AP686"/>
          <cell r="AQ686"/>
          <cell r="AR686"/>
          <cell r="AS686"/>
          <cell r="AT686"/>
          <cell r="AU686"/>
          <cell r="AV686"/>
          <cell r="AW686"/>
          <cell r="AX686"/>
          <cell r="AY686"/>
          <cell r="AZ686"/>
          <cell r="BA686"/>
          <cell r="BB686"/>
          <cell r="BC686"/>
          <cell r="BD686"/>
          <cell r="BE686"/>
          <cell r="BF686"/>
          <cell r="BG686"/>
          <cell r="BH686"/>
          <cell r="BI686"/>
          <cell r="BJ686"/>
          <cell r="BK686"/>
          <cell r="BL686"/>
          <cell r="BM686"/>
          <cell r="BN686"/>
          <cell r="BO686"/>
          <cell r="BP686"/>
          <cell r="BQ686"/>
          <cell r="BR686"/>
          <cell r="BS686"/>
          <cell r="BT686"/>
          <cell r="BU686"/>
          <cell r="BV686"/>
          <cell r="BW686"/>
          <cell r="BX686"/>
          <cell r="BY686"/>
          <cell r="BZ686"/>
          <cell r="CA686"/>
          <cell r="CB686"/>
          <cell r="CC686"/>
          <cell r="CD686"/>
          <cell r="CE686"/>
          <cell r="CF686"/>
          <cell r="CG686"/>
          <cell r="CH686"/>
          <cell r="CI686"/>
          <cell r="CJ686"/>
          <cell r="CK686"/>
          <cell r="CL686"/>
          <cell r="CM686"/>
          <cell r="CN686"/>
          <cell r="CO686"/>
          <cell r="CP686"/>
          <cell r="CQ686"/>
          <cell r="CR686"/>
          <cell r="CS686"/>
          <cell r="CT686"/>
          <cell r="CU686"/>
          <cell r="CV686"/>
          <cell r="CW686"/>
          <cell r="CX686"/>
          <cell r="CY686"/>
          <cell r="CZ686"/>
          <cell r="DA686"/>
          <cell r="DB686"/>
          <cell r="DC686"/>
          <cell r="DD686"/>
          <cell r="DE686"/>
          <cell r="DF686"/>
          <cell r="DG686"/>
          <cell r="DH686"/>
          <cell r="DI686"/>
          <cell r="DJ686"/>
          <cell r="DK686"/>
          <cell r="DL686"/>
          <cell r="DM686"/>
          <cell r="DN686"/>
          <cell r="DO686"/>
          <cell r="DP686"/>
          <cell r="DQ686"/>
          <cell r="DR686"/>
          <cell r="DS686"/>
          <cell r="DT686"/>
          <cell r="DU686"/>
          <cell r="DV686"/>
          <cell r="DW686"/>
        </row>
        <row r="687">
          <cell r="V687"/>
          <cell r="W687"/>
          <cell r="X687"/>
          <cell r="Y687"/>
          <cell r="Z687"/>
          <cell r="AA687"/>
          <cell r="AB687"/>
          <cell r="AC687"/>
          <cell r="AD687"/>
          <cell r="AE687"/>
          <cell r="AF687"/>
          <cell r="AG687"/>
          <cell r="AH687"/>
          <cell r="AI687"/>
          <cell r="AJ687"/>
          <cell r="AK687"/>
          <cell r="AL687"/>
          <cell r="AM687"/>
          <cell r="AN687"/>
          <cell r="AO687"/>
          <cell r="AP687"/>
          <cell r="AQ687"/>
          <cell r="AR687"/>
          <cell r="AS687"/>
          <cell r="AT687"/>
          <cell r="AU687"/>
          <cell r="AV687"/>
          <cell r="AW687"/>
          <cell r="AX687"/>
          <cell r="AY687"/>
          <cell r="AZ687"/>
          <cell r="BA687"/>
          <cell r="BB687"/>
          <cell r="BC687"/>
          <cell r="BD687"/>
          <cell r="BE687"/>
          <cell r="BF687"/>
          <cell r="BG687"/>
          <cell r="BH687"/>
          <cell r="BI687"/>
          <cell r="BJ687"/>
          <cell r="BK687"/>
          <cell r="BL687"/>
          <cell r="BM687"/>
          <cell r="BN687"/>
          <cell r="BO687"/>
          <cell r="BP687"/>
          <cell r="BQ687"/>
          <cell r="BR687"/>
          <cell r="BS687"/>
          <cell r="BT687"/>
          <cell r="BU687"/>
          <cell r="BV687"/>
          <cell r="BW687"/>
          <cell r="BX687"/>
          <cell r="BY687"/>
          <cell r="BZ687"/>
          <cell r="CA687"/>
          <cell r="CB687"/>
          <cell r="CC687"/>
          <cell r="CD687"/>
          <cell r="CE687"/>
          <cell r="CF687"/>
          <cell r="CG687"/>
          <cell r="CH687"/>
          <cell r="CI687"/>
          <cell r="CJ687"/>
          <cell r="CK687"/>
          <cell r="CL687"/>
          <cell r="CM687"/>
          <cell r="CN687"/>
          <cell r="CO687"/>
          <cell r="CP687"/>
          <cell r="CQ687"/>
          <cell r="CR687"/>
          <cell r="CS687"/>
          <cell r="CT687"/>
          <cell r="CU687"/>
          <cell r="CV687"/>
          <cell r="CW687"/>
          <cell r="CX687"/>
          <cell r="CY687"/>
          <cell r="CZ687"/>
          <cell r="DA687"/>
          <cell r="DB687"/>
          <cell r="DC687"/>
          <cell r="DD687"/>
          <cell r="DE687"/>
          <cell r="DF687"/>
          <cell r="DG687"/>
          <cell r="DH687"/>
          <cell r="DI687"/>
          <cell r="DJ687"/>
          <cell r="DK687"/>
          <cell r="DL687"/>
          <cell r="DM687"/>
          <cell r="DN687"/>
          <cell r="DO687"/>
          <cell r="DP687"/>
          <cell r="DQ687"/>
          <cell r="DR687"/>
          <cell r="DS687"/>
          <cell r="DT687"/>
          <cell r="DU687"/>
          <cell r="DV687"/>
          <cell r="DW687"/>
        </row>
        <row r="688">
          <cell r="V688"/>
          <cell r="W688"/>
          <cell r="X688"/>
          <cell r="Y688"/>
          <cell r="Z688"/>
          <cell r="AA688"/>
          <cell r="AB688"/>
          <cell r="AC688"/>
          <cell r="AD688"/>
          <cell r="AE688"/>
          <cell r="AF688"/>
          <cell r="AG688"/>
          <cell r="AH688"/>
          <cell r="AI688"/>
          <cell r="AJ688"/>
          <cell r="AK688"/>
          <cell r="AL688"/>
          <cell r="AM688"/>
          <cell r="AN688"/>
          <cell r="AO688"/>
          <cell r="AP688"/>
          <cell r="AQ688"/>
          <cell r="AR688"/>
          <cell r="AS688"/>
          <cell r="AT688"/>
          <cell r="AU688"/>
          <cell r="AV688"/>
          <cell r="AW688"/>
          <cell r="AX688"/>
          <cell r="AY688"/>
          <cell r="AZ688"/>
          <cell r="BA688"/>
          <cell r="BB688"/>
          <cell r="BC688"/>
          <cell r="BD688"/>
          <cell r="BE688"/>
          <cell r="BF688"/>
          <cell r="BG688"/>
          <cell r="BH688"/>
          <cell r="BI688"/>
          <cell r="BJ688"/>
          <cell r="BK688"/>
          <cell r="BL688"/>
          <cell r="BM688"/>
          <cell r="BN688"/>
          <cell r="BO688"/>
          <cell r="BP688"/>
          <cell r="BQ688"/>
          <cell r="BR688"/>
          <cell r="BS688"/>
          <cell r="BT688"/>
          <cell r="BU688"/>
          <cell r="BV688"/>
          <cell r="BW688"/>
          <cell r="BX688"/>
          <cell r="BY688"/>
          <cell r="BZ688"/>
          <cell r="CA688"/>
          <cell r="CB688"/>
          <cell r="CC688"/>
          <cell r="CD688"/>
          <cell r="CE688"/>
          <cell r="CF688"/>
          <cell r="CG688"/>
          <cell r="CH688"/>
          <cell r="CI688"/>
          <cell r="CJ688"/>
          <cell r="CK688"/>
          <cell r="CL688"/>
          <cell r="CM688"/>
          <cell r="CN688"/>
          <cell r="CO688"/>
          <cell r="CP688"/>
          <cell r="CQ688"/>
          <cell r="CR688"/>
          <cell r="CS688"/>
          <cell r="CT688"/>
          <cell r="CU688"/>
          <cell r="CV688"/>
          <cell r="CW688"/>
          <cell r="CX688"/>
          <cell r="CY688"/>
          <cell r="CZ688"/>
          <cell r="DA688"/>
          <cell r="DB688"/>
          <cell r="DC688"/>
          <cell r="DD688"/>
          <cell r="DE688"/>
          <cell r="DF688"/>
          <cell r="DG688"/>
          <cell r="DH688"/>
          <cell r="DI688"/>
          <cell r="DJ688"/>
          <cell r="DK688"/>
          <cell r="DL688"/>
          <cell r="DM688"/>
          <cell r="DN688"/>
          <cell r="DO688"/>
          <cell r="DP688"/>
          <cell r="DQ688"/>
          <cell r="DR688"/>
          <cell r="DS688"/>
          <cell r="DT688"/>
          <cell r="DU688"/>
          <cell r="DV688"/>
          <cell r="DW688"/>
        </row>
        <row r="689">
          <cell r="V689"/>
          <cell r="W689"/>
          <cell r="X689"/>
          <cell r="Y689"/>
          <cell r="Z689"/>
          <cell r="AA689"/>
          <cell r="AB689"/>
          <cell r="AC689"/>
          <cell r="AD689"/>
          <cell r="AE689"/>
          <cell r="AF689"/>
          <cell r="AG689"/>
          <cell r="AH689"/>
          <cell r="AI689"/>
          <cell r="AJ689"/>
          <cell r="AK689"/>
          <cell r="AL689"/>
          <cell r="AM689"/>
          <cell r="AN689"/>
          <cell r="AO689"/>
          <cell r="AP689"/>
          <cell r="AQ689"/>
          <cell r="AR689"/>
          <cell r="AS689"/>
          <cell r="AT689"/>
          <cell r="AU689"/>
          <cell r="AV689"/>
          <cell r="AW689"/>
          <cell r="AX689"/>
          <cell r="AY689"/>
          <cell r="AZ689"/>
          <cell r="BA689"/>
          <cell r="BB689"/>
          <cell r="BC689"/>
          <cell r="BD689"/>
          <cell r="BE689"/>
          <cell r="BF689"/>
          <cell r="BG689"/>
          <cell r="BH689"/>
          <cell r="BI689"/>
          <cell r="BJ689"/>
          <cell r="BK689"/>
          <cell r="BL689"/>
          <cell r="BM689"/>
          <cell r="BN689"/>
          <cell r="BO689"/>
          <cell r="BP689"/>
          <cell r="BQ689"/>
          <cell r="BR689"/>
          <cell r="BS689"/>
          <cell r="BT689"/>
          <cell r="BU689"/>
          <cell r="BV689"/>
          <cell r="BW689"/>
          <cell r="BX689"/>
          <cell r="BY689"/>
          <cell r="BZ689"/>
          <cell r="CA689"/>
          <cell r="CB689"/>
          <cell r="CC689"/>
          <cell r="CD689"/>
          <cell r="CE689"/>
          <cell r="CF689"/>
          <cell r="CG689"/>
          <cell r="CH689"/>
          <cell r="CI689"/>
          <cell r="CJ689"/>
          <cell r="CK689"/>
          <cell r="CL689"/>
          <cell r="CM689"/>
          <cell r="CN689"/>
          <cell r="CO689"/>
          <cell r="CP689"/>
          <cell r="CQ689"/>
          <cell r="CR689"/>
          <cell r="CS689"/>
          <cell r="CT689"/>
          <cell r="CU689"/>
          <cell r="CV689"/>
          <cell r="CW689"/>
          <cell r="CX689"/>
          <cell r="CY689"/>
          <cell r="CZ689"/>
          <cell r="DA689"/>
          <cell r="DB689"/>
          <cell r="DC689"/>
          <cell r="DD689"/>
          <cell r="DE689"/>
          <cell r="DF689"/>
          <cell r="DG689"/>
          <cell r="DH689"/>
          <cell r="DI689"/>
          <cell r="DJ689"/>
          <cell r="DK689"/>
          <cell r="DL689"/>
          <cell r="DM689"/>
          <cell r="DN689"/>
          <cell r="DO689"/>
          <cell r="DP689"/>
          <cell r="DQ689"/>
          <cell r="DR689"/>
          <cell r="DS689"/>
          <cell r="DT689"/>
          <cell r="DU689"/>
          <cell r="DV689"/>
          <cell r="DW689"/>
        </row>
        <row r="690">
          <cell r="V690"/>
          <cell r="W690"/>
          <cell r="X690"/>
          <cell r="Y690"/>
          <cell r="Z690"/>
          <cell r="AA690"/>
          <cell r="AB690"/>
          <cell r="AC690"/>
          <cell r="AD690"/>
          <cell r="AE690"/>
          <cell r="AF690"/>
          <cell r="AG690"/>
          <cell r="AH690"/>
          <cell r="AI690"/>
          <cell r="AJ690"/>
          <cell r="AK690"/>
          <cell r="AL690"/>
          <cell r="AM690"/>
          <cell r="AN690"/>
          <cell r="AO690"/>
          <cell r="AP690"/>
          <cell r="AQ690"/>
          <cell r="AR690"/>
          <cell r="AS690"/>
          <cell r="AT690"/>
          <cell r="AU690"/>
          <cell r="AV690"/>
          <cell r="AW690"/>
          <cell r="AX690"/>
          <cell r="AY690"/>
          <cell r="AZ690"/>
          <cell r="BA690"/>
          <cell r="BB690"/>
          <cell r="BC690"/>
          <cell r="BD690"/>
          <cell r="BE690"/>
          <cell r="BF690"/>
          <cell r="BG690"/>
          <cell r="BH690"/>
          <cell r="BI690"/>
          <cell r="BJ690"/>
          <cell r="BK690"/>
          <cell r="BL690"/>
          <cell r="BM690"/>
          <cell r="BN690"/>
          <cell r="BO690"/>
          <cell r="BP690"/>
          <cell r="BQ690"/>
          <cell r="BR690"/>
          <cell r="BS690"/>
          <cell r="BT690"/>
          <cell r="BU690"/>
          <cell r="BV690"/>
          <cell r="BW690"/>
          <cell r="BX690"/>
          <cell r="BY690"/>
          <cell r="BZ690"/>
          <cell r="CA690"/>
          <cell r="CB690"/>
          <cell r="CC690"/>
          <cell r="CD690"/>
          <cell r="CE690"/>
          <cell r="CF690"/>
          <cell r="CG690"/>
          <cell r="CH690"/>
          <cell r="CI690"/>
          <cell r="CJ690"/>
          <cell r="CK690"/>
          <cell r="CL690"/>
          <cell r="CM690"/>
          <cell r="CN690"/>
          <cell r="CO690"/>
          <cell r="CP690"/>
          <cell r="CQ690"/>
          <cell r="CR690"/>
          <cell r="CS690"/>
          <cell r="CT690"/>
          <cell r="CU690"/>
          <cell r="CV690"/>
          <cell r="CW690"/>
          <cell r="CX690"/>
          <cell r="CY690"/>
          <cell r="CZ690"/>
          <cell r="DA690"/>
          <cell r="DB690"/>
          <cell r="DC690"/>
          <cell r="DD690"/>
          <cell r="DE690"/>
          <cell r="DF690"/>
          <cell r="DG690"/>
          <cell r="DH690"/>
          <cell r="DI690"/>
          <cell r="DJ690"/>
          <cell r="DK690"/>
          <cell r="DL690"/>
          <cell r="DM690"/>
          <cell r="DN690"/>
          <cell r="DO690"/>
          <cell r="DP690"/>
          <cell r="DQ690"/>
          <cell r="DR690"/>
          <cell r="DS690"/>
          <cell r="DT690"/>
          <cell r="DU690"/>
          <cell r="DV690"/>
          <cell r="DW690"/>
        </row>
        <row r="691">
          <cell r="V691"/>
          <cell r="W691"/>
          <cell r="X691"/>
          <cell r="Y691"/>
          <cell r="Z691"/>
          <cell r="AA691"/>
          <cell r="AB691"/>
          <cell r="AC691"/>
          <cell r="AD691"/>
          <cell r="AE691"/>
          <cell r="AF691"/>
          <cell r="AG691"/>
          <cell r="AH691"/>
          <cell r="AI691"/>
          <cell r="AJ691"/>
          <cell r="AK691"/>
          <cell r="AL691"/>
          <cell r="AM691"/>
          <cell r="AN691"/>
          <cell r="AO691"/>
          <cell r="AP691"/>
          <cell r="AQ691"/>
          <cell r="AR691"/>
          <cell r="AS691"/>
          <cell r="AT691"/>
          <cell r="AU691"/>
          <cell r="AV691"/>
          <cell r="AW691"/>
          <cell r="AX691"/>
          <cell r="AY691"/>
          <cell r="AZ691"/>
          <cell r="BA691"/>
          <cell r="BB691"/>
          <cell r="BC691"/>
          <cell r="BD691"/>
          <cell r="BE691"/>
          <cell r="BF691"/>
          <cell r="BG691"/>
          <cell r="BH691"/>
          <cell r="BI691"/>
          <cell r="BJ691"/>
          <cell r="BK691"/>
          <cell r="BL691"/>
          <cell r="BM691"/>
          <cell r="BN691"/>
          <cell r="BO691"/>
          <cell r="BP691"/>
          <cell r="BQ691"/>
          <cell r="BR691"/>
          <cell r="BS691"/>
          <cell r="BT691"/>
          <cell r="BU691"/>
          <cell r="BV691"/>
          <cell r="BW691"/>
          <cell r="BX691"/>
          <cell r="BY691"/>
          <cell r="BZ691"/>
          <cell r="CA691"/>
          <cell r="CB691"/>
          <cell r="CC691"/>
          <cell r="CD691"/>
          <cell r="CE691"/>
          <cell r="CF691"/>
          <cell r="CG691"/>
          <cell r="CH691"/>
          <cell r="CI691"/>
          <cell r="CJ691"/>
          <cell r="CK691"/>
          <cell r="CL691"/>
          <cell r="CM691"/>
          <cell r="CN691"/>
          <cell r="CO691"/>
          <cell r="CP691"/>
          <cell r="CQ691"/>
          <cell r="CR691"/>
          <cell r="CS691"/>
          <cell r="CT691"/>
          <cell r="CU691"/>
          <cell r="CV691"/>
          <cell r="CW691"/>
          <cell r="CX691"/>
          <cell r="CY691"/>
          <cell r="CZ691"/>
          <cell r="DA691"/>
          <cell r="DB691"/>
          <cell r="DC691"/>
          <cell r="DD691"/>
          <cell r="DE691"/>
          <cell r="DF691"/>
          <cell r="DG691"/>
          <cell r="DH691"/>
          <cell r="DI691"/>
          <cell r="DJ691"/>
          <cell r="DK691"/>
          <cell r="DL691"/>
          <cell r="DM691"/>
          <cell r="DN691"/>
          <cell r="DO691"/>
          <cell r="DP691"/>
          <cell r="DQ691"/>
          <cell r="DR691"/>
          <cell r="DS691"/>
          <cell r="DT691"/>
          <cell r="DU691"/>
          <cell r="DV691"/>
          <cell r="DW691"/>
        </row>
        <row r="692">
          <cell r="V692"/>
          <cell r="W692"/>
          <cell r="X692"/>
          <cell r="Y692"/>
          <cell r="Z692"/>
          <cell r="AA692"/>
          <cell r="AB692"/>
          <cell r="AC692"/>
          <cell r="AD692"/>
          <cell r="AE692"/>
          <cell r="AF692"/>
          <cell r="AG692"/>
          <cell r="AH692"/>
          <cell r="AI692"/>
          <cell r="AJ692"/>
          <cell r="AK692"/>
          <cell r="AL692"/>
          <cell r="AM692"/>
          <cell r="AN692"/>
          <cell r="AO692"/>
          <cell r="AP692"/>
          <cell r="AQ692"/>
          <cell r="AR692"/>
          <cell r="AS692"/>
          <cell r="AT692"/>
          <cell r="AU692"/>
          <cell r="AV692"/>
          <cell r="AW692"/>
          <cell r="AX692"/>
          <cell r="AY692"/>
          <cell r="AZ692"/>
          <cell r="BA692"/>
          <cell r="BB692"/>
          <cell r="BC692"/>
          <cell r="BD692"/>
          <cell r="BE692"/>
          <cell r="BF692"/>
          <cell r="BG692"/>
          <cell r="BH692"/>
          <cell r="BI692"/>
          <cell r="BJ692"/>
          <cell r="BK692"/>
          <cell r="BL692"/>
          <cell r="BM692"/>
          <cell r="BN692"/>
          <cell r="BO692"/>
          <cell r="BP692"/>
          <cell r="BQ692"/>
          <cell r="BR692"/>
          <cell r="BS692"/>
          <cell r="BT692"/>
          <cell r="BU692"/>
          <cell r="BV692"/>
          <cell r="BW692"/>
          <cell r="BX692"/>
          <cell r="BY692"/>
          <cell r="BZ692"/>
          <cell r="CA692"/>
          <cell r="CB692"/>
          <cell r="CC692"/>
          <cell r="CD692"/>
          <cell r="CE692"/>
          <cell r="CF692"/>
          <cell r="CG692"/>
          <cell r="CH692"/>
          <cell r="CI692"/>
          <cell r="CJ692"/>
          <cell r="CK692"/>
          <cell r="CL692"/>
          <cell r="CM692"/>
          <cell r="CN692"/>
          <cell r="CO692"/>
          <cell r="CP692"/>
          <cell r="CQ692"/>
          <cell r="CR692"/>
          <cell r="CS692"/>
          <cell r="CT692"/>
          <cell r="CU692"/>
          <cell r="CV692"/>
          <cell r="CW692"/>
          <cell r="CX692"/>
          <cell r="CY692"/>
          <cell r="CZ692"/>
          <cell r="DA692"/>
          <cell r="DB692"/>
          <cell r="DC692"/>
          <cell r="DD692"/>
          <cell r="DE692"/>
          <cell r="DF692"/>
          <cell r="DG692"/>
          <cell r="DH692"/>
          <cell r="DI692"/>
          <cell r="DJ692"/>
          <cell r="DK692"/>
          <cell r="DL692"/>
          <cell r="DM692"/>
          <cell r="DN692"/>
          <cell r="DO692"/>
          <cell r="DP692"/>
          <cell r="DQ692"/>
          <cell r="DR692"/>
          <cell r="DS692"/>
          <cell r="DT692"/>
          <cell r="DU692"/>
          <cell r="DV692"/>
          <cell r="DW692"/>
        </row>
        <row r="693">
          <cell r="V693"/>
          <cell r="W693"/>
          <cell r="X693"/>
          <cell r="Y693"/>
          <cell r="Z693"/>
          <cell r="AA693"/>
          <cell r="AB693"/>
          <cell r="AC693"/>
          <cell r="AD693"/>
          <cell r="AE693"/>
          <cell r="AF693"/>
          <cell r="AG693"/>
          <cell r="AH693"/>
          <cell r="AI693"/>
          <cell r="AJ693"/>
          <cell r="AK693"/>
          <cell r="AL693"/>
          <cell r="AM693"/>
          <cell r="AN693"/>
          <cell r="AO693"/>
          <cell r="AP693"/>
          <cell r="AQ693"/>
          <cell r="AR693"/>
          <cell r="AS693"/>
          <cell r="AT693"/>
          <cell r="AU693"/>
          <cell r="AV693"/>
          <cell r="AW693"/>
          <cell r="AX693"/>
          <cell r="AY693"/>
          <cell r="AZ693"/>
          <cell r="BA693"/>
          <cell r="BB693"/>
          <cell r="BC693"/>
          <cell r="BD693"/>
          <cell r="BE693"/>
          <cell r="BF693"/>
          <cell r="BG693"/>
          <cell r="BH693"/>
          <cell r="BI693"/>
          <cell r="BJ693"/>
          <cell r="BK693"/>
          <cell r="BL693"/>
          <cell r="BM693"/>
          <cell r="BN693"/>
          <cell r="BO693"/>
          <cell r="BP693"/>
          <cell r="BQ693"/>
          <cell r="BR693"/>
          <cell r="BS693"/>
          <cell r="BT693"/>
          <cell r="BU693"/>
          <cell r="BV693"/>
          <cell r="BW693"/>
          <cell r="BX693"/>
          <cell r="BY693"/>
          <cell r="BZ693"/>
          <cell r="CA693"/>
          <cell r="CB693"/>
          <cell r="CC693"/>
          <cell r="CD693"/>
          <cell r="CE693"/>
          <cell r="CF693"/>
          <cell r="CG693"/>
          <cell r="CH693"/>
          <cell r="CI693"/>
          <cell r="CJ693"/>
          <cell r="CK693"/>
          <cell r="CL693"/>
          <cell r="CM693"/>
          <cell r="CN693"/>
          <cell r="CO693"/>
          <cell r="CP693"/>
          <cell r="CQ693"/>
          <cell r="CR693"/>
          <cell r="CS693"/>
          <cell r="CT693"/>
          <cell r="CU693"/>
          <cell r="CV693"/>
          <cell r="CW693"/>
          <cell r="CX693"/>
          <cell r="CY693"/>
          <cell r="CZ693"/>
          <cell r="DA693"/>
          <cell r="DB693"/>
          <cell r="DC693"/>
          <cell r="DD693"/>
          <cell r="DE693"/>
          <cell r="DF693"/>
          <cell r="DG693"/>
          <cell r="DH693"/>
          <cell r="DI693"/>
          <cell r="DJ693"/>
          <cell r="DK693"/>
          <cell r="DL693"/>
          <cell r="DM693"/>
          <cell r="DN693"/>
          <cell r="DO693"/>
          <cell r="DP693"/>
          <cell r="DQ693"/>
          <cell r="DR693"/>
          <cell r="DS693"/>
          <cell r="DT693"/>
          <cell r="DU693"/>
          <cell r="DV693"/>
          <cell r="DW693"/>
        </row>
        <row r="694">
          <cell r="V694"/>
          <cell r="W694"/>
          <cell r="X694"/>
          <cell r="Y694"/>
          <cell r="Z694"/>
          <cell r="AA694"/>
          <cell r="AB694"/>
          <cell r="AC694"/>
          <cell r="AD694"/>
          <cell r="AE694"/>
          <cell r="AF694"/>
          <cell r="AG694"/>
          <cell r="AH694"/>
          <cell r="AI694"/>
          <cell r="AJ694"/>
          <cell r="AK694"/>
          <cell r="AL694"/>
          <cell r="AM694"/>
          <cell r="AN694"/>
          <cell r="AO694"/>
          <cell r="AP694"/>
          <cell r="AQ694"/>
          <cell r="AR694"/>
          <cell r="AS694"/>
          <cell r="AT694"/>
          <cell r="AU694"/>
          <cell r="AV694"/>
          <cell r="AW694"/>
          <cell r="AX694"/>
          <cell r="AY694"/>
          <cell r="AZ694"/>
          <cell r="BA694"/>
          <cell r="BB694"/>
          <cell r="BC694"/>
          <cell r="BD694"/>
          <cell r="BE694"/>
          <cell r="BF694"/>
          <cell r="BG694"/>
          <cell r="BH694"/>
          <cell r="BI694"/>
          <cell r="BJ694"/>
          <cell r="BK694"/>
          <cell r="BL694"/>
          <cell r="BM694"/>
          <cell r="BN694"/>
          <cell r="BO694"/>
          <cell r="BP694"/>
          <cell r="BQ694"/>
          <cell r="BR694"/>
          <cell r="BS694"/>
          <cell r="BT694"/>
          <cell r="BU694"/>
          <cell r="BV694"/>
          <cell r="BW694"/>
          <cell r="BX694"/>
          <cell r="BY694"/>
          <cell r="BZ694"/>
          <cell r="CA694"/>
          <cell r="CB694"/>
          <cell r="CC694"/>
          <cell r="CD694"/>
          <cell r="CE694"/>
          <cell r="CF694"/>
          <cell r="CG694"/>
          <cell r="CH694"/>
          <cell r="CI694"/>
          <cell r="CJ694"/>
          <cell r="CK694"/>
          <cell r="CL694"/>
          <cell r="CM694"/>
          <cell r="CN694"/>
          <cell r="CO694"/>
          <cell r="CP694"/>
          <cell r="CQ694"/>
          <cell r="CR694"/>
          <cell r="CS694"/>
          <cell r="CT694"/>
          <cell r="CU694"/>
          <cell r="CV694"/>
          <cell r="CW694"/>
          <cell r="CX694"/>
          <cell r="CY694"/>
          <cell r="CZ694"/>
          <cell r="DA694"/>
          <cell r="DB694"/>
          <cell r="DC694"/>
          <cell r="DD694"/>
          <cell r="DE694"/>
          <cell r="DF694"/>
          <cell r="DG694"/>
          <cell r="DH694"/>
          <cell r="DI694"/>
          <cell r="DJ694"/>
          <cell r="DK694"/>
          <cell r="DL694"/>
          <cell r="DM694"/>
          <cell r="DN694"/>
          <cell r="DO694"/>
          <cell r="DP694"/>
          <cell r="DQ694"/>
          <cell r="DR694"/>
          <cell r="DS694"/>
          <cell r="DT694"/>
          <cell r="DU694"/>
          <cell r="DV694"/>
          <cell r="DW694"/>
        </row>
        <row r="695">
          <cell r="V695"/>
          <cell r="W695"/>
          <cell r="X695"/>
          <cell r="Y695"/>
          <cell r="Z695"/>
          <cell r="AA695"/>
          <cell r="AB695"/>
          <cell r="AC695"/>
          <cell r="AD695"/>
          <cell r="AE695"/>
          <cell r="AF695"/>
          <cell r="AG695"/>
          <cell r="AH695"/>
          <cell r="AI695"/>
          <cell r="AJ695"/>
          <cell r="AK695"/>
          <cell r="AL695"/>
          <cell r="AM695"/>
          <cell r="AN695"/>
          <cell r="AO695"/>
          <cell r="AP695"/>
          <cell r="AQ695"/>
          <cell r="AR695"/>
          <cell r="AS695"/>
          <cell r="AT695"/>
          <cell r="AU695"/>
          <cell r="AV695"/>
          <cell r="AW695"/>
          <cell r="AX695"/>
          <cell r="AY695"/>
          <cell r="AZ695"/>
          <cell r="BA695"/>
          <cell r="BB695"/>
          <cell r="BC695"/>
          <cell r="BD695"/>
          <cell r="BE695"/>
          <cell r="BF695"/>
          <cell r="BG695"/>
          <cell r="BH695"/>
          <cell r="BI695"/>
          <cell r="BJ695"/>
          <cell r="BK695"/>
          <cell r="BL695"/>
          <cell r="BM695"/>
          <cell r="BN695"/>
          <cell r="BO695"/>
          <cell r="BP695"/>
          <cell r="BQ695"/>
          <cell r="BR695"/>
          <cell r="BS695"/>
          <cell r="BT695"/>
          <cell r="BU695"/>
          <cell r="BV695"/>
          <cell r="BW695"/>
          <cell r="BX695"/>
          <cell r="BY695"/>
          <cell r="BZ695"/>
          <cell r="CA695"/>
          <cell r="CB695"/>
          <cell r="CC695"/>
          <cell r="CD695"/>
          <cell r="CE695"/>
          <cell r="CF695"/>
          <cell r="CG695"/>
          <cell r="CH695"/>
          <cell r="CI695"/>
          <cell r="CJ695"/>
          <cell r="CK695"/>
          <cell r="CL695"/>
          <cell r="CM695"/>
          <cell r="CN695"/>
          <cell r="CO695"/>
          <cell r="CP695"/>
          <cell r="CQ695"/>
          <cell r="CR695"/>
          <cell r="CS695"/>
          <cell r="CT695"/>
          <cell r="CU695"/>
          <cell r="CV695"/>
          <cell r="CW695"/>
          <cell r="CX695"/>
          <cell r="CY695"/>
          <cell r="CZ695"/>
          <cell r="DA695"/>
          <cell r="DB695"/>
          <cell r="DC695"/>
          <cell r="DD695"/>
          <cell r="DE695"/>
          <cell r="DF695"/>
          <cell r="DG695"/>
          <cell r="DH695"/>
          <cell r="DI695"/>
          <cell r="DJ695"/>
          <cell r="DK695"/>
          <cell r="DL695"/>
          <cell r="DM695"/>
          <cell r="DN695"/>
          <cell r="DO695"/>
          <cell r="DP695"/>
          <cell r="DQ695"/>
          <cell r="DR695"/>
          <cell r="DS695"/>
          <cell r="DT695"/>
          <cell r="DU695"/>
          <cell r="DV695"/>
          <cell r="DW695"/>
        </row>
        <row r="696">
          <cell r="V696"/>
          <cell r="W696"/>
          <cell r="X696"/>
          <cell r="Y696"/>
          <cell r="Z696"/>
          <cell r="AA696"/>
          <cell r="AB696"/>
          <cell r="AC696"/>
          <cell r="AD696"/>
          <cell r="AE696"/>
          <cell r="AF696"/>
          <cell r="AG696"/>
          <cell r="AH696"/>
          <cell r="AI696"/>
          <cell r="AJ696"/>
          <cell r="AK696"/>
          <cell r="AL696"/>
          <cell r="AM696"/>
          <cell r="AN696"/>
          <cell r="AO696"/>
          <cell r="AP696"/>
          <cell r="AQ696"/>
          <cell r="AR696"/>
          <cell r="AS696"/>
          <cell r="AT696"/>
          <cell r="AU696"/>
          <cell r="AV696"/>
          <cell r="AW696"/>
          <cell r="AX696"/>
          <cell r="AY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cell r="DE696"/>
          <cell r="DF696"/>
          <cell r="DG696"/>
          <cell r="DH696"/>
          <cell r="DI696"/>
          <cell r="DJ696"/>
          <cell r="DK696"/>
          <cell r="DL696"/>
          <cell r="DM696"/>
          <cell r="DN696"/>
          <cell r="DO696"/>
          <cell r="DP696"/>
          <cell r="DQ696"/>
          <cell r="DR696"/>
          <cell r="DS696"/>
          <cell r="DT696"/>
          <cell r="DU696"/>
          <cell r="DV696"/>
          <cell r="DW696"/>
        </row>
        <row r="700">
          <cell r="U700"/>
          <cell r="V700"/>
          <cell r="W700"/>
          <cell r="X700"/>
          <cell r="Y700"/>
          <cell r="Z700"/>
          <cell r="AA700"/>
          <cell r="AB700"/>
          <cell r="AC700"/>
          <cell r="AD700"/>
          <cell r="AE700"/>
          <cell r="AF700"/>
          <cell r="AG700"/>
          <cell r="AH700"/>
          <cell r="AI700"/>
          <cell r="AJ700"/>
          <cell r="AK700"/>
          <cell r="AL700"/>
          <cell r="AM700"/>
          <cell r="AN700"/>
          <cell r="AO700"/>
          <cell r="AP700"/>
          <cell r="AQ700"/>
          <cell r="AR700"/>
          <cell r="AS700"/>
          <cell r="AT700"/>
          <cell r="AU700"/>
          <cell r="AV700"/>
          <cell r="AW700"/>
          <cell r="AX700"/>
          <cell r="AY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cell r="CZ700"/>
          <cell r="DA700"/>
          <cell r="DB700"/>
          <cell r="DC700"/>
          <cell r="DD700"/>
          <cell r="DE700"/>
          <cell r="DF700"/>
          <cell r="DG700"/>
          <cell r="DH700"/>
          <cell r="DI700"/>
          <cell r="DJ700"/>
          <cell r="DK700"/>
          <cell r="DL700"/>
          <cell r="DM700"/>
          <cell r="DN700"/>
          <cell r="DO700"/>
          <cell r="DP700"/>
          <cell r="DQ700"/>
          <cell r="DR700"/>
          <cell r="DS700"/>
          <cell r="DT700"/>
          <cell r="DU700"/>
          <cell r="DV700"/>
          <cell r="DW700"/>
        </row>
        <row r="701">
          <cell r="U701"/>
          <cell r="V701"/>
          <cell r="W701"/>
          <cell r="X701"/>
          <cell r="Y701"/>
          <cell r="Z701"/>
          <cell r="AA701"/>
          <cell r="AB701"/>
          <cell r="AC701"/>
          <cell r="AD701"/>
          <cell r="AE701"/>
          <cell r="AF701"/>
          <cell r="AG701"/>
          <cell r="AH701"/>
          <cell r="AI701"/>
          <cell r="AJ701"/>
          <cell r="AK701"/>
          <cell r="AL701"/>
          <cell r="AM701"/>
          <cell r="AN701"/>
          <cell r="AO701"/>
          <cell r="AP701"/>
          <cell r="AQ701"/>
          <cell r="AR701"/>
          <cell r="AS701"/>
          <cell r="AT701"/>
          <cell r="AU701"/>
          <cell r="AV701"/>
          <cell r="AW701"/>
          <cell r="AX701"/>
          <cell r="AY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cell r="DE701"/>
          <cell r="DF701"/>
          <cell r="DG701"/>
          <cell r="DH701"/>
          <cell r="DI701"/>
          <cell r="DJ701"/>
          <cell r="DK701"/>
          <cell r="DL701"/>
          <cell r="DM701"/>
          <cell r="DN701"/>
          <cell r="DO701"/>
          <cell r="DP701"/>
          <cell r="DQ701"/>
          <cell r="DR701"/>
          <cell r="DS701"/>
          <cell r="DT701"/>
          <cell r="DU701"/>
          <cell r="DV701"/>
          <cell r="DW701"/>
        </row>
        <row r="702">
          <cell r="U702"/>
          <cell r="V702"/>
          <cell r="W702"/>
          <cell r="X702"/>
          <cell r="Y702"/>
          <cell r="Z702"/>
          <cell r="AA702"/>
          <cell r="AB702"/>
          <cell r="AC702"/>
          <cell r="AD702"/>
          <cell r="AE702"/>
          <cell r="AF702"/>
          <cell r="AG702"/>
          <cell r="AH702"/>
          <cell r="AI702"/>
          <cell r="AJ702"/>
          <cell r="AK702"/>
          <cell r="AL702"/>
          <cell r="AM702"/>
          <cell r="AN702"/>
          <cell r="AO702"/>
          <cell r="AP702"/>
          <cell r="AQ702"/>
          <cell r="AR702"/>
          <cell r="AS702"/>
          <cell r="AT702"/>
          <cell r="AU702"/>
          <cell r="AV702"/>
          <cell r="AW702"/>
          <cell r="AX702"/>
          <cell r="AY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I702"/>
          <cell r="CJ702"/>
          <cell r="CK702"/>
          <cell r="CL702"/>
          <cell r="CM702"/>
          <cell r="CN702"/>
          <cell r="CO702"/>
          <cell r="CP702"/>
          <cell r="CQ702"/>
          <cell r="CR702"/>
          <cell r="CS702"/>
          <cell r="CT702"/>
          <cell r="CU702"/>
          <cell r="CV702"/>
          <cell r="CW702"/>
          <cell r="CX702"/>
          <cell r="CY702"/>
          <cell r="CZ702"/>
          <cell r="DA702"/>
          <cell r="DB702"/>
          <cell r="DC702"/>
          <cell r="DD702"/>
          <cell r="DE702"/>
          <cell r="DF702"/>
          <cell r="DG702"/>
          <cell r="DH702"/>
          <cell r="DI702"/>
          <cell r="DJ702"/>
          <cell r="DK702"/>
          <cell r="DL702"/>
          <cell r="DM702"/>
          <cell r="DN702"/>
          <cell r="DO702"/>
          <cell r="DP702"/>
          <cell r="DQ702"/>
          <cell r="DR702"/>
          <cell r="DS702"/>
          <cell r="DT702"/>
          <cell r="DU702"/>
          <cell r="DV702"/>
          <cell r="DW702"/>
        </row>
        <row r="703">
          <cell r="U703"/>
          <cell r="V703"/>
          <cell r="W703"/>
          <cell r="X703"/>
          <cell r="Y703"/>
          <cell r="Z703"/>
          <cell r="AA703"/>
          <cell r="AB703"/>
          <cell r="AC703"/>
          <cell r="AD703"/>
          <cell r="AE703"/>
          <cell r="AF703"/>
          <cell r="AG703"/>
          <cell r="AH703"/>
          <cell r="AI703"/>
          <cell r="AJ703"/>
          <cell r="AK703"/>
          <cell r="AL703"/>
          <cell r="AM703"/>
          <cell r="AN703"/>
          <cell r="AO703"/>
          <cell r="AP703"/>
          <cell r="AQ703"/>
          <cell r="AR703"/>
          <cell r="AS703"/>
          <cell r="AT703"/>
          <cell r="AU703"/>
          <cell r="AV703"/>
          <cell r="AW703"/>
          <cell r="AX703"/>
          <cell r="AY703"/>
          <cell r="AZ703"/>
          <cell r="BA703"/>
          <cell r="BB703"/>
          <cell r="BC703"/>
          <cell r="BD703"/>
          <cell r="BE703"/>
          <cell r="BF703"/>
          <cell r="BG703"/>
          <cell r="BH703"/>
          <cell r="BI703"/>
          <cell r="BJ703"/>
          <cell r="BK703"/>
          <cell r="BL703"/>
          <cell r="BM703"/>
          <cell r="BN703"/>
          <cell r="BO703"/>
          <cell r="BP703"/>
          <cell r="BQ703"/>
          <cell r="BR703"/>
          <cell r="BS703"/>
          <cell r="BT703"/>
          <cell r="BU703"/>
          <cell r="BV703"/>
          <cell r="BW703"/>
          <cell r="BX703"/>
          <cell r="BY703"/>
          <cell r="BZ703"/>
          <cell r="CA703"/>
          <cell r="CB703"/>
          <cell r="CC703"/>
          <cell r="CD703"/>
          <cell r="CE703"/>
          <cell r="CF703"/>
          <cell r="CG703"/>
          <cell r="CH703"/>
          <cell r="CI703"/>
          <cell r="CJ703"/>
          <cell r="CK703"/>
          <cell r="CL703"/>
          <cell r="CM703"/>
          <cell r="CN703"/>
          <cell r="CO703"/>
          <cell r="CP703"/>
          <cell r="CQ703"/>
          <cell r="CR703"/>
          <cell r="CS703"/>
          <cell r="CT703"/>
          <cell r="CU703"/>
          <cell r="CV703"/>
          <cell r="CW703"/>
          <cell r="CX703"/>
          <cell r="CY703"/>
          <cell r="CZ703"/>
          <cell r="DA703"/>
          <cell r="DB703"/>
          <cell r="DC703"/>
          <cell r="DD703"/>
          <cell r="DE703"/>
          <cell r="DF703"/>
          <cell r="DG703"/>
          <cell r="DH703"/>
          <cell r="DI703"/>
          <cell r="DJ703"/>
          <cell r="DK703"/>
          <cell r="DL703"/>
          <cell r="DM703"/>
          <cell r="DN703"/>
          <cell r="DO703"/>
          <cell r="DP703"/>
          <cell r="DQ703"/>
          <cell r="DR703"/>
          <cell r="DS703"/>
          <cell r="DT703"/>
          <cell r="DU703"/>
          <cell r="DV703"/>
          <cell r="DW703"/>
        </row>
        <row r="704">
          <cell r="U704"/>
          <cell r="V704"/>
          <cell r="W704"/>
          <cell r="X704"/>
          <cell r="Y704"/>
          <cell r="Z704"/>
          <cell r="AA704"/>
          <cell r="AB704"/>
          <cell r="AC704"/>
          <cell r="AD704"/>
          <cell r="AE704"/>
          <cell r="AF704"/>
          <cell r="AG704"/>
          <cell r="AH704"/>
          <cell r="AI704"/>
          <cell r="AJ704"/>
          <cell r="AK704"/>
          <cell r="AL704"/>
          <cell r="AM704"/>
          <cell r="AN704"/>
          <cell r="AO704"/>
          <cell r="AP704"/>
          <cell r="AQ704"/>
          <cell r="AR704"/>
          <cell r="AS704"/>
          <cell r="AT704"/>
          <cell r="AU704"/>
          <cell r="AV704"/>
          <cell r="AW704"/>
          <cell r="AX704"/>
          <cell r="AY704"/>
          <cell r="AZ704"/>
          <cell r="BA704"/>
          <cell r="BB704"/>
          <cell r="BC704"/>
          <cell r="BD704"/>
          <cell r="BE704"/>
          <cell r="BF704"/>
          <cell r="BG704"/>
          <cell r="BH704"/>
          <cell r="BI704"/>
          <cell r="BJ704"/>
          <cell r="BK704"/>
          <cell r="BL704"/>
          <cell r="BM704"/>
          <cell r="BN704"/>
          <cell r="BO704"/>
          <cell r="BP704"/>
          <cell r="BQ704"/>
          <cell r="BR704"/>
          <cell r="BS704"/>
          <cell r="BT704"/>
          <cell r="BU704"/>
          <cell r="BV704"/>
          <cell r="BW704"/>
          <cell r="BX704"/>
          <cell r="BY704"/>
          <cell r="BZ704"/>
          <cell r="CA704"/>
          <cell r="CB704"/>
          <cell r="CC704"/>
          <cell r="CD704"/>
          <cell r="CE704"/>
          <cell r="CF704"/>
          <cell r="CG704"/>
          <cell r="CH704"/>
          <cell r="CI704"/>
          <cell r="CJ704"/>
          <cell r="CK704"/>
          <cell r="CL704"/>
          <cell r="CM704"/>
          <cell r="CN704"/>
          <cell r="CO704"/>
          <cell r="CP704"/>
          <cell r="CQ704"/>
          <cell r="CR704"/>
          <cell r="CS704"/>
          <cell r="CT704"/>
          <cell r="CU704"/>
          <cell r="CV704"/>
          <cell r="CW704"/>
          <cell r="CX704"/>
          <cell r="CY704"/>
          <cell r="CZ704"/>
          <cell r="DA704"/>
          <cell r="DB704"/>
          <cell r="DC704"/>
          <cell r="DD704"/>
          <cell r="DE704"/>
          <cell r="DF704"/>
          <cell r="DG704"/>
          <cell r="DH704"/>
          <cell r="DI704"/>
          <cell r="DJ704"/>
          <cell r="DK704"/>
          <cell r="DL704"/>
          <cell r="DM704"/>
          <cell r="DN704"/>
          <cell r="DO704"/>
          <cell r="DP704"/>
          <cell r="DQ704"/>
          <cell r="DR704"/>
          <cell r="DS704"/>
          <cell r="DT704"/>
          <cell r="DU704"/>
          <cell r="DV704"/>
          <cell r="DW704"/>
        </row>
        <row r="705">
          <cell r="U705"/>
          <cell r="V705"/>
          <cell r="W705"/>
          <cell r="X705"/>
          <cell r="Y705"/>
          <cell r="Z705"/>
          <cell r="AA705"/>
          <cell r="AB705"/>
          <cell r="AC705"/>
          <cell r="AD705"/>
          <cell r="AE705"/>
          <cell r="AF705"/>
          <cell r="AG705"/>
          <cell r="AH705"/>
          <cell r="AI705"/>
          <cell r="AJ705"/>
          <cell r="AK705"/>
          <cell r="AL705"/>
          <cell r="AM705"/>
          <cell r="AN705"/>
          <cell r="AO705"/>
          <cell r="AP705"/>
          <cell r="AQ705"/>
          <cell r="AR705"/>
          <cell r="AS705"/>
          <cell r="AT705"/>
          <cell r="AU705"/>
          <cell r="AV705"/>
          <cell r="AW705"/>
          <cell r="AX705"/>
          <cell r="AY705"/>
          <cell r="AZ705"/>
          <cell r="BA705"/>
          <cell r="BB705"/>
          <cell r="BC705"/>
          <cell r="BD705"/>
          <cell r="BE705"/>
          <cell r="BF705"/>
          <cell r="BG705"/>
          <cell r="BH705"/>
          <cell r="BI705"/>
          <cell r="BJ705"/>
          <cell r="BK705"/>
          <cell r="BL705"/>
          <cell r="BM705"/>
          <cell r="BN705"/>
          <cell r="BO705"/>
          <cell r="BP705"/>
          <cell r="BQ705"/>
          <cell r="BR705"/>
          <cell r="BS705"/>
          <cell r="BT705"/>
          <cell r="BU705"/>
          <cell r="BV705"/>
          <cell r="BW705"/>
          <cell r="BX705"/>
          <cell r="BY705"/>
          <cell r="BZ705"/>
          <cell r="CA705"/>
          <cell r="CB705"/>
          <cell r="CC705"/>
          <cell r="CD705"/>
          <cell r="CE705"/>
          <cell r="CF705"/>
          <cell r="CG705"/>
          <cell r="CH705"/>
          <cell r="CI705"/>
          <cell r="CJ705"/>
          <cell r="CK705"/>
          <cell r="CL705"/>
          <cell r="CM705"/>
          <cell r="CN705"/>
          <cell r="CO705"/>
          <cell r="CP705"/>
          <cell r="CQ705"/>
          <cell r="CR705"/>
          <cell r="CS705"/>
          <cell r="CT705"/>
          <cell r="CU705"/>
          <cell r="CV705"/>
          <cell r="CW705"/>
          <cell r="CX705"/>
          <cell r="CY705"/>
          <cell r="CZ705"/>
          <cell r="DA705"/>
          <cell r="DB705"/>
          <cell r="DC705"/>
          <cell r="DD705"/>
          <cell r="DE705"/>
          <cell r="DF705"/>
          <cell r="DG705"/>
          <cell r="DH705"/>
          <cell r="DI705"/>
          <cell r="DJ705"/>
          <cell r="DK705"/>
          <cell r="DL705"/>
          <cell r="DM705"/>
          <cell r="DN705"/>
          <cell r="DO705"/>
          <cell r="DP705"/>
          <cell r="DQ705"/>
          <cell r="DR705"/>
          <cell r="DS705"/>
          <cell r="DT705"/>
          <cell r="DU705"/>
          <cell r="DV705"/>
          <cell r="DW705"/>
        </row>
        <row r="706">
          <cell r="U706"/>
          <cell r="V706"/>
          <cell r="W706"/>
          <cell r="X706"/>
          <cell r="Y706"/>
          <cell r="Z706"/>
          <cell r="AA706"/>
          <cell r="AB706"/>
          <cell r="AC706"/>
          <cell r="AD706"/>
          <cell r="AE706"/>
          <cell r="AF706"/>
          <cell r="AG706"/>
          <cell r="AH706"/>
          <cell r="AI706"/>
          <cell r="AJ706"/>
          <cell r="AK706"/>
          <cell r="AL706"/>
          <cell r="AM706"/>
          <cell r="AN706"/>
          <cell r="AO706"/>
          <cell r="AP706"/>
          <cell r="AQ706"/>
          <cell r="AR706"/>
          <cell r="AS706"/>
          <cell r="AT706"/>
          <cell r="AU706"/>
          <cell r="AV706"/>
          <cell r="AW706"/>
          <cell r="AX706"/>
          <cell r="AY706"/>
          <cell r="AZ706"/>
          <cell r="BA706"/>
          <cell r="BB706"/>
          <cell r="BC706"/>
          <cell r="BD706"/>
          <cell r="BE706"/>
          <cell r="BF706"/>
          <cell r="BG706"/>
          <cell r="BH706"/>
          <cell r="BI706"/>
          <cell r="BJ706"/>
          <cell r="BK706"/>
          <cell r="BL706"/>
          <cell r="BM706"/>
          <cell r="BN706"/>
          <cell r="BO706"/>
          <cell r="BP706"/>
          <cell r="BQ706"/>
          <cell r="BR706"/>
          <cell r="BS706"/>
          <cell r="BT706"/>
          <cell r="BU706"/>
          <cell r="BV706"/>
          <cell r="BW706"/>
          <cell r="BX706"/>
          <cell r="BY706"/>
          <cell r="BZ706"/>
          <cell r="CA706"/>
          <cell r="CB706"/>
          <cell r="CC706"/>
          <cell r="CD706"/>
          <cell r="CE706"/>
          <cell r="CF706"/>
          <cell r="CG706"/>
          <cell r="CH706"/>
          <cell r="CI706"/>
          <cell r="CJ706"/>
          <cell r="CK706"/>
          <cell r="CL706"/>
          <cell r="CM706"/>
          <cell r="CN706"/>
          <cell r="CO706"/>
          <cell r="CP706"/>
          <cell r="CQ706"/>
          <cell r="CR706"/>
          <cell r="CS706"/>
          <cell r="CT706"/>
          <cell r="CU706"/>
          <cell r="CV706"/>
          <cell r="CW706"/>
          <cell r="CX706"/>
          <cell r="CY706"/>
          <cell r="CZ706"/>
          <cell r="DA706"/>
          <cell r="DB706"/>
          <cell r="DC706"/>
          <cell r="DD706"/>
          <cell r="DE706"/>
          <cell r="DF706"/>
          <cell r="DG706"/>
          <cell r="DH706"/>
          <cell r="DI706"/>
          <cell r="DJ706"/>
          <cell r="DK706"/>
          <cell r="DL706"/>
          <cell r="DM706"/>
          <cell r="DN706"/>
          <cell r="DO706"/>
          <cell r="DP706"/>
          <cell r="DQ706"/>
          <cell r="DR706"/>
          <cell r="DS706"/>
          <cell r="DT706"/>
          <cell r="DU706"/>
          <cell r="DV706"/>
          <cell r="DW706"/>
        </row>
        <row r="707">
          <cell r="U707"/>
          <cell r="V707"/>
          <cell r="W707"/>
          <cell r="X707"/>
          <cell r="Y707"/>
          <cell r="Z707"/>
          <cell r="AA707"/>
          <cell r="AB707"/>
          <cell r="AC707"/>
          <cell r="AD707"/>
          <cell r="AE707"/>
          <cell r="AF707"/>
          <cell r="AG707"/>
          <cell r="AH707"/>
          <cell r="AI707"/>
          <cell r="AJ707"/>
          <cell r="AK707"/>
          <cell r="AL707"/>
          <cell r="AM707"/>
          <cell r="AN707"/>
          <cell r="AO707"/>
          <cell r="AP707"/>
          <cell r="AQ707"/>
          <cell r="AR707"/>
          <cell r="AS707"/>
          <cell r="AT707"/>
          <cell r="AU707"/>
          <cell r="AV707"/>
          <cell r="AW707"/>
          <cell r="AX707"/>
          <cell r="AY707"/>
          <cell r="AZ707"/>
          <cell r="BA707"/>
          <cell r="BB707"/>
          <cell r="BC707"/>
          <cell r="BD707"/>
          <cell r="BE707"/>
          <cell r="BF707"/>
          <cell r="BG707"/>
          <cell r="BH707"/>
          <cell r="BI707"/>
          <cell r="BJ707"/>
          <cell r="BK707"/>
          <cell r="BL707"/>
          <cell r="BM707"/>
          <cell r="BN707"/>
          <cell r="BO707"/>
          <cell r="BP707"/>
          <cell r="BQ707"/>
          <cell r="BR707"/>
          <cell r="BS707"/>
          <cell r="BT707"/>
          <cell r="BU707"/>
          <cell r="BV707"/>
          <cell r="BW707"/>
          <cell r="BX707"/>
          <cell r="BY707"/>
          <cell r="BZ707"/>
          <cell r="CA707"/>
          <cell r="CB707"/>
          <cell r="CC707"/>
          <cell r="CD707"/>
          <cell r="CE707"/>
          <cell r="CF707"/>
          <cell r="CG707"/>
          <cell r="CH707"/>
          <cell r="CI707"/>
          <cell r="CJ707"/>
          <cell r="CK707"/>
          <cell r="CL707"/>
          <cell r="CM707"/>
          <cell r="CN707"/>
          <cell r="CO707"/>
          <cell r="CP707"/>
          <cell r="CQ707"/>
          <cell r="CR707"/>
          <cell r="CS707"/>
          <cell r="CT707"/>
          <cell r="CU707"/>
          <cell r="CV707"/>
          <cell r="CW707"/>
          <cell r="CX707"/>
          <cell r="CY707"/>
          <cell r="CZ707"/>
          <cell r="DA707"/>
          <cell r="DB707"/>
          <cell r="DC707"/>
          <cell r="DD707"/>
          <cell r="DE707"/>
          <cell r="DF707"/>
          <cell r="DG707"/>
          <cell r="DH707"/>
          <cell r="DI707"/>
          <cell r="DJ707"/>
          <cell r="DK707"/>
          <cell r="DL707"/>
          <cell r="DM707"/>
          <cell r="DN707"/>
          <cell r="DO707"/>
          <cell r="DP707"/>
          <cell r="DQ707"/>
          <cell r="DR707"/>
          <cell r="DS707"/>
          <cell r="DT707"/>
          <cell r="DU707"/>
          <cell r="DV707"/>
          <cell r="DW707"/>
        </row>
        <row r="708">
          <cell r="U708"/>
          <cell r="V708"/>
          <cell r="W708"/>
          <cell r="X708"/>
          <cell r="Y708"/>
          <cell r="Z708"/>
          <cell r="AA708"/>
          <cell r="AB708"/>
          <cell r="AC708"/>
          <cell r="AD708"/>
          <cell r="AE708"/>
          <cell r="AF708"/>
          <cell r="AG708"/>
          <cell r="AH708"/>
          <cell r="AI708"/>
          <cell r="AJ708"/>
          <cell r="AK708"/>
          <cell r="AL708"/>
          <cell r="AM708"/>
          <cell r="AN708"/>
          <cell r="AO708"/>
          <cell r="AP708"/>
          <cell r="AQ708"/>
          <cell r="AR708"/>
          <cell r="AS708"/>
          <cell r="AT708"/>
          <cell r="AU708"/>
          <cell r="AV708"/>
          <cell r="AW708"/>
          <cell r="AX708"/>
          <cell r="AY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I708"/>
          <cell r="CJ708"/>
          <cell r="CK708"/>
          <cell r="CL708"/>
          <cell r="CM708"/>
          <cell r="CN708"/>
          <cell r="CO708"/>
          <cell r="CP708"/>
          <cell r="CQ708"/>
          <cell r="CR708"/>
          <cell r="CS708"/>
          <cell r="CT708"/>
          <cell r="CU708"/>
          <cell r="CV708"/>
          <cell r="CW708"/>
          <cell r="CX708"/>
          <cell r="CY708"/>
          <cell r="CZ708"/>
          <cell r="DA708"/>
          <cell r="DB708"/>
          <cell r="DC708"/>
          <cell r="DD708"/>
          <cell r="DE708"/>
          <cell r="DF708"/>
          <cell r="DG708"/>
          <cell r="DH708"/>
          <cell r="DI708"/>
          <cell r="DJ708"/>
          <cell r="DK708"/>
          <cell r="DL708"/>
          <cell r="DM708"/>
          <cell r="DN708"/>
          <cell r="DO708"/>
          <cell r="DP708"/>
          <cell r="DQ708"/>
          <cell r="DR708"/>
          <cell r="DS708"/>
          <cell r="DT708"/>
          <cell r="DU708"/>
          <cell r="DV708"/>
          <cell r="DW708"/>
        </row>
        <row r="709">
          <cell r="U709"/>
          <cell r="V709"/>
          <cell r="W709"/>
          <cell r="X709"/>
          <cell r="Y709"/>
          <cell r="Z709"/>
          <cell r="AA709"/>
          <cell r="AB709"/>
          <cell r="AC709"/>
          <cell r="AD709"/>
          <cell r="AE709"/>
          <cell r="AF709"/>
          <cell r="AG709"/>
          <cell r="AH709"/>
          <cell r="AI709"/>
          <cell r="AJ709"/>
          <cell r="AK709"/>
          <cell r="AL709"/>
          <cell r="AM709"/>
          <cell r="AN709"/>
          <cell r="AO709"/>
          <cell r="AP709"/>
          <cell r="AQ709"/>
          <cell r="AR709"/>
          <cell r="AS709"/>
          <cell r="AT709"/>
          <cell r="AU709"/>
          <cell r="AV709"/>
          <cell r="AW709"/>
          <cell r="AX709"/>
          <cell r="AY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I709"/>
          <cell r="CJ709"/>
          <cell r="CK709"/>
          <cell r="CL709"/>
          <cell r="CM709"/>
          <cell r="CN709"/>
          <cell r="CO709"/>
          <cell r="CP709"/>
          <cell r="CQ709"/>
          <cell r="CR709"/>
          <cell r="CS709"/>
          <cell r="CT709"/>
          <cell r="CU709"/>
          <cell r="CV709"/>
          <cell r="CW709"/>
          <cell r="CX709"/>
          <cell r="CY709"/>
          <cell r="CZ709"/>
          <cell r="DA709"/>
          <cell r="DB709"/>
          <cell r="DC709"/>
          <cell r="DD709"/>
          <cell r="DE709"/>
          <cell r="DF709"/>
          <cell r="DG709"/>
          <cell r="DH709"/>
          <cell r="DI709"/>
          <cell r="DJ709"/>
          <cell r="DK709"/>
          <cell r="DL709"/>
          <cell r="DM709"/>
          <cell r="DN709"/>
          <cell r="DO709"/>
          <cell r="DP709"/>
          <cell r="DQ709"/>
          <cell r="DR709"/>
          <cell r="DS709"/>
          <cell r="DT709"/>
          <cell r="DU709"/>
          <cell r="DV709"/>
          <cell r="DW709"/>
        </row>
        <row r="710">
          <cell r="U710"/>
          <cell r="V710"/>
          <cell r="W710"/>
          <cell r="X710"/>
          <cell r="Y710"/>
          <cell r="Z710"/>
          <cell r="AA710"/>
          <cell r="AB710"/>
          <cell r="AC710"/>
          <cell r="AD710"/>
          <cell r="AE710"/>
          <cell r="AF710"/>
          <cell r="AG710"/>
          <cell r="AH710"/>
          <cell r="AI710"/>
          <cell r="AJ710"/>
          <cell r="AK710"/>
          <cell r="AL710"/>
          <cell r="AM710"/>
          <cell r="AN710"/>
          <cell r="AO710"/>
          <cell r="AP710"/>
          <cell r="AQ710"/>
          <cell r="AR710"/>
          <cell r="AS710"/>
          <cell r="AT710"/>
          <cell r="AU710"/>
          <cell r="AV710"/>
          <cell r="AW710"/>
          <cell r="AX710"/>
          <cell r="AY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I710"/>
          <cell r="CJ710"/>
          <cell r="CK710"/>
          <cell r="CL710"/>
          <cell r="CM710"/>
          <cell r="CN710"/>
          <cell r="CO710"/>
          <cell r="CP710"/>
          <cell r="CQ710"/>
          <cell r="CR710"/>
          <cell r="CS710"/>
          <cell r="CT710"/>
          <cell r="CU710"/>
          <cell r="CV710"/>
          <cell r="CW710"/>
          <cell r="CX710"/>
          <cell r="CY710"/>
          <cell r="CZ710"/>
          <cell r="DA710"/>
          <cell r="DB710"/>
          <cell r="DC710"/>
          <cell r="DD710"/>
          <cell r="DE710"/>
          <cell r="DF710"/>
          <cell r="DG710"/>
          <cell r="DH710"/>
          <cell r="DI710"/>
          <cell r="DJ710"/>
          <cell r="DK710"/>
          <cell r="DL710"/>
          <cell r="DM710"/>
          <cell r="DN710"/>
          <cell r="DO710"/>
          <cell r="DP710"/>
          <cell r="DQ710"/>
          <cell r="DR710"/>
          <cell r="DS710"/>
          <cell r="DT710"/>
          <cell r="DU710"/>
          <cell r="DV710"/>
          <cell r="DW710"/>
        </row>
        <row r="711">
          <cell r="U711"/>
          <cell r="V711"/>
          <cell r="W711"/>
          <cell r="X711"/>
          <cell r="Y711"/>
          <cell r="Z711"/>
          <cell r="AA711"/>
          <cell r="AB711"/>
          <cell r="AC711"/>
          <cell r="AD711"/>
          <cell r="AE711"/>
          <cell r="AF711"/>
          <cell r="AG711"/>
          <cell r="AH711"/>
          <cell r="AI711"/>
          <cell r="AJ711"/>
          <cell r="AK711"/>
          <cell r="AL711"/>
          <cell r="AM711"/>
          <cell r="AN711"/>
          <cell r="AO711"/>
          <cell r="AP711"/>
          <cell r="AQ711"/>
          <cell r="AR711"/>
          <cell r="AS711"/>
          <cell r="AT711"/>
          <cell r="AU711"/>
          <cell r="AV711"/>
          <cell r="AW711"/>
          <cell r="AX711"/>
          <cell r="AY711"/>
          <cell r="AZ711"/>
          <cell r="BA711"/>
          <cell r="BB711"/>
          <cell r="BC711"/>
          <cell r="BD711"/>
          <cell r="BE711"/>
          <cell r="BF711"/>
          <cell r="BG711"/>
          <cell r="BH711"/>
          <cell r="BI711"/>
          <cell r="BJ711"/>
          <cell r="BK711"/>
          <cell r="BL711"/>
          <cell r="BM711"/>
          <cell r="BN711"/>
          <cell r="BO711"/>
          <cell r="BP711"/>
          <cell r="BQ711"/>
          <cell r="BR711"/>
          <cell r="BS711"/>
          <cell r="BT711"/>
          <cell r="BU711"/>
          <cell r="BV711"/>
          <cell r="BW711"/>
          <cell r="BX711"/>
          <cell r="BY711"/>
          <cell r="BZ711"/>
          <cell r="CA711"/>
          <cell r="CB711"/>
          <cell r="CC711"/>
          <cell r="CD711"/>
          <cell r="CE711"/>
          <cell r="CF711"/>
          <cell r="CG711"/>
          <cell r="CH711"/>
          <cell r="CI711"/>
          <cell r="CJ711"/>
          <cell r="CK711"/>
          <cell r="CL711"/>
          <cell r="CM711"/>
          <cell r="CN711"/>
          <cell r="CO711"/>
          <cell r="CP711"/>
          <cell r="CQ711"/>
          <cell r="CR711"/>
          <cell r="CS711"/>
          <cell r="CT711"/>
          <cell r="CU711"/>
          <cell r="CV711"/>
          <cell r="CW711"/>
          <cell r="CX711"/>
          <cell r="CY711"/>
          <cell r="CZ711"/>
          <cell r="DA711"/>
          <cell r="DB711"/>
          <cell r="DC711"/>
          <cell r="DD711"/>
          <cell r="DE711"/>
          <cell r="DF711"/>
          <cell r="DG711"/>
          <cell r="DH711"/>
          <cell r="DI711"/>
          <cell r="DJ711"/>
          <cell r="DK711"/>
          <cell r="DL711"/>
          <cell r="DM711"/>
          <cell r="DN711"/>
          <cell r="DO711"/>
          <cell r="DP711"/>
          <cell r="DQ711"/>
          <cell r="DR711"/>
          <cell r="DS711"/>
          <cell r="DT711"/>
          <cell r="DU711"/>
          <cell r="DV711"/>
          <cell r="DW711"/>
        </row>
        <row r="712">
          <cell r="U712"/>
          <cell r="V712"/>
          <cell r="W712"/>
          <cell r="X712"/>
          <cell r="Y712"/>
          <cell r="Z712"/>
          <cell r="AA712"/>
          <cell r="AB712"/>
          <cell r="AC712"/>
          <cell r="AD712"/>
          <cell r="AE712"/>
          <cell r="AF712"/>
          <cell r="AG712"/>
          <cell r="AH712"/>
          <cell r="AI712"/>
          <cell r="AJ712"/>
          <cell r="AK712"/>
          <cell r="AL712"/>
          <cell r="AM712"/>
          <cell r="AN712"/>
          <cell r="AO712"/>
          <cell r="AP712"/>
          <cell r="AQ712"/>
          <cell r="AR712"/>
          <cell r="AS712"/>
          <cell r="AT712"/>
          <cell r="AU712"/>
          <cell r="AV712"/>
          <cell r="AW712"/>
          <cell r="AX712"/>
          <cell r="AY712"/>
          <cell r="AZ712"/>
          <cell r="BA712"/>
          <cell r="BB712"/>
          <cell r="BC712"/>
          <cell r="BD712"/>
          <cell r="BE712"/>
          <cell r="BF712"/>
          <cell r="BG712"/>
          <cell r="BH712"/>
          <cell r="BI712"/>
          <cell r="BJ712"/>
          <cell r="BK712"/>
          <cell r="BL712"/>
          <cell r="BM712"/>
          <cell r="BN712"/>
          <cell r="BO712"/>
          <cell r="BP712"/>
          <cell r="BQ712"/>
          <cell r="BR712"/>
          <cell r="BS712"/>
          <cell r="BT712"/>
          <cell r="BU712"/>
          <cell r="BV712"/>
          <cell r="BW712"/>
          <cell r="BX712"/>
          <cell r="BY712"/>
          <cell r="BZ712"/>
          <cell r="CA712"/>
          <cell r="CB712"/>
          <cell r="CC712"/>
          <cell r="CD712"/>
          <cell r="CE712"/>
          <cell r="CF712"/>
          <cell r="CG712"/>
          <cell r="CH712"/>
          <cell r="CI712"/>
          <cell r="CJ712"/>
          <cell r="CK712"/>
          <cell r="CL712"/>
          <cell r="CM712"/>
          <cell r="CN712"/>
          <cell r="CO712"/>
          <cell r="CP712"/>
          <cell r="CQ712"/>
          <cell r="CR712"/>
          <cell r="CS712"/>
          <cell r="CT712"/>
          <cell r="CU712"/>
          <cell r="CV712"/>
          <cell r="CW712"/>
          <cell r="CX712"/>
          <cell r="CY712"/>
          <cell r="CZ712"/>
          <cell r="DA712"/>
          <cell r="DB712"/>
          <cell r="DC712"/>
          <cell r="DD712"/>
          <cell r="DE712"/>
          <cell r="DF712"/>
          <cell r="DG712"/>
          <cell r="DH712"/>
          <cell r="DI712"/>
          <cell r="DJ712"/>
          <cell r="DK712"/>
          <cell r="DL712"/>
          <cell r="DM712"/>
          <cell r="DN712"/>
          <cell r="DO712"/>
          <cell r="DP712"/>
          <cell r="DQ712"/>
          <cell r="DR712"/>
          <cell r="DS712"/>
          <cell r="DT712"/>
          <cell r="DU712"/>
          <cell r="DV712"/>
          <cell r="DW712"/>
        </row>
        <row r="713">
          <cell r="U713"/>
          <cell r="V713"/>
          <cell r="W713"/>
          <cell r="X713"/>
          <cell r="Y713"/>
          <cell r="Z713"/>
          <cell r="AA713"/>
          <cell r="AB713"/>
          <cell r="AC713"/>
          <cell r="AD713"/>
          <cell r="AE713"/>
          <cell r="AF713"/>
          <cell r="AG713"/>
          <cell r="AH713"/>
          <cell r="AI713"/>
          <cell r="AJ713"/>
          <cell r="AK713"/>
          <cell r="AL713"/>
          <cell r="AM713"/>
          <cell r="AN713"/>
          <cell r="AO713"/>
          <cell r="AP713"/>
          <cell r="AQ713"/>
          <cell r="AR713"/>
          <cell r="AS713"/>
          <cell r="AT713"/>
          <cell r="AU713"/>
          <cell r="AV713"/>
          <cell r="AW713"/>
          <cell r="AX713"/>
          <cell r="AY713"/>
          <cell r="AZ713"/>
          <cell r="BA713"/>
          <cell r="BB713"/>
          <cell r="BC713"/>
          <cell r="BD713"/>
          <cell r="BE713"/>
          <cell r="BF713"/>
          <cell r="BG713"/>
          <cell r="BH713"/>
          <cell r="BI713"/>
          <cell r="BJ713"/>
          <cell r="BK713"/>
          <cell r="BL713"/>
          <cell r="BM713"/>
          <cell r="BN713"/>
          <cell r="BO713"/>
          <cell r="BP713"/>
          <cell r="BQ713"/>
          <cell r="BR713"/>
          <cell r="BS713"/>
          <cell r="BT713"/>
          <cell r="BU713"/>
          <cell r="BV713"/>
          <cell r="BW713"/>
          <cell r="BX713"/>
          <cell r="BY713"/>
          <cell r="BZ713"/>
          <cell r="CA713"/>
          <cell r="CB713"/>
          <cell r="CC713"/>
          <cell r="CD713"/>
          <cell r="CE713"/>
          <cell r="CF713"/>
          <cell r="CG713"/>
          <cell r="CH713"/>
          <cell r="CI713"/>
          <cell r="CJ713"/>
          <cell r="CK713"/>
          <cell r="CL713"/>
          <cell r="CM713"/>
          <cell r="CN713"/>
          <cell r="CO713"/>
          <cell r="CP713"/>
          <cell r="CQ713"/>
          <cell r="CR713"/>
          <cell r="CS713"/>
          <cell r="CT713"/>
          <cell r="CU713"/>
          <cell r="CV713"/>
          <cell r="CW713"/>
          <cell r="CX713"/>
          <cell r="CY713"/>
          <cell r="CZ713"/>
          <cell r="DA713"/>
          <cell r="DB713"/>
          <cell r="DC713"/>
          <cell r="DD713"/>
          <cell r="DE713"/>
          <cell r="DF713"/>
          <cell r="DG713"/>
          <cell r="DH713"/>
          <cell r="DI713"/>
          <cell r="DJ713"/>
          <cell r="DK713"/>
          <cell r="DL713"/>
          <cell r="DM713"/>
          <cell r="DN713"/>
          <cell r="DO713"/>
          <cell r="DP713"/>
          <cell r="DQ713"/>
          <cell r="DR713"/>
          <cell r="DS713"/>
          <cell r="DT713"/>
          <cell r="DU713"/>
          <cell r="DV713"/>
          <cell r="DW713"/>
        </row>
        <row r="714">
          <cell r="U714"/>
          <cell r="V714"/>
          <cell r="W714"/>
          <cell r="X714"/>
          <cell r="Y714"/>
          <cell r="Z714"/>
          <cell r="AA714"/>
          <cell r="AB714"/>
          <cell r="AC714"/>
          <cell r="AD714"/>
          <cell r="AE714"/>
          <cell r="AF714"/>
          <cell r="AG714"/>
          <cell r="AH714"/>
          <cell r="AI714"/>
          <cell r="AJ714"/>
          <cell r="AK714"/>
          <cell r="AL714"/>
          <cell r="AM714"/>
          <cell r="AN714"/>
          <cell r="AO714"/>
          <cell r="AP714"/>
          <cell r="AQ714"/>
          <cell r="AR714"/>
          <cell r="AS714"/>
          <cell r="AT714"/>
          <cell r="AU714"/>
          <cell r="AV714"/>
          <cell r="AW714"/>
          <cell r="AX714"/>
          <cell r="AY714"/>
          <cell r="AZ714"/>
          <cell r="BA714"/>
          <cell r="BB714"/>
          <cell r="BC714"/>
          <cell r="BD714"/>
          <cell r="BE714"/>
          <cell r="BF714"/>
          <cell r="BG714"/>
          <cell r="BH714"/>
          <cell r="BI714"/>
          <cell r="BJ714"/>
          <cell r="BK714"/>
          <cell r="BL714"/>
          <cell r="BM714"/>
          <cell r="BN714"/>
          <cell r="BO714"/>
          <cell r="BP714"/>
          <cell r="BQ714"/>
          <cell r="BR714"/>
          <cell r="BS714"/>
          <cell r="BT714"/>
          <cell r="BU714"/>
          <cell r="BV714"/>
          <cell r="BW714"/>
          <cell r="BX714"/>
          <cell r="BY714"/>
          <cell r="BZ714"/>
          <cell r="CA714"/>
          <cell r="CB714"/>
          <cell r="CC714"/>
          <cell r="CD714"/>
          <cell r="CE714"/>
          <cell r="CF714"/>
          <cell r="CG714"/>
          <cell r="CH714"/>
          <cell r="CI714"/>
          <cell r="CJ714"/>
          <cell r="CK714"/>
          <cell r="CL714"/>
          <cell r="CM714"/>
          <cell r="CN714"/>
          <cell r="CO714"/>
          <cell r="CP714"/>
          <cell r="CQ714"/>
          <cell r="CR714"/>
          <cell r="CS714"/>
          <cell r="CT714"/>
          <cell r="CU714"/>
          <cell r="CV714"/>
          <cell r="CW714"/>
          <cell r="CX714"/>
          <cell r="CY714"/>
          <cell r="CZ714"/>
          <cell r="DA714"/>
          <cell r="DB714"/>
          <cell r="DC714"/>
          <cell r="DD714"/>
          <cell r="DE714"/>
          <cell r="DF714"/>
          <cell r="DG714"/>
          <cell r="DH714"/>
          <cell r="DI714"/>
          <cell r="DJ714"/>
          <cell r="DK714"/>
          <cell r="DL714"/>
          <cell r="DM714"/>
          <cell r="DN714"/>
          <cell r="DO714"/>
          <cell r="DP714"/>
          <cell r="DQ714"/>
          <cell r="DR714"/>
          <cell r="DS714"/>
          <cell r="DT714"/>
          <cell r="DU714"/>
          <cell r="DV714"/>
          <cell r="DW714"/>
        </row>
        <row r="715">
          <cell r="U715"/>
          <cell r="V715"/>
          <cell r="W715"/>
          <cell r="X715"/>
          <cell r="Y715"/>
          <cell r="Z715"/>
          <cell r="AA715"/>
          <cell r="AB715"/>
          <cell r="AC715"/>
          <cell r="AD715"/>
          <cell r="AE715"/>
          <cell r="AF715"/>
          <cell r="AG715"/>
          <cell r="AH715"/>
          <cell r="AI715"/>
          <cell r="AJ715"/>
          <cell r="AK715"/>
          <cell r="AL715"/>
          <cell r="AM715"/>
          <cell r="AN715"/>
          <cell r="AO715"/>
          <cell r="AP715"/>
          <cell r="AQ715"/>
          <cell r="AR715"/>
          <cell r="AS715"/>
          <cell r="AT715"/>
          <cell r="AU715"/>
          <cell r="AV715"/>
          <cell r="AW715"/>
          <cell r="AX715"/>
          <cell r="AY715"/>
          <cell r="AZ715"/>
          <cell r="BA715"/>
          <cell r="BB715"/>
          <cell r="BC715"/>
          <cell r="BD715"/>
          <cell r="BE715"/>
          <cell r="BF715"/>
          <cell r="BG715"/>
          <cell r="BH715"/>
          <cell r="BI715"/>
          <cell r="BJ715"/>
          <cell r="BK715"/>
          <cell r="BL715"/>
          <cell r="BM715"/>
          <cell r="BN715"/>
          <cell r="BO715"/>
          <cell r="BP715"/>
          <cell r="BQ715"/>
          <cell r="BR715"/>
          <cell r="BS715"/>
          <cell r="BT715"/>
          <cell r="BU715"/>
          <cell r="BV715"/>
          <cell r="BW715"/>
          <cell r="BX715"/>
          <cell r="BY715"/>
          <cell r="BZ715"/>
          <cell r="CA715"/>
          <cell r="CB715"/>
          <cell r="CC715"/>
          <cell r="CD715"/>
          <cell r="CE715"/>
          <cell r="CF715"/>
          <cell r="CG715"/>
          <cell r="CH715"/>
          <cell r="CI715"/>
          <cell r="CJ715"/>
          <cell r="CK715"/>
          <cell r="CL715"/>
          <cell r="CM715"/>
          <cell r="CN715"/>
          <cell r="CO715"/>
          <cell r="CP715"/>
          <cell r="CQ715"/>
          <cell r="CR715"/>
          <cell r="CS715"/>
          <cell r="CT715"/>
          <cell r="CU715"/>
          <cell r="CV715"/>
          <cell r="CW715"/>
          <cell r="CX715"/>
          <cell r="CY715"/>
          <cell r="CZ715"/>
          <cell r="DA715"/>
          <cell r="DB715"/>
          <cell r="DC715"/>
          <cell r="DD715"/>
          <cell r="DE715"/>
          <cell r="DF715"/>
          <cell r="DG715"/>
          <cell r="DH715"/>
          <cell r="DI715"/>
          <cell r="DJ715"/>
          <cell r="DK715"/>
          <cell r="DL715"/>
          <cell r="DM715"/>
          <cell r="DN715"/>
          <cell r="DO715"/>
          <cell r="DP715"/>
          <cell r="DQ715"/>
          <cell r="DR715"/>
          <cell r="DS715"/>
          <cell r="DT715"/>
          <cell r="DU715"/>
          <cell r="DV715"/>
          <cell r="DW715"/>
        </row>
        <row r="716">
          <cell r="U716"/>
          <cell r="V716"/>
          <cell r="W716"/>
          <cell r="X716"/>
          <cell r="Y716"/>
          <cell r="Z716"/>
          <cell r="AA716"/>
          <cell r="AB716"/>
          <cell r="AC716"/>
          <cell r="AD716"/>
          <cell r="AE716"/>
          <cell r="AF716"/>
          <cell r="AG716"/>
          <cell r="AH716"/>
          <cell r="AI716"/>
          <cell r="AJ716"/>
          <cell r="AK716"/>
          <cell r="AL716"/>
          <cell r="AM716"/>
          <cell r="AN716"/>
          <cell r="AO716"/>
          <cell r="AP716"/>
          <cell r="AQ716"/>
          <cell r="AR716"/>
          <cell r="AS716"/>
          <cell r="AT716"/>
          <cell r="AU716"/>
          <cell r="AV716"/>
          <cell r="AW716"/>
          <cell r="AX716"/>
          <cell r="AY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cell r="DE716"/>
          <cell r="DF716"/>
          <cell r="DG716"/>
          <cell r="DH716"/>
          <cell r="DI716"/>
          <cell r="DJ716"/>
          <cell r="DK716"/>
          <cell r="DL716"/>
          <cell r="DM716"/>
          <cell r="DN716"/>
          <cell r="DO716"/>
          <cell r="DP716"/>
          <cell r="DQ716"/>
          <cell r="DR716"/>
          <cell r="DS716"/>
          <cell r="DT716"/>
          <cell r="DU716"/>
          <cell r="DV716"/>
          <cell r="DW716"/>
        </row>
        <row r="717">
          <cell r="U717"/>
          <cell r="V717"/>
          <cell r="W717"/>
          <cell r="X717"/>
          <cell r="Y717"/>
          <cell r="Z717"/>
          <cell r="AA717"/>
          <cell r="AB717"/>
          <cell r="AC717"/>
          <cell r="AD717"/>
          <cell r="AE717"/>
          <cell r="AF717"/>
          <cell r="AG717"/>
          <cell r="AH717"/>
          <cell r="AI717"/>
          <cell r="AJ717"/>
          <cell r="AK717"/>
          <cell r="AL717"/>
          <cell r="AM717"/>
          <cell r="AN717"/>
          <cell r="AO717"/>
          <cell r="AP717"/>
          <cell r="AQ717"/>
          <cell r="AR717"/>
          <cell r="AS717"/>
          <cell r="AT717"/>
          <cell r="AU717"/>
          <cell r="AV717"/>
          <cell r="AW717"/>
          <cell r="AX717"/>
          <cell r="AY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I717"/>
          <cell r="CJ717"/>
          <cell r="CK717"/>
          <cell r="CL717"/>
          <cell r="CM717"/>
          <cell r="CN717"/>
          <cell r="CO717"/>
          <cell r="CP717"/>
          <cell r="CQ717"/>
          <cell r="CR717"/>
          <cell r="CS717"/>
          <cell r="CT717"/>
          <cell r="CU717"/>
          <cell r="CV717"/>
          <cell r="CW717"/>
          <cell r="CX717"/>
          <cell r="CY717"/>
          <cell r="CZ717"/>
          <cell r="DA717"/>
          <cell r="DB717"/>
          <cell r="DC717"/>
          <cell r="DD717"/>
          <cell r="DE717"/>
          <cell r="DF717"/>
          <cell r="DG717"/>
          <cell r="DH717"/>
          <cell r="DI717"/>
          <cell r="DJ717"/>
          <cell r="DK717"/>
          <cell r="DL717"/>
          <cell r="DM717"/>
          <cell r="DN717"/>
          <cell r="DO717"/>
          <cell r="DP717"/>
          <cell r="DQ717"/>
          <cell r="DR717"/>
          <cell r="DS717"/>
          <cell r="DT717"/>
          <cell r="DU717"/>
          <cell r="DV717"/>
          <cell r="DW717"/>
        </row>
        <row r="718">
          <cell r="U718"/>
          <cell r="V718"/>
          <cell r="W718"/>
          <cell r="X718"/>
          <cell r="Y718"/>
          <cell r="Z718"/>
          <cell r="AA718"/>
          <cell r="AB718"/>
          <cell r="AC718"/>
          <cell r="AD718"/>
          <cell r="AE718"/>
          <cell r="AF718"/>
          <cell r="AG718"/>
          <cell r="AH718"/>
          <cell r="AI718"/>
          <cell r="AJ718"/>
          <cell r="AK718"/>
          <cell r="AL718"/>
          <cell r="AM718"/>
          <cell r="AN718"/>
          <cell r="AO718"/>
          <cell r="AP718"/>
          <cell r="AQ718"/>
          <cell r="AR718"/>
          <cell r="AS718"/>
          <cell r="AT718"/>
          <cell r="AU718"/>
          <cell r="AV718"/>
          <cell r="AW718"/>
          <cell r="AX718"/>
          <cell r="AY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I718"/>
          <cell r="CJ718"/>
          <cell r="CK718"/>
          <cell r="CL718"/>
          <cell r="CM718"/>
          <cell r="CN718"/>
          <cell r="CO718"/>
          <cell r="CP718"/>
          <cell r="CQ718"/>
          <cell r="CR718"/>
          <cell r="CS718"/>
          <cell r="CT718"/>
          <cell r="CU718"/>
          <cell r="CV718"/>
          <cell r="CW718"/>
          <cell r="CX718"/>
          <cell r="CY718"/>
          <cell r="CZ718"/>
          <cell r="DA718"/>
          <cell r="DB718"/>
          <cell r="DC718"/>
          <cell r="DD718"/>
          <cell r="DE718"/>
          <cell r="DF718"/>
          <cell r="DG718"/>
          <cell r="DH718"/>
          <cell r="DI718"/>
          <cell r="DJ718"/>
          <cell r="DK718"/>
          <cell r="DL718"/>
          <cell r="DM718"/>
          <cell r="DN718"/>
          <cell r="DO718"/>
          <cell r="DP718"/>
          <cell r="DQ718"/>
          <cell r="DR718"/>
          <cell r="DS718"/>
          <cell r="DT718"/>
          <cell r="DU718"/>
          <cell r="DV718"/>
          <cell r="DW718"/>
        </row>
        <row r="719">
          <cell r="U719"/>
          <cell r="V719"/>
          <cell r="W719"/>
          <cell r="X719"/>
          <cell r="Y719"/>
          <cell r="Z719"/>
          <cell r="AA719"/>
          <cell r="AB719"/>
          <cell r="AC719"/>
          <cell r="AD719"/>
          <cell r="AE719"/>
          <cell r="AF719"/>
          <cell r="AG719"/>
          <cell r="AH719"/>
          <cell r="AI719"/>
          <cell r="AJ719"/>
          <cell r="AK719"/>
          <cell r="AL719"/>
          <cell r="AM719"/>
          <cell r="AN719"/>
          <cell r="AO719"/>
          <cell r="AP719"/>
          <cell r="AQ719"/>
          <cell r="AR719"/>
          <cell r="AS719"/>
          <cell r="AT719"/>
          <cell r="AU719"/>
          <cell r="AV719"/>
          <cell r="AW719"/>
          <cell r="AX719"/>
          <cell r="AY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cell r="DE719"/>
          <cell r="DF719"/>
          <cell r="DG719"/>
          <cell r="DH719"/>
          <cell r="DI719"/>
          <cell r="DJ719"/>
          <cell r="DK719"/>
          <cell r="DL719"/>
          <cell r="DM719"/>
          <cell r="DN719"/>
          <cell r="DO719"/>
          <cell r="DP719"/>
          <cell r="DQ719"/>
          <cell r="DR719"/>
          <cell r="DS719"/>
          <cell r="DT719"/>
          <cell r="DU719"/>
          <cell r="DV719"/>
          <cell r="DW719"/>
        </row>
        <row r="720">
          <cell r="U720"/>
          <cell r="V720"/>
          <cell r="W720"/>
          <cell r="X720"/>
          <cell r="Y720"/>
          <cell r="Z720"/>
          <cell r="AA720"/>
          <cell r="AB720"/>
          <cell r="AC720"/>
          <cell r="AD720"/>
          <cell r="AE720"/>
          <cell r="AF720"/>
          <cell r="AG720"/>
          <cell r="AH720"/>
          <cell r="AI720"/>
          <cell r="AJ720"/>
          <cell r="AK720"/>
          <cell r="AL720"/>
          <cell r="AM720"/>
          <cell r="AN720"/>
          <cell r="AO720"/>
          <cell r="AP720"/>
          <cell r="AQ720"/>
          <cell r="AR720"/>
          <cell r="AS720"/>
          <cell r="AT720"/>
          <cell r="AU720"/>
          <cell r="AV720"/>
          <cell r="AW720"/>
          <cell r="AX720"/>
          <cell r="AY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cell r="DE720"/>
          <cell r="DF720"/>
          <cell r="DG720"/>
          <cell r="DH720"/>
          <cell r="DI720"/>
          <cell r="DJ720"/>
          <cell r="DK720"/>
          <cell r="DL720"/>
          <cell r="DM720"/>
          <cell r="DN720"/>
          <cell r="DO720"/>
          <cell r="DP720"/>
          <cell r="DQ720"/>
          <cell r="DR720"/>
          <cell r="DS720"/>
          <cell r="DT720"/>
          <cell r="DU720"/>
          <cell r="DV720"/>
          <cell r="DW720"/>
        </row>
        <row r="721">
          <cell r="U721"/>
          <cell r="V721"/>
          <cell r="W721"/>
          <cell r="X721"/>
          <cell r="Y721"/>
          <cell r="Z721"/>
          <cell r="AA721"/>
          <cell r="AB721"/>
          <cell r="AC721"/>
          <cell r="AD721"/>
          <cell r="AE721"/>
          <cell r="AF721"/>
          <cell r="AG721"/>
          <cell r="AH721"/>
          <cell r="AI721"/>
          <cell r="AJ721"/>
          <cell r="AK721"/>
          <cell r="AL721"/>
          <cell r="AM721"/>
          <cell r="AN721"/>
          <cell r="AO721"/>
          <cell r="AP721"/>
          <cell r="AQ721"/>
          <cell r="AR721"/>
          <cell r="AS721"/>
          <cell r="AT721"/>
          <cell r="AU721"/>
          <cell r="AV721"/>
          <cell r="AW721"/>
          <cell r="AX721"/>
          <cell r="AY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cell r="DE721"/>
          <cell r="DF721"/>
          <cell r="DG721"/>
          <cell r="DH721"/>
          <cell r="DI721"/>
          <cell r="DJ721"/>
          <cell r="DK721"/>
          <cell r="DL721"/>
          <cell r="DM721"/>
          <cell r="DN721"/>
          <cell r="DO721"/>
          <cell r="DP721"/>
          <cell r="DQ721"/>
          <cell r="DR721"/>
          <cell r="DS721"/>
          <cell r="DT721"/>
          <cell r="DU721"/>
          <cell r="DV721"/>
          <cell r="DW721"/>
        </row>
        <row r="722">
          <cell r="U722"/>
          <cell r="V722"/>
          <cell r="W722"/>
          <cell r="X722"/>
          <cell r="Y722"/>
          <cell r="Z722"/>
          <cell r="AA722"/>
          <cell r="AB722"/>
          <cell r="AC722"/>
          <cell r="AD722"/>
          <cell r="AE722"/>
          <cell r="AF722"/>
          <cell r="AG722"/>
          <cell r="AH722"/>
          <cell r="AI722"/>
          <cell r="AJ722"/>
          <cell r="AK722"/>
          <cell r="AL722"/>
          <cell r="AM722"/>
          <cell r="AN722"/>
          <cell r="AO722"/>
          <cell r="AP722"/>
          <cell r="AQ722"/>
          <cell r="AR722"/>
          <cell r="AS722"/>
          <cell r="AT722"/>
          <cell r="AU722"/>
          <cell r="AV722"/>
          <cell r="AW722"/>
          <cell r="AX722"/>
          <cell r="AY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I722"/>
          <cell r="CJ722"/>
          <cell r="CK722"/>
          <cell r="CL722"/>
          <cell r="CM722"/>
          <cell r="CN722"/>
          <cell r="CO722"/>
          <cell r="CP722"/>
          <cell r="CQ722"/>
          <cell r="CR722"/>
          <cell r="CS722"/>
          <cell r="CT722"/>
          <cell r="CU722"/>
          <cell r="CV722"/>
          <cell r="CW722"/>
          <cell r="CX722"/>
          <cell r="CY722"/>
          <cell r="CZ722"/>
          <cell r="DA722"/>
          <cell r="DB722"/>
          <cell r="DC722"/>
          <cell r="DD722"/>
          <cell r="DE722"/>
          <cell r="DF722"/>
          <cell r="DG722"/>
          <cell r="DH722"/>
          <cell r="DI722"/>
          <cell r="DJ722"/>
          <cell r="DK722"/>
          <cell r="DL722"/>
          <cell r="DM722"/>
          <cell r="DN722"/>
          <cell r="DO722"/>
          <cell r="DP722"/>
          <cell r="DQ722"/>
          <cell r="DR722"/>
          <cell r="DS722"/>
          <cell r="DT722"/>
          <cell r="DU722"/>
          <cell r="DV722"/>
          <cell r="DW722"/>
        </row>
        <row r="723">
          <cell r="U723"/>
          <cell r="V723"/>
          <cell r="W723"/>
          <cell r="X723"/>
          <cell r="Y723"/>
          <cell r="Z723"/>
          <cell r="AA723"/>
          <cell r="AB723"/>
          <cell r="AC723"/>
          <cell r="AD723"/>
          <cell r="AE723"/>
          <cell r="AF723"/>
          <cell r="AG723"/>
          <cell r="AH723"/>
          <cell r="AI723"/>
          <cell r="AJ723"/>
          <cell r="AK723"/>
          <cell r="AL723"/>
          <cell r="AM723"/>
          <cell r="AN723"/>
          <cell r="AO723"/>
          <cell r="AP723"/>
          <cell r="AQ723"/>
          <cell r="AR723"/>
          <cell r="AS723"/>
          <cell r="AT723"/>
          <cell r="AU723"/>
          <cell r="AV723"/>
          <cell r="AW723"/>
          <cell r="AX723"/>
          <cell r="AY723"/>
          <cell r="AZ723"/>
          <cell r="BA723"/>
          <cell r="BB723"/>
          <cell r="BC723"/>
          <cell r="BD723"/>
          <cell r="BE723"/>
          <cell r="BF723"/>
          <cell r="BG723"/>
          <cell r="BH723"/>
          <cell r="BI723"/>
          <cell r="BJ723"/>
          <cell r="BK723"/>
          <cell r="BL723"/>
          <cell r="BM723"/>
          <cell r="BN723"/>
          <cell r="BO723"/>
          <cell r="BP723"/>
          <cell r="BQ723"/>
          <cell r="BR723"/>
          <cell r="BS723"/>
          <cell r="BT723"/>
          <cell r="BU723"/>
          <cell r="BV723"/>
          <cell r="BW723"/>
          <cell r="BX723"/>
          <cell r="BY723"/>
          <cell r="BZ723"/>
          <cell r="CA723"/>
          <cell r="CB723"/>
          <cell r="CC723"/>
          <cell r="CD723"/>
          <cell r="CE723"/>
          <cell r="CF723"/>
          <cell r="CG723"/>
          <cell r="CH723"/>
          <cell r="CI723"/>
          <cell r="CJ723"/>
          <cell r="CK723"/>
          <cell r="CL723"/>
          <cell r="CM723"/>
          <cell r="CN723"/>
          <cell r="CO723"/>
          <cell r="CP723"/>
          <cell r="CQ723"/>
          <cell r="CR723"/>
          <cell r="CS723"/>
          <cell r="CT723"/>
          <cell r="CU723"/>
          <cell r="CV723"/>
          <cell r="CW723"/>
          <cell r="CX723"/>
          <cell r="CY723"/>
          <cell r="CZ723"/>
          <cell r="DA723"/>
          <cell r="DB723"/>
          <cell r="DC723"/>
          <cell r="DD723"/>
          <cell r="DE723"/>
          <cell r="DF723"/>
          <cell r="DG723"/>
          <cell r="DH723"/>
          <cell r="DI723"/>
          <cell r="DJ723"/>
          <cell r="DK723"/>
          <cell r="DL723"/>
          <cell r="DM723"/>
          <cell r="DN723"/>
          <cell r="DO723"/>
          <cell r="DP723"/>
          <cell r="DQ723"/>
          <cell r="DR723"/>
          <cell r="DS723"/>
          <cell r="DT723"/>
          <cell r="DU723"/>
          <cell r="DV723"/>
          <cell r="DW723"/>
        </row>
        <row r="724">
          <cell r="U724"/>
          <cell r="V724"/>
          <cell r="W724"/>
          <cell r="X724"/>
          <cell r="Y724"/>
          <cell r="Z724"/>
          <cell r="AA724"/>
          <cell r="AB724"/>
          <cell r="AC724"/>
          <cell r="AD724"/>
          <cell r="AE724"/>
          <cell r="AF724"/>
          <cell r="AG724"/>
          <cell r="AH724"/>
          <cell r="AI724"/>
          <cell r="AJ724"/>
          <cell r="AK724"/>
          <cell r="AL724"/>
          <cell r="AM724"/>
          <cell r="AN724"/>
          <cell r="AO724"/>
          <cell r="AP724"/>
          <cell r="AQ724"/>
          <cell r="AR724"/>
          <cell r="AS724"/>
          <cell r="AT724"/>
          <cell r="AU724"/>
          <cell r="AV724"/>
          <cell r="AW724"/>
          <cell r="AX724"/>
          <cell r="AY724"/>
          <cell r="AZ724"/>
          <cell r="BA724"/>
          <cell r="BB724"/>
          <cell r="BC724"/>
          <cell r="BD724"/>
          <cell r="BE724"/>
          <cell r="BF724"/>
          <cell r="BG724"/>
          <cell r="BH724"/>
          <cell r="BI724"/>
          <cell r="BJ724"/>
          <cell r="BK724"/>
          <cell r="BL724"/>
          <cell r="BM724"/>
          <cell r="BN724"/>
          <cell r="BO724"/>
          <cell r="BP724"/>
          <cell r="BQ724"/>
          <cell r="BR724"/>
          <cell r="BS724"/>
          <cell r="BT724"/>
          <cell r="BU724"/>
          <cell r="BV724"/>
          <cell r="BW724"/>
          <cell r="BX724"/>
          <cell r="BY724"/>
          <cell r="BZ724"/>
          <cell r="CA724"/>
          <cell r="CB724"/>
          <cell r="CC724"/>
          <cell r="CD724"/>
          <cell r="CE724"/>
          <cell r="CF724"/>
          <cell r="CG724"/>
          <cell r="CH724"/>
          <cell r="CI724"/>
          <cell r="CJ724"/>
          <cell r="CK724"/>
          <cell r="CL724"/>
          <cell r="CM724"/>
          <cell r="CN724"/>
          <cell r="CO724"/>
          <cell r="CP724"/>
          <cell r="CQ724"/>
          <cell r="CR724"/>
          <cell r="CS724"/>
          <cell r="CT724"/>
          <cell r="CU724"/>
          <cell r="CV724"/>
          <cell r="CW724"/>
          <cell r="CX724"/>
          <cell r="CY724"/>
          <cell r="CZ724"/>
          <cell r="DA724"/>
          <cell r="DB724"/>
          <cell r="DC724"/>
          <cell r="DD724"/>
          <cell r="DE724"/>
          <cell r="DF724"/>
          <cell r="DG724"/>
          <cell r="DH724"/>
          <cell r="DI724"/>
          <cell r="DJ724"/>
          <cell r="DK724"/>
          <cell r="DL724"/>
          <cell r="DM724"/>
          <cell r="DN724"/>
          <cell r="DO724"/>
          <cell r="DP724"/>
          <cell r="DQ724"/>
          <cell r="DR724"/>
          <cell r="DS724"/>
          <cell r="DT724"/>
          <cell r="DU724"/>
          <cell r="DV724"/>
          <cell r="DW724"/>
        </row>
        <row r="725">
          <cell r="U725"/>
          <cell r="V725"/>
          <cell r="W725"/>
          <cell r="X725"/>
          <cell r="Y725"/>
          <cell r="Z725"/>
          <cell r="AA725"/>
          <cell r="AB725"/>
          <cell r="AC725"/>
          <cell r="AD725"/>
          <cell r="AE725"/>
          <cell r="AF725"/>
          <cell r="AG725"/>
          <cell r="AH725"/>
          <cell r="AI725"/>
          <cell r="AJ725"/>
          <cell r="AK725"/>
          <cell r="AL725"/>
          <cell r="AM725"/>
          <cell r="AN725"/>
          <cell r="AO725"/>
          <cell r="AP725"/>
          <cell r="AQ725"/>
          <cell r="AR725"/>
          <cell r="AS725"/>
          <cell r="AT725"/>
          <cell r="AU725"/>
          <cell r="AV725"/>
          <cell r="AW725"/>
          <cell r="AX725"/>
          <cell r="AY725"/>
          <cell r="AZ725"/>
          <cell r="BA725"/>
          <cell r="BB725"/>
          <cell r="BC725"/>
          <cell r="BD725"/>
          <cell r="BE725"/>
          <cell r="BF725"/>
          <cell r="BG725"/>
          <cell r="BH725"/>
          <cell r="BI725"/>
          <cell r="BJ725"/>
          <cell r="BK725"/>
          <cell r="BL725"/>
          <cell r="BM725"/>
          <cell r="BN725"/>
          <cell r="BO725"/>
          <cell r="BP725"/>
          <cell r="BQ725"/>
          <cell r="BR725"/>
          <cell r="BS725"/>
          <cell r="BT725"/>
          <cell r="BU725"/>
          <cell r="BV725"/>
          <cell r="BW725"/>
          <cell r="BX725"/>
          <cell r="BY725"/>
          <cell r="BZ725"/>
          <cell r="CA725"/>
          <cell r="CB725"/>
          <cell r="CC725"/>
          <cell r="CD725"/>
          <cell r="CE725"/>
          <cell r="CF725"/>
          <cell r="CG725"/>
          <cell r="CH725"/>
          <cell r="CI725"/>
          <cell r="CJ725"/>
          <cell r="CK725"/>
          <cell r="CL725"/>
          <cell r="CM725"/>
          <cell r="CN725"/>
          <cell r="CO725"/>
          <cell r="CP725"/>
          <cell r="CQ725"/>
          <cell r="CR725"/>
          <cell r="CS725"/>
          <cell r="CT725"/>
          <cell r="CU725"/>
          <cell r="CV725"/>
          <cell r="CW725"/>
          <cell r="CX725"/>
          <cell r="CY725"/>
          <cell r="CZ725"/>
          <cell r="DA725"/>
          <cell r="DB725"/>
          <cell r="DC725"/>
          <cell r="DD725"/>
          <cell r="DE725"/>
          <cell r="DF725"/>
          <cell r="DG725"/>
          <cell r="DH725"/>
          <cell r="DI725"/>
          <cell r="DJ725"/>
          <cell r="DK725"/>
          <cell r="DL725"/>
          <cell r="DM725"/>
          <cell r="DN725"/>
          <cell r="DO725"/>
          <cell r="DP725"/>
          <cell r="DQ725"/>
          <cell r="DR725"/>
          <cell r="DS725"/>
          <cell r="DT725"/>
          <cell r="DU725"/>
          <cell r="DV725"/>
          <cell r="DW725"/>
        </row>
        <row r="726">
          <cell r="U726"/>
          <cell r="V726"/>
          <cell r="W726"/>
          <cell r="X726"/>
          <cell r="Y726"/>
          <cell r="Z726"/>
          <cell r="AA726"/>
          <cell r="AB726"/>
          <cell r="AC726"/>
          <cell r="AD726"/>
          <cell r="AE726"/>
          <cell r="AF726"/>
          <cell r="AG726"/>
          <cell r="AH726"/>
          <cell r="AI726"/>
          <cell r="AJ726"/>
          <cell r="AK726"/>
          <cell r="AL726"/>
          <cell r="AM726"/>
          <cell r="AN726"/>
          <cell r="AO726"/>
          <cell r="AP726"/>
          <cell r="AQ726"/>
          <cell r="AR726"/>
          <cell r="AS726"/>
          <cell r="AT726"/>
          <cell r="AU726"/>
          <cell r="AV726"/>
          <cell r="AW726"/>
          <cell r="AX726"/>
          <cell r="AY726"/>
          <cell r="AZ726"/>
          <cell r="BA726"/>
          <cell r="BB726"/>
          <cell r="BC726"/>
          <cell r="BD726"/>
          <cell r="BE726"/>
          <cell r="BF726"/>
          <cell r="BG726"/>
          <cell r="BH726"/>
          <cell r="BI726"/>
          <cell r="BJ726"/>
          <cell r="BK726"/>
          <cell r="BL726"/>
          <cell r="BM726"/>
          <cell r="BN726"/>
          <cell r="BO726"/>
          <cell r="BP726"/>
          <cell r="BQ726"/>
          <cell r="BR726"/>
          <cell r="BS726"/>
          <cell r="BT726"/>
          <cell r="BU726"/>
          <cell r="BV726"/>
          <cell r="BW726"/>
          <cell r="BX726"/>
          <cell r="BY726"/>
          <cell r="BZ726"/>
          <cell r="CA726"/>
          <cell r="CB726"/>
          <cell r="CC726"/>
          <cell r="CD726"/>
          <cell r="CE726"/>
          <cell r="CF726"/>
          <cell r="CG726"/>
          <cell r="CH726"/>
          <cell r="CI726"/>
          <cell r="CJ726"/>
          <cell r="CK726"/>
          <cell r="CL726"/>
          <cell r="CM726"/>
          <cell r="CN726"/>
          <cell r="CO726"/>
          <cell r="CP726"/>
          <cell r="CQ726"/>
          <cell r="CR726"/>
          <cell r="CS726"/>
          <cell r="CT726"/>
          <cell r="CU726"/>
          <cell r="CV726"/>
          <cell r="CW726"/>
          <cell r="CX726"/>
          <cell r="CY726"/>
          <cell r="CZ726"/>
          <cell r="DA726"/>
          <cell r="DB726"/>
          <cell r="DC726"/>
          <cell r="DD726"/>
          <cell r="DE726"/>
          <cell r="DF726"/>
          <cell r="DG726"/>
          <cell r="DH726"/>
          <cell r="DI726"/>
          <cell r="DJ726"/>
          <cell r="DK726"/>
          <cell r="DL726"/>
          <cell r="DM726"/>
          <cell r="DN726"/>
          <cell r="DO726"/>
          <cell r="DP726"/>
          <cell r="DQ726"/>
          <cell r="DR726"/>
          <cell r="DS726"/>
          <cell r="DT726"/>
          <cell r="DU726"/>
          <cell r="DV726"/>
          <cell r="DW726"/>
        </row>
        <row r="727">
          <cell r="U727"/>
          <cell r="V727"/>
          <cell r="W727"/>
          <cell r="X727"/>
          <cell r="Y727"/>
          <cell r="Z727"/>
          <cell r="AA727"/>
          <cell r="AB727"/>
          <cell r="AC727"/>
          <cell r="AD727"/>
          <cell r="AE727"/>
          <cell r="AF727"/>
          <cell r="AG727"/>
          <cell r="AH727"/>
          <cell r="AI727"/>
          <cell r="AJ727"/>
          <cell r="AK727"/>
          <cell r="AL727"/>
          <cell r="AM727"/>
          <cell r="AN727"/>
          <cell r="AO727"/>
          <cell r="AP727"/>
          <cell r="AQ727"/>
          <cell r="AR727"/>
          <cell r="AS727"/>
          <cell r="AT727"/>
          <cell r="AU727"/>
          <cell r="AV727"/>
          <cell r="AW727"/>
          <cell r="AX727"/>
          <cell r="AY727"/>
          <cell r="AZ727"/>
          <cell r="BA727"/>
          <cell r="BB727"/>
          <cell r="BC727"/>
          <cell r="BD727"/>
          <cell r="BE727"/>
          <cell r="BF727"/>
          <cell r="BG727"/>
          <cell r="BH727"/>
          <cell r="BI727"/>
          <cell r="BJ727"/>
          <cell r="BK727"/>
          <cell r="BL727"/>
          <cell r="BM727"/>
          <cell r="BN727"/>
          <cell r="BO727"/>
          <cell r="BP727"/>
          <cell r="BQ727"/>
          <cell r="BR727"/>
          <cell r="BS727"/>
          <cell r="BT727"/>
          <cell r="BU727"/>
          <cell r="BV727"/>
          <cell r="BW727"/>
          <cell r="BX727"/>
          <cell r="BY727"/>
          <cell r="BZ727"/>
          <cell r="CA727"/>
          <cell r="CB727"/>
          <cell r="CC727"/>
          <cell r="CD727"/>
          <cell r="CE727"/>
          <cell r="CF727"/>
          <cell r="CG727"/>
          <cell r="CH727"/>
          <cell r="CI727"/>
          <cell r="CJ727"/>
          <cell r="CK727"/>
          <cell r="CL727"/>
          <cell r="CM727"/>
          <cell r="CN727"/>
          <cell r="CO727"/>
          <cell r="CP727"/>
          <cell r="CQ727"/>
          <cell r="CR727"/>
          <cell r="CS727"/>
          <cell r="CT727"/>
          <cell r="CU727"/>
          <cell r="CV727"/>
          <cell r="CW727"/>
          <cell r="CX727"/>
          <cell r="CY727"/>
          <cell r="CZ727"/>
          <cell r="DA727"/>
          <cell r="DB727"/>
          <cell r="DC727"/>
          <cell r="DD727"/>
          <cell r="DE727"/>
          <cell r="DF727"/>
          <cell r="DG727"/>
          <cell r="DH727"/>
          <cell r="DI727"/>
          <cell r="DJ727"/>
          <cell r="DK727"/>
          <cell r="DL727"/>
          <cell r="DM727"/>
          <cell r="DN727"/>
          <cell r="DO727"/>
          <cell r="DP727"/>
          <cell r="DQ727"/>
          <cell r="DR727"/>
          <cell r="DS727"/>
          <cell r="DT727"/>
          <cell r="DU727"/>
          <cell r="DV727"/>
          <cell r="DW727"/>
        </row>
        <row r="728">
          <cell r="U728"/>
          <cell r="V728"/>
          <cell r="W728"/>
          <cell r="X728"/>
          <cell r="Y728"/>
          <cell r="Z728"/>
          <cell r="AA728"/>
          <cell r="AB728"/>
          <cell r="AC728"/>
          <cell r="AD728"/>
          <cell r="AE728"/>
          <cell r="AF728"/>
          <cell r="AG728"/>
          <cell r="AH728"/>
          <cell r="AI728"/>
          <cell r="AJ728"/>
          <cell r="AK728"/>
          <cell r="AL728"/>
          <cell r="AM728"/>
          <cell r="AN728"/>
          <cell r="AO728"/>
          <cell r="AP728"/>
          <cell r="AQ728"/>
          <cell r="AR728"/>
          <cell r="AS728"/>
          <cell r="AT728"/>
          <cell r="AU728"/>
          <cell r="AV728"/>
          <cell r="AW728"/>
          <cell r="AX728"/>
          <cell r="AY728"/>
          <cell r="AZ728"/>
          <cell r="BA728"/>
          <cell r="BB728"/>
          <cell r="BC728"/>
          <cell r="BD728"/>
          <cell r="BE728"/>
          <cell r="BF728"/>
          <cell r="BG728"/>
          <cell r="BH728"/>
          <cell r="BI728"/>
          <cell r="BJ728"/>
          <cell r="BK728"/>
          <cell r="BL728"/>
          <cell r="BM728"/>
          <cell r="BN728"/>
          <cell r="BO728"/>
          <cell r="BP728"/>
          <cell r="BQ728"/>
          <cell r="BR728"/>
          <cell r="BS728"/>
          <cell r="BT728"/>
          <cell r="BU728"/>
          <cell r="BV728"/>
          <cell r="BW728"/>
          <cell r="BX728"/>
          <cell r="BY728"/>
          <cell r="BZ728"/>
          <cell r="CA728"/>
          <cell r="CB728"/>
          <cell r="CC728"/>
          <cell r="CD728"/>
          <cell r="CE728"/>
          <cell r="CF728"/>
          <cell r="CG728"/>
          <cell r="CH728"/>
          <cell r="CI728"/>
          <cell r="CJ728"/>
          <cell r="CK728"/>
          <cell r="CL728"/>
          <cell r="CM728"/>
          <cell r="CN728"/>
          <cell r="CO728"/>
          <cell r="CP728"/>
          <cell r="CQ728"/>
          <cell r="CR728"/>
          <cell r="CS728"/>
          <cell r="CT728"/>
          <cell r="CU728"/>
          <cell r="CV728"/>
          <cell r="CW728"/>
          <cell r="CX728"/>
          <cell r="CY728"/>
          <cell r="CZ728"/>
          <cell r="DA728"/>
          <cell r="DB728"/>
          <cell r="DC728"/>
          <cell r="DD728"/>
          <cell r="DE728"/>
          <cell r="DF728"/>
          <cell r="DG728"/>
          <cell r="DH728"/>
          <cell r="DI728"/>
          <cell r="DJ728"/>
          <cell r="DK728"/>
          <cell r="DL728"/>
          <cell r="DM728"/>
          <cell r="DN728"/>
          <cell r="DO728"/>
          <cell r="DP728"/>
          <cell r="DQ728"/>
          <cell r="DR728"/>
          <cell r="DS728"/>
          <cell r="DT728"/>
          <cell r="DU728"/>
          <cell r="DV728"/>
          <cell r="DW728"/>
        </row>
        <row r="729">
          <cell r="U729"/>
          <cell r="V729"/>
          <cell r="W729"/>
          <cell r="X729"/>
          <cell r="Y729"/>
          <cell r="Z729"/>
          <cell r="AA729"/>
          <cell r="AB729"/>
          <cell r="AC729"/>
          <cell r="AD729"/>
          <cell r="AE729"/>
          <cell r="AF729"/>
          <cell r="AG729"/>
          <cell r="AH729"/>
          <cell r="AI729"/>
          <cell r="AJ729"/>
          <cell r="AK729"/>
          <cell r="AL729"/>
          <cell r="AM729"/>
          <cell r="AN729"/>
          <cell r="AO729"/>
          <cell r="AP729"/>
          <cell r="AQ729"/>
          <cell r="AR729"/>
          <cell r="AS729"/>
          <cell r="AT729"/>
          <cell r="AU729"/>
          <cell r="AV729"/>
          <cell r="AW729"/>
          <cell r="AX729"/>
          <cell r="AY729"/>
          <cell r="AZ729"/>
          <cell r="BA729"/>
          <cell r="BB729"/>
          <cell r="BC729"/>
          <cell r="BD729"/>
          <cell r="BE729"/>
          <cell r="BF729"/>
          <cell r="BG729"/>
          <cell r="BH729"/>
          <cell r="BI729"/>
          <cell r="BJ729"/>
          <cell r="BK729"/>
          <cell r="BL729"/>
          <cell r="BM729"/>
          <cell r="BN729"/>
          <cell r="BO729"/>
          <cell r="BP729"/>
          <cell r="BQ729"/>
          <cell r="BR729"/>
          <cell r="BS729"/>
          <cell r="BT729"/>
          <cell r="BU729"/>
          <cell r="BV729"/>
          <cell r="BW729"/>
          <cell r="BX729"/>
          <cell r="BY729"/>
          <cell r="BZ729"/>
          <cell r="CA729"/>
          <cell r="CB729"/>
          <cell r="CC729"/>
          <cell r="CD729"/>
          <cell r="CE729"/>
          <cell r="CF729"/>
          <cell r="CG729"/>
          <cell r="CH729"/>
          <cell r="CI729"/>
          <cell r="CJ729"/>
          <cell r="CK729"/>
          <cell r="CL729"/>
          <cell r="CM729"/>
          <cell r="CN729"/>
          <cell r="CO729"/>
          <cell r="CP729"/>
          <cell r="CQ729"/>
          <cell r="CR729"/>
          <cell r="CS729"/>
          <cell r="CT729"/>
          <cell r="CU729"/>
          <cell r="CV729"/>
          <cell r="CW729"/>
          <cell r="CX729"/>
          <cell r="CY729"/>
          <cell r="CZ729"/>
          <cell r="DA729"/>
          <cell r="DB729"/>
          <cell r="DC729"/>
          <cell r="DD729"/>
          <cell r="DE729"/>
          <cell r="DF729"/>
          <cell r="DG729"/>
          <cell r="DH729"/>
          <cell r="DI729"/>
          <cell r="DJ729"/>
          <cell r="DK729"/>
          <cell r="DL729"/>
          <cell r="DM729"/>
          <cell r="DN729"/>
          <cell r="DO729"/>
          <cell r="DP729"/>
          <cell r="DQ729"/>
          <cell r="DR729"/>
          <cell r="DS729"/>
          <cell r="DT729"/>
          <cell r="DU729"/>
          <cell r="DV729"/>
          <cell r="DW729"/>
        </row>
        <row r="730">
          <cell r="U730"/>
          <cell r="V730"/>
          <cell r="W730"/>
          <cell r="X730"/>
          <cell r="Y730"/>
          <cell r="Z730"/>
          <cell r="AA730"/>
          <cell r="AB730"/>
          <cell r="AC730"/>
          <cell r="AD730"/>
          <cell r="AE730"/>
          <cell r="AF730"/>
          <cell r="AG730"/>
          <cell r="AH730"/>
          <cell r="AI730"/>
          <cell r="AJ730"/>
          <cell r="AK730"/>
          <cell r="AL730"/>
          <cell r="AM730"/>
          <cell r="AN730"/>
          <cell r="AO730"/>
          <cell r="AP730"/>
          <cell r="AQ730"/>
          <cell r="AR730"/>
          <cell r="AS730"/>
          <cell r="AT730"/>
          <cell r="AU730"/>
          <cell r="AV730"/>
          <cell r="AW730"/>
          <cell r="AX730"/>
          <cell r="AY730"/>
          <cell r="AZ730"/>
          <cell r="BA730"/>
          <cell r="BB730"/>
          <cell r="BC730"/>
          <cell r="BD730"/>
          <cell r="BE730"/>
          <cell r="BF730"/>
          <cell r="BG730"/>
          <cell r="BH730"/>
          <cell r="BI730"/>
          <cell r="BJ730"/>
          <cell r="BK730"/>
          <cell r="BL730"/>
          <cell r="BM730"/>
          <cell r="BN730"/>
          <cell r="BO730"/>
          <cell r="BP730"/>
          <cell r="BQ730"/>
          <cell r="BR730"/>
          <cell r="BS730"/>
          <cell r="BT730"/>
          <cell r="BU730"/>
          <cell r="BV730"/>
          <cell r="BW730"/>
          <cell r="BX730"/>
          <cell r="BY730"/>
          <cell r="BZ730"/>
          <cell r="CA730"/>
          <cell r="CB730"/>
          <cell r="CC730"/>
          <cell r="CD730"/>
          <cell r="CE730"/>
          <cell r="CF730"/>
          <cell r="CG730"/>
          <cell r="CH730"/>
          <cell r="CI730"/>
          <cell r="CJ730"/>
          <cell r="CK730"/>
          <cell r="CL730"/>
          <cell r="CM730"/>
          <cell r="CN730"/>
          <cell r="CO730"/>
          <cell r="CP730"/>
          <cell r="CQ730"/>
          <cell r="CR730"/>
          <cell r="CS730"/>
          <cell r="CT730"/>
          <cell r="CU730"/>
          <cell r="CV730"/>
          <cell r="CW730"/>
          <cell r="CX730"/>
          <cell r="CY730"/>
          <cell r="CZ730"/>
          <cell r="DA730"/>
          <cell r="DB730"/>
          <cell r="DC730"/>
          <cell r="DD730"/>
          <cell r="DE730"/>
          <cell r="DF730"/>
          <cell r="DG730"/>
          <cell r="DH730"/>
          <cell r="DI730"/>
          <cell r="DJ730"/>
          <cell r="DK730"/>
          <cell r="DL730"/>
          <cell r="DM730"/>
          <cell r="DN730"/>
          <cell r="DO730"/>
          <cell r="DP730"/>
          <cell r="DQ730"/>
          <cell r="DR730"/>
          <cell r="DS730"/>
          <cell r="DT730"/>
          <cell r="DU730"/>
          <cell r="DV730"/>
          <cell r="DW730"/>
        </row>
        <row r="731">
          <cell r="U731"/>
          <cell r="V731"/>
          <cell r="W731"/>
          <cell r="X731"/>
          <cell r="Y731"/>
          <cell r="Z731"/>
          <cell r="AA731"/>
          <cell r="AB731"/>
          <cell r="AC731"/>
          <cell r="AD731"/>
          <cell r="AE731"/>
          <cell r="AF731"/>
          <cell r="AG731"/>
          <cell r="AH731"/>
          <cell r="AI731"/>
          <cell r="AJ731"/>
          <cell r="AK731"/>
          <cell r="AL731"/>
          <cell r="AM731"/>
          <cell r="AN731"/>
          <cell r="AO731"/>
          <cell r="AP731"/>
          <cell r="AQ731"/>
          <cell r="AR731"/>
          <cell r="AS731"/>
          <cell r="AT731"/>
          <cell r="AU731"/>
          <cell r="AV731"/>
          <cell r="AW731"/>
          <cell r="AX731"/>
          <cell r="AY731"/>
          <cell r="AZ731"/>
          <cell r="BA731"/>
          <cell r="BB731"/>
          <cell r="BC731"/>
          <cell r="BD731"/>
          <cell r="BE731"/>
          <cell r="BF731"/>
          <cell r="BG731"/>
          <cell r="BH731"/>
          <cell r="BI731"/>
          <cell r="BJ731"/>
          <cell r="BK731"/>
          <cell r="BL731"/>
          <cell r="BM731"/>
          <cell r="BN731"/>
          <cell r="BO731"/>
          <cell r="BP731"/>
          <cell r="BQ731"/>
          <cell r="BR731"/>
          <cell r="BS731"/>
          <cell r="BT731"/>
          <cell r="BU731"/>
          <cell r="BV731"/>
          <cell r="BW731"/>
          <cell r="BX731"/>
          <cell r="BY731"/>
          <cell r="BZ731"/>
          <cell r="CA731"/>
          <cell r="CB731"/>
          <cell r="CC731"/>
          <cell r="CD731"/>
          <cell r="CE731"/>
          <cell r="CF731"/>
          <cell r="CG731"/>
          <cell r="CH731"/>
          <cell r="CI731"/>
          <cell r="CJ731"/>
          <cell r="CK731"/>
          <cell r="CL731"/>
          <cell r="CM731"/>
          <cell r="CN731"/>
          <cell r="CO731"/>
          <cell r="CP731"/>
          <cell r="CQ731"/>
          <cell r="CR731"/>
          <cell r="CS731"/>
          <cell r="CT731"/>
          <cell r="CU731"/>
          <cell r="CV731"/>
          <cell r="CW731"/>
          <cell r="CX731"/>
          <cell r="CY731"/>
          <cell r="CZ731"/>
          <cell r="DA731"/>
          <cell r="DB731"/>
          <cell r="DC731"/>
          <cell r="DD731"/>
          <cell r="DE731"/>
          <cell r="DF731"/>
          <cell r="DG731"/>
          <cell r="DH731"/>
          <cell r="DI731"/>
          <cell r="DJ731"/>
          <cell r="DK731"/>
          <cell r="DL731"/>
          <cell r="DM731"/>
          <cell r="DN731"/>
          <cell r="DO731"/>
          <cell r="DP731"/>
          <cell r="DQ731"/>
          <cell r="DR731"/>
          <cell r="DS731"/>
          <cell r="DT731"/>
          <cell r="DU731"/>
          <cell r="DV731"/>
          <cell r="DW731"/>
        </row>
        <row r="732">
          <cell r="U732"/>
          <cell r="V732"/>
          <cell r="W732"/>
          <cell r="X732"/>
          <cell r="Y732"/>
          <cell r="Z732"/>
          <cell r="AA732"/>
          <cell r="AB732"/>
          <cell r="AC732"/>
          <cell r="AD732"/>
          <cell r="AE732"/>
          <cell r="AF732"/>
          <cell r="AG732"/>
          <cell r="AH732"/>
          <cell r="AI732"/>
          <cell r="AJ732"/>
          <cell r="AK732"/>
          <cell r="AL732"/>
          <cell r="AM732"/>
          <cell r="AN732"/>
          <cell r="AO732"/>
          <cell r="AP732"/>
          <cell r="AQ732"/>
          <cell r="AR732"/>
          <cell r="AS732"/>
          <cell r="AT732"/>
          <cell r="AU732"/>
          <cell r="AV732"/>
          <cell r="AW732"/>
          <cell r="AX732"/>
          <cell r="AY732"/>
          <cell r="AZ732"/>
          <cell r="BA732"/>
          <cell r="BB732"/>
          <cell r="BC732"/>
          <cell r="BD732"/>
          <cell r="BE732"/>
          <cell r="BF732"/>
          <cell r="BG732"/>
          <cell r="BH732"/>
          <cell r="BI732"/>
          <cell r="BJ732"/>
          <cell r="BK732"/>
          <cell r="BL732"/>
          <cell r="BM732"/>
          <cell r="BN732"/>
          <cell r="BO732"/>
          <cell r="BP732"/>
          <cell r="BQ732"/>
          <cell r="BR732"/>
          <cell r="BS732"/>
          <cell r="BT732"/>
          <cell r="BU732"/>
          <cell r="BV732"/>
          <cell r="BW732"/>
          <cell r="BX732"/>
          <cell r="BY732"/>
          <cell r="BZ732"/>
          <cell r="CA732"/>
          <cell r="CB732"/>
          <cell r="CC732"/>
          <cell r="CD732"/>
          <cell r="CE732"/>
          <cell r="CF732"/>
          <cell r="CG732"/>
          <cell r="CH732"/>
          <cell r="CI732"/>
          <cell r="CJ732"/>
          <cell r="CK732"/>
          <cell r="CL732"/>
          <cell r="CM732"/>
          <cell r="CN732"/>
          <cell r="CO732"/>
          <cell r="CP732"/>
          <cell r="CQ732"/>
          <cell r="CR732"/>
          <cell r="CS732"/>
          <cell r="CT732"/>
          <cell r="CU732"/>
          <cell r="CV732"/>
          <cell r="CW732"/>
          <cell r="CX732"/>
          <cell r="CY732"/>
          <cell r="CZ732"/>
          <cell r="DA732"/>
          <cell r="DB732"/>
          <cell r="DC732"/>
          <cell r="DD732"/>
          <cell r="DE732"/>
          <cell r="DF732"/>
          <cell r="DG732"/>
          <cell r="DH732"/>
          <cell r="DI732"/>
          <cell r="DJ732"/>
          <cell r="DK732"/>
          <cell r="DL732"/>
          <cell r="DM732"/>
          <cell r="DN732"/>
          <cell r="DO732"/>
          <cell r="DP732"/>
          <cell r="DQ732"/>
          <cell r="DR732"/>
          <cell r="DS732"/>
          <cell r="DT732"/>
          <cell r="DU732"/>
          <cell r="DV732"/>
          <cell r="DW732"/>
        </row>
        <row r="733">
          <cell r="U733"/>
          <cell r="V733"/>
          <cell r="W733"/>
          <cell r="X733"/>
          <cell r="Y733"/>
          <cell r="Z733"/>
          <cell r="AA733"/>
          <cell r="AB733"/>
          <cell r="AC733"/>
          <cell r="AD733"/>
          <cell r="AE733"/>
          <cell r="AF733"/>
          <cell r="AG733"/>
          <cell r="AH733"/>
          <cell r="AI733"/>
          <cell r="AJ733"/>
          <cell r="AK733"/>
          <cell r="AL733"/>
          <cell r="AM733"/>
          <cell r="AN733"/>
          <cell r="AO733"/>
          <cell r="AP733"/>
          <cell r="AQ733"/>
          <cell r="AR733"/>
          <cell r="AS733"/>
          <cell r="AT733"/>
          <cell r="AU733"/>
          <cell r="AV733"/>
          <cell r="AW733"/>
          <cell r="AX733"/>
          <cell r="AY733"/>
          <cell r="AZ733"/>
          <cell r="BA733"/>
          <cell r="BB733"/>
          <cell r="BC733"/>
          <cell r="BD733"/>
          <cell r="BE733"/>
          <cell r="BF733"/>
          <cell r="BG733"/>
          <cell r="BH733"/>
          <cell r="BI733"/>
          <cell r="BJ733"/>
          <cell r="BK733"/>
          <cell r="BL733"/>
          <cell r="BM733"/>
          <cell r="BN733"/>
          <cell r="BO733"/>
          <cell r="BP733"/>
          <cell r="BQ733"/>
          <cell r="BR733"/>
          <cell r="BS733"/>
          <cell r="BT733"/>
          <cell r="BU733"/>
          <cell r="BV733"/>
          <cell r="BW733"/>
          <cell r="BX733"/>
          <cell r="BY733"/>
          <cell r="BZ733"/>
          <cell r="CA733"/>
          <cell r="CB733"/>
          <cell r="CC733"/>
          <cell r="CD733"/>
          <cell r="CE733"/>
          <cell r="CF733"/>
          <cell r="CG733"/>
          <cell r="CH733"/>
          <cell r="CI733"/>
          <cell r="CJ733"/>
          <cell r="CK733"/>
          <cell r="CL733"/>
          <cell r="CM733"/>
          <cell r="CN733"/>
          <cell r="CO733"/>
          <cell r="CP733"/>
          <cell r="CQ733"/>
          <cell r="CR733"/>
          <cell r="CS733"/>
          <cell r="CT733"/>
          <cell r="CU733"/>
          <cell r="CV733"/>
          <cell r="CW733"/>
          <cell r="CX733"/>
          <cell r="CY733"/>
          <cell r="CZ733"/>
          <cell r="DA733"/>
          <cell r="DB733"/>
          <cell r="DC733"/>
          <cell r="DD733"/>
          <cell r="DE733"/>
          <cell r="DF733"/>
          <cell r="DG733"/>
          <cell r="DH733"/>
          <cell r="DI733"/>
          <cell r="DJ733"/>
          <cell r="DK733"/>
          <cell r="DL733"/>
          <cell r="DM733"/>
          <cell r="DN733"/>
          <cell r="DO733"/>
          <cell r="DP733"/>
          <cell r="DQ733"/>
          <cell r="DR733"/>
          <cell r="DS733"/>
          <cell r="DT733"/>
          <cell r="DU733"/>
          <cell r="DV733"/>
          <cell r="DW733"/>
        </row>
        <row r="734">
          <cell r="U734"/>
          <cell r="V734"/>
          <cell r="W734"/>
          <cell r="X734"/>
          <cell r="Y734"/>
          <cell r="Z734"/>
          <cell r="AA734"/>
          <cell r="AB734"/>
          <cell r="AC734"/>
          <cell r="AD734"/>
          <cell r="AE734"/>
          <cell r="AF734"/>
          <cell r="AG734"/>
          <cell r="AH734"/>
          <cell r="AI734"/>
          <cell r="AJ734"/>
          <cell r="AK734"/>
          <cell r="AL734"/>
          <cell r="AM734"/>
          <cell r="AN734"/>
          <cell r="AO734"/>
          <cell r="AP734"/>
          <cell r="AQ734"/>
          <cell r="AR734"/>
          <cell r="AS734"/>
          <cell r="AT734"/>
          <cell r="AU734"/>
          <cell r="AV734"/>
          <cell r="AW734"/>
          <cell r="AX734"/>
          <cell r="AY734"/>
          <cell r="AZ734"/>
          <cell r="BA734"/>
          <cell r="BB734"/>
          <cell r="BC734"/>
          <cell r="BD734"/>
          <cell r="BE734"/>
          <cell r="BF734"/>
          <cell r="BG734"/>
          <cell r="BH734"/>
          <cell r="BI734"/>
          <cell r="BJ734"/>
          <cell r="BK734"/>
          <cell r="BL734"/>
          <cell r="BM734"/>
          <cell r="BN734"/>
          <cell r="BO734"/>
          <cell r="BP734"/>
          <cell r="BQ734"/>
          <cell r="BR734"/>
          <cell r="BS734"/>
          <cell r="BT734"/>
          <cell r="BU734"/>
          <cell r="BV734"/>
          <cell r="BW734"/>
          <cell r="BX734"/>
          <cell r="BY734"/>
          <cell r="BZ734"/>
          <cell r="CA734"/>
          <cell r="CB734"/>
          <cell r="CC734"/>
          <cell r="CD734"/>
          <cell r="CE734"/>
          <cell r="CF734"/>
          <cell r="CG734"/>
          <cell r="CH734"/>
          <cell r="CI734"/>
          <cell r="CJ734"/>
          <cell r="CK734"/>
          <cell r="CL734"/>
          <cell r="CM734"/>
          <cell r="CN734"/>
          <cell r="CO734"/>
          <cell r="CP734"/>
          <cell r="CQ734"/>
          <cell r="CR734"/>
          <cell r="CS734"/>
          <cell r="CT734"/>
          <cell r="CU734"/>
          <cell r="CV734"/>
          <cell r="CW734"/>
          <cell r="CX734"/>
          <cell r="CY734"/>
          <cell r="CZ734"/>
          <cell r="DA734"/>
          <cell r="DB734"/>
          <cell r="DC734"/>
          <cell r="DD734"/>
          <cell r="DE734"/>
          <cell r="DF734"/>
          <cell r="DG734"/>
          <cell r="DH734"/>
          <cell r="DI734"/>
          <cell r="DJ734"/>
          <cell r="DK734"/>
          <cell r="DL734"/>
          <cell r="DM734"/>
          <cell r="DN734"/>
          <cell r="DO734"/>
          <cell r="DP734"/>
          <cell r="DQ734"/>
          <cell r="DR734"/>
          <cell r="DS734"/>
          <cell r="DT734"/>
          <cell r="DU734"/>
          <cell r="DV734"/>
          <cell r="DW734"/>
        </row>
        <row r="735">
          <cell r="U735"/>
          <cell r="V735"/>
          <cell r="W735"/>
          <cell r="X735"/>
          <cell r="Y735"/>
          <cell r="Z735"/>
          <cell r="AA735"/>
          <cell r="AB735"/>
          <cell r="AC735"/>
          <cell r="AD735"/>
          <cell r="AE735"/>
          <cell r="AF735"/>
          <cell r="AG735"/>
          <cell r="AH735"/>
          <cell r="AI735"/>
          <cell r="AJ735"/>
          <cell r="AK735"/>
          <cell r="AL735"/>
          <cell r="AM735"/>
          <cell r="AN735"/>
          <cell r="AO735"/>
          <cell r="AP735"/>
          <cell r="AQ735"/>
          <cell r="AR735"/>
          <cell r="AS735"/>
          <cell r="AT735"/>
          <cell r="AU735"/>
          <cell r="AV735"/>
          <cell r="AW735"/>
          <cell r="AX735"/>
          <cell r="AY735"/>
          <cell r="AZ735"/>
          <cell r="BA735"/>
          <cell r="BB735"/>
          <cell r="BC735"/>
          <cell r="BD735"/>
          <cell r="BE735"/>
          <cell r="BF735"/>
          <cell r="BG735"/>
          <cell r="BH735"/>
          <cell r="BI735"/>
          <cell r="BJ735"/>
          <cell r="BK735"/>
          <cell r="BL735"/>
          <cell r="BM735"/>
          <cell r="BN735"/>
          <cell r="BO735"/>
          <cell r="BP735"/>
          <cell r="BQ735"/>
          <cell r="BR735"/>
          <cell r="BS735"/>
          <cell r="BT735"/>
          <cell r="BU735"/>
          <cell r="BV735"/>
          <cell r="BW735"/>
          <cell r="BX735"/>
          <cell r="BY735"/>
          <cell r="BZ735"/>
          <cell r="CA735"/>
          <cell r="CB735"/>
          <cell r="CC735"/>
          <cell r="CD735"/>
          <cell r="CE735"/>
          <cell r="CF735"/>
          <cell r="CG735"/>
          <cell r="CH735"/>
          <cell r="CI735"/>
          <cell r="CJ735"/>
          <cell r="CK735"/>
          <cell r="CL735"/>
          <cell r="CM735"/>
          <cell r="CN735"/>
          <cell r="CO735"/>
          <cell r="CP735"/>
          <cell r="CQ735"/>
          <cell r="CR735"/>
          <cell r="CS735"/>
          <cell r="CT735"/>
          <cell r="CU735"/>
          <cell r="CV735"/>
          <cell r="CW735"/>
          <cell r="CX735"/>
          <cell r="CY735"/>
          <cell r="CZ735"/>
          <cell r="DA735"/>
          <cell r="DB735"/>
          <cell r="DC735"/>
          <cell r="DD735"/>
          <cell r="DE735"/>
          <cell r="DF735"/>
          <cell r="DG735"/>
          <cell r="DH735"/>
          <cell r="DI735"/>
          <cell r="DJ735"/>
          <cell r="DK735"/>
          <cell r="DL735"/>
          <cell r="DM735"/>
          <cell r="DN735"/>
          <cell r="DO735"/>
          <cell r="DP735"/>
          <cell r="DQ735"/>
          <cell r="DR735"/>
          <cell r="DS735"/>
          <cell r="DT735"/>
          <cell r="DU735"/>
          <cell r="DV735"/>
          <cell r="DW735"/>
        </row>
        <row r="736">
          <cell r="U736"/>
          <cell r="V736"/>
          <cell r="W736"/>
          <cell r="X736"/>
          <cell r="Y736"/>
          <cell r="Z736"/>
          <cell r="AA736"/>
          <cell r="AB736"/>
          <cell r="AC736"/>
          <cell r="AD736"/>
          <cell r="AE736"/>
          <cell r="AF736"/>
          <cell r="AG736"/>
          <cell r="AH736"/>
          <cell r="AI736"/>
          <cell r="AJ736"/>
          <cell r="AK736"/>
          <cell r="AL736"/>
          <cell r="AM736"/>
          <cell r="AN736"/>
          <cell r="AO736"/>
          <cell r="AP736"/>
          <cell r="AQ736"/>
          <cell r="AR736"/>
          <cell r="AS736"/>
          <cell r="AT736"/>
          <cell r="AU736"/>
          <cell r="AV736"/>
          <cell r="AW736"/>
          <cell r="AX736"/>
          <cell r="AY736"/>
          <cell r="AZ736"/>
          <cell r="BA736"/>
          <cell r="BB736"/>
          <cell r="BC736"/>
          <cell r="BD736"/>
          <cell r="BE736"/>
          <cell r="BF736"/>
          <cell r="BG736"/>
          <cell r="BH736"/>
          <cell r="BI736"/>
          <cell r="BJ736"/>
          <cell r="BK736"/>
          <cell r="BL736"/>
          <cell r="BM736"/>
          <cell r="BN736"/>
          <cell r="BO736"/>
          <cell r="BP736"/>
          <cell r="BQ736"/>
          <cell r="BR736"/>
          <cell r="BS736"/>
          <cell r="BT736"/>
          <cell r="BU736"/>
          <cell r="BV736"/>
          <cell r="BW736"/>
          <cell r="BX736"/>
          <cell r="BY736"/>
          <cell r="BZ736"/>
          <cell r="CA736"/>
          <cell r="CB736"/>
          <cell r="CC736"/>
          <cell r="CD736"/>
          <cell r="CE736"/>
          <cell r="CF736"/>
          <cell r="CG736"/>
          <cell r="CH736"/>
          <cell r="CI736"/>
          <cell r="CJ736"/>
          <cell r="CK736"/>
          <cell r="CL736"/>
          <cell r="CM736"/>
          <cell r="CN736"/>
          <cell r="CO736"/>
          <cell r="CP736"/>
          <cell r="CQ736"/>
          <cell r="CR736"/>
          <cell r="CS736"/>
          <cell r="CT736"/>
          <cell r="CU736"/>
          <cell r="CV736"/>
          <cell r="CW736"/>
          <cell r="CX736"/>
          <cell r="CY736"/>
          <cell r="CZ736"/>
          <cell r="DA736"/>
          <cell r="DB736"/>
          <cell r="DC736"/>
          <cell r="DD736"/>
          <cell r="DE736"/>
          <cell r="DF736"/>
          <cell r="DG736"/>
          <cell r="DH736"/>
          <cell r="DI736"/>
          <cell r="DJ736"/>
          <cell r="DK736"/>
          <cell r="DL736"/>
          <cell r="DM736"/>
          <cell r="DN736"/>
          <cell r="DO736"/>
          <cell r="DP736"/>
          <cell r="DQ736"/>
          <cell r="DR736"/>
          <cell r="DS736"/>
          <cell r="DT736"/>
          <cell r="DU736"/>
          <cell r="DV736"/>
          <cell r="DW736"/>
        </row>
        <row r="737">
          <cell r="U737"/>
          <cell r="V737"/>
          <cell r="W737"/>
          <cell r="X737"/>
          <cell r="Y737"/>
          <cell r="Z737"/>
          <cell r="AA737"/>
          <cell r="AB737"/>
          <cell r="AC737"/>
          <cell r="AD737"/>
          <cell r="AE737"/>
          <cell r="AF737"/>
          <cell r="AG737"/>
          <cell r="AH737"/>
          <cell r="AI737"/>
          <cell r="AJ737"/>
          <cell r="AK737"/>
          <cell r="AL737"/>
          <cell r="AM737"/>
          <cell r="AN737"/>
          <cell r="AO737"/>
          <cell r="AP737"/>
          <cell r="AQ737"/>
          <cell r="AR737"/>
          <cell r="AS737"/>
          <cell r="AT737"/>
          <cell r="AU737"/>
          <cell r="AV737"/>
          <cell r="AW737"/>
          <cell r="AX737"/>
          <cell r="AY737"/>
          <cell r="AZ737"/>
          <cell r="BA737"/>
          <cell r="BB737"/>
          <cell r="BC737"/>
          <cell r="BD737"/>
          <cell r="BE737"/>
          <cell r="BF737"/>
          <cell r="BG737"/>
          <cell r="BH737"/>
          <cell r="BI737"/>
          <cell r="BJ737"/>
          <cell r="BK737"/>
          <cell r="BL737"/>
          <cell r="BM737"/>
          <cell r="BN737"/>
          <cell r="BO737"/>
          <cell r="BP737"/>
          <cell r="BQ737"/>
          <cell r="BR737"/>
          <cell r="BS737"/>
          <cell r="BT737"/>
          <cell r="BU737"/>
          <cell r="BV737"/>
          <cell r="BW737"/>
          <cell r="BX737"/>
          <cell r="BY737"/>
          <cell r="BZ737"/>
          <cell r="CA737"/>
          <cell r="CB737"/>
          <cell r="CC737"/>
          <cell r="CD737"/>
          <cell r="CE737"/>
          <cell r="CF737"/>
          <cell r="CG737"/>
          <cell r="CH737"/>
          <cell r="CI737"/>
          <cell r="CJ737"/>
          <cell r="CK737"/>
          <cell r="CL737"/>
          <cell r="CM737"/>
          <cell r="CN737"/>
          <cell r="CO737"/>
          <cell r="CP737"/>
          <cell r="CQ737"/>
          <cell r="CR737"/>
          <cell r="CS737"/>
          <cell r="CT737"/>
          <cell r="CU737"/>
          <cell r="CV737"/>
          <cell r="CW737"/>
          <cell r="CX737"/>
          <cell r="CY737"/>
          <cell r="CZ737"/>
          <cell r="DA737"/>
          <cell r="DB737"/>
          <cell r="DC737"/>
          <cell r="DD737"/>
          <cell r="DE737"/>
          <cell r="DF737"/>
          <cell r="DG737"/>
          <cell r="DH737"/>
          <cell r="DI737"/>
          <cell r="DJ737"/>
          <cell r="DK737"/>
          <cell r="DL737"/>
          <cell r="DM737"/>
          <cell r="DN737"/>
          <cell r="DO737"/>
          <cell r="DP737"/>
          <cell r="DQ737"/>
          <cell r="DR737"/>
          <cell r="DS737"/>
          <cell r="DT737"/>
          <cell r="DU737"/>
          <cell r="DV737"/>
          <cell r="DW737"/>
        </row>
        <row r="738">
          <cell r="U738"/>
          <cell r="V738"/>
          <cell r="W738"/>
          <cell r="X738"/>
          <cell r="Y738"/>
          <cell r="Z738"/>
          <cell r="AA738"/>
          <cell r="AB738"/>
          <cell r="AC738"/>
          <cell r="AD738"/>
          <cell r="AE738"/>
          <cell r="AF738"/>
          <cell r="AG738"/>
          <cell r="AH738"/>
          <cell r="AI738"/>
          <cell r="AJ738"/>
          <cell r="AK738"/>
          <cell r="AL738"/>
          <cell r="AM738"/>
          <cell r="AN738"/>
          <cell r="AO738"/>
          <cell r="AP738"/>
          <cell r="AQ738"/>
          <cell r="AR738"/>
          <cell r="AS738"/>
          <cell r="AT738"/>
          <cell r="AU738"/>
          <cell r="AV738"/>
          <cell r="AW738"/>
          <cell r="AX738"/>
          <cell r="AY738"/>
          <cell r="AZ738"/>
          <cell r="BA738"/>
          <cell r="BB738"/>
          <cell r="BC738"/>
          <cell r="BD738"/>
          <cell r="BE738"/>
          <cell r="BF738"/>
          <cell r="BG738"/>
          <cell r="BH738"/>
          <cell r="BI738"/>
          <cell r="BJ738"/>
          <cell r="BK738"/>
          <cell r="BL738"/>
          <cell r="BM738"/>
          <cell r="BN738"/>
          <cell r="BO738"/>
          <cell r="BP738"/>
          <cell r="BQ738"/>
          <cell r="BR738"/>
          <cell r="BS738"/>
          <cell r="BT738"/>
          <cell r="BU738"/>
          <cell r="BV738"/>
          <cell r="BW738"/>
          <cell r="BX738"/>
          <cell r="BY738"/>
          <cell r="BZ738"/>
          <cell r="CA738"/>
          <cell r="CB738"/>
          <cell r="CC738"/>
          <cell r="CD738"/>
          <cell r="CE738"/>
          <cell r="CF738"/>
          <cell r="CG738"/>
          <cell r="CH738"/>
          <cell r="CI738"/>
          <cell r="CJ738"/>
          <cell r="CK738"/>
          <cell r="CL738"/>
          <cell r="CM738"/>
          <cell r="CN738"/>
          <cell r="CO738"/>
          <cell r="CP738"/>
          <cell r="CQ738"/>
          <cell r="CR738"/>
          <cell r="CS738"/>
          <cell r="CT738"/>
          <cell r="CU738"/>
          <cell r="CV738"/>
          <cell r="CW738"/>
          <cell r="CX738"/>
          <cell r="CY738"/>
          <cell r="CZ738"/>
          <cell r="DA738"/>
          <cell r="DB738"/>
          <cell r="DC738"/>
          <cell r="DD738"/>
          <cell r="DE738"/>
          <cell r="DF738"/>
          <cell r="DG738"/>
          <cell r="DH738"/>
          <cell r="DI738"/>
          <cell r="DJ738"/>
          <cell r="DK738"/>
          <cell r="DL738"/>
          <cell r="DM738"/>
          <cell r="DN738"/>
          <cell r="DO738"/>
          <cell r="DP738"/>
          <cell r="DQ738"/>
          <cell r="DR738"/>
          <cell r="DS738"/>
          <cell r="DT738"/>
          <cell r="DU738"/>
          <cell r="DV738"/>
          <cell r="DW738"/>
        </row>
        <row r="739">
          <cell r="U739"/>
          <cell r="V739"/>
          <cell r="W739"/>
          <cell r="X739"/>
          <cell r="Y739"/>
          <cell r="Z739"/>
          <cell r="AA739"/>
          <cell r="AB739"/>
          <cell r="AC739"/>
          <cell r="AD739"/>
          <cell r="AE739"/>
          <cell r="AF739"/>
          <cell r="AG739"/>
          <cell r="AH739"/>
          <cell r="AI739"/>
          <cell r="AJ739"/>
          <cell r="AK739"/>
          <cell r="AL739"/>
          <cell r="AM739"/>
          <cell r="AN739"/>
          <cell r="AO739"/>
          <cell r="AP739"/>
          <cell r="AQ739"/>
          <cell r="AR739"/>
          <cell r="AS739"/>
          <cell r="AT739"/>
          <cell r="AU739"/>
          <cell r="AV739"/>
          <cell r="AW739"/>
          <cell r="AX739"/>
          <cell r="AY739"/>
          <cell r="AZ739"/>
          <cell r="BA739"/>
          <cell r="BB739"/>
          <cell r="BC739"/>
          <cell r="BD739"/>
          <cell r="BE739"/>
          <cell r="BF739"/>
          <cell r="BG739"/>
          <cell r="BH739"/>
          <cell r="BI739"/>
          <cell r="BJ739"/>
          <cell r="BK739"/>
          <cell r="BL739"/>
          <cell r="BM739"/>
          <cell r="BN739"/>
          <cell r="BO739"/>
          <cell r="BP739"/>
          <cell r="BQ739"/>
          <cell r="BR739"/>
          <cell r="BS739"/>
          <cell r="BT739"/>
          <cell r="BU739"/>
          <cell r="BV739"/>
          <cell r="BW739"/>
          <cell r="BX739"/>
          <cell r="BY739"/>
          <cell r="BZ739"/>
          <cell r="CA739"/>
          <cell r="CB739"/>
          <cell r="CC739"/>
          <cell r="CD739"/>
          <cell r="CE739"/>
          <cell r="CF739"/>
          <cell r="CG739"/>
          <cell r="CH739"/>
          <cell r="CI739"/>
          <cell r="CJ739"/>
          <cell r="CK739"/>
          <cell r="CL739"/>
          <cell r="CM739"/>
          <cell r="CN739"/>
          <cell r="CO739"/>
          <cell r="CP739"/>
          <cell r="CQ739"/>
          <cell r="CR739"/>
          <cell r="CS739"/>
          <cell r="CT739"/>
          <cell r="CU739"/>
          <cell r="CV739"/>
          <cell r="CW739"/>
          <cell r="CX739"/>
          <cell r="CY739"/>
          <cell r="CZ739"/>
          <cell r="DA739"/>
          <cell r="DB739"/>
          <cell r="DC739"/>
          <cell r="DD739"/>
          <cell r="DE739"/>
          <cell r="DF739"/>
          <cell r="DG739"/>
          <cell r="DH739"/>
          <cell r="DI739"/>
          <cell r="DJ739"/>
          <cell r="DK739"/>
          <cell r="DL739"/>
          <cell r="DM739"/>
          <cell r="DN739"/>
          <cell r="DO739"/>
          <cell r="DP739"/>
          <cell r="DQ739"/>
          <cell r="DR739"/>
          <cell r="DS739"/>
          <cell r="DT739"/>
          <cell r="DU739"/>
          <cell r="DV739"/>
          <cell r="DW739"/>
        </row>
        <row r="740">
          <cell r="U740"/>
          <cell r="V740"/>
          <cell r="W740"/>
          <cell r="X740"/>
          <cell r="Y740"/>
          <cell r="Z740"/>
          <cell r="AA740"/>
          <cell r="AB740"/>
          <cell r="AC740"/>
          <cell r="AD740"/>
          <cell r="AE740"/>
          <cell r="AF740"/>
          <cell r="AG740"/>
          <cell r="AH740"/>
          <cell r="AI740"/>
          <cell r="AJ740"/>
          <cell r="AK740"/>
          <cell r="AL740"/>
          <cell r="AM740"/>
          <cell r="AN740"/>
          <cell r="AO740"/>
          <cell r="AP740"/>
          <cell r="AQ740"/>
          <cell r="AR740"/>
          <cell r="AS740"/>
          <cell r="AT740"/>
          <cell r="AU740"/>
          <cell r="AV740"/>
          <cell r="AW740"/>
          <cell r="AX740"/>
          <cell r="AY740"/>
          <cell r="AZ740"/>
          <cell r="BA740"/>
          <cell r="BB740"/>
          <cell r="BC740"/>
          <cell r="BD740"/>
          <cell r="BE740"/>
          <cell r="BF740"/>
          <cell r="BG740"/>
          <cell r="BH740"/>
          <cell r="BI740"/>
          <cell r="BJ740"/>
          <cell r="BK740"/>
          <cell r="BL740"/>
          <cell r="BM740"/>
          <cell r="BN740"/>
          <cell r="BO740"/>
          <cell r="BP740"/>
          <cell r="BQ740"/>
          <cell r="BR740"/>
          <cell r="BS740"/>
          <cell r="BT740"/>
          <cell r="BU740"/>
          <cell r="BV740"/>
          <cell r="BW740"/>
          <cell r="BX740"/>
          <cell r="BY740"/>
          <cell r="BZ740"/>
          <cell r="CA740"/>
          <cell r="CB740"/>
          <cell r="CC740"/>
          <cell r="CD740"/>
          <cell r="CE740"/>
          <cell r="CF740"/>
          <cell r="CG740"/>
          <cell r="CH740"/>
          <cell r="CI740"/>
          <cell r="CJ740"/>
          <cell r="CK740"/>
          <cell r="CL740"/>
          <cell r="CM740"/>
          <cell r="CN740"/>
          <cell r="CO740"/>
          <cell r="CP740"/>
          <cell r="CQ740"/>
          <cell r="CR740"/>
          <cell r="CS740"/>
          <cell r="CT740"/>
          <cell r="CU740"/>
          <cell r="CV740"/>
          <cell r="CW740"/>
          <cell r="CX740"/>
          <cell r="CY740"/>
          <cell r="CZ740"/>
          <cell r="DA740"/>
          <cell r="DB740"/>
          <cell r="DC740"/>
          <cell r="DD740"/>
          <cell r="DE740"/>
          <cell r="DF740"/>
          <cell r="DG740"/>
          <cell r="DH740"/>
          <cell r="DI740"/>
          <cell r="DJ740"/>
          <cell r="DK740"/>
          <cell r="DL740"/>
          <cell r="DM740"/>
          <cell r="DN740"/>
          <cell r="DO740"/>
          <cell r="DP740"/>
          <cell r="DQ740"/>
          <cell r="DR740"/>
          <cell r="DS740"/>
          <cell r="DT740"/>
          <cell r="DU740"/>
          <cell r="DV740"/>
          <cell r="DW740"/>
        </row>
        <row r="741">
          <cell r="U741"/>
          <cell r="V741"/>
          <cell r="W741"/>
          <cell r="X741"/>
          <cell r="Y741"/>
          <cell r="Z741"/>
          <cell r="AA741"/>
          <cell r="AB741"/>
          <cell r="AC741"/>
          <cell r="AD741"/>
          <cell r="AE741"/>
          <cell r="AF741"/>
          <cell r="AG741"/>
          <cell r="AH741"/>
          <cell r="AI741"/>
          <cell r="AJ741"/>
          <cell r="AK741"/>
          <cell r="AL741"/>
          <cell r="AM741"/>
          <cell r="AN741"/>
          <cell r="AO741"/>
          <cell r="AP741"/>
          <cell r="AQ741"/>
          <cell r="AR741"/>
          <cell r="AS741"/>
          <cell r="AT741"/>
          <cell r="AU741"/>
          <cell r="AV741"/>
          <cell r="AW741"/>
          <cell r="AX741"/>
          <cell r="AY741"/>
          <cell r="AZ741"/>
          <cell r="BA741"/>
          <cell r="BB741"/>
          <cell r="BC741"/>
          <cell r="BD741"/>
          <cell r="BE741"/>
          <cell r="BF741"/>
          <cell r="BG741"/>
          <cell r="BH741"/>
          <cell r="BI741"/>
          <cell r="BJ741"/>
          <cell r="BK741"/>
          <cell r="BL741"/>
          <cell r="BM741"/>
          <cell r="BN741"/>
          <cell r="BO741"/>
          <cell r="BP741"/>
          <cell r="BQ741"/>
          <cell r="BR741"/>
          <cell r="BS741"/>
          <cell r="BT741"/>
          <cell r="BU741"/>
          <cell r="BV741"/>
          <cell r="BW741"/>
          <cell r="BX741"/>
          <cell r="BY741"/>
          <cell r="BZ741"/>
          <cell r="CA741"/>
          <cell r="CB741"/>
          <cell r="CC741"/>
          <cell r="CD741"/>
          <cell r="CE741"/>
          <cell r="CF741"/>
          <cell r="CG741"/>
          <cell r="CH741"/>
          <cell r="CI741"/>
          <cell r="CJ741"/>
          <cell r="CK741"/>
          <cell r="CL741"/>
          <cell r="CM741"/>
          <cell r="CN741"/>
          <cell r="CO741"/>
          <cell r="CP741"/>
          <cell r="CQ741"/>
          <cell r="CR741"/>
          <cell r="CS741"/>
          <cell r="CT741"/>
          <cell r="CU741"/>
          <cell r="CV741"/>
          <cell r="CW741"/>
          <cell r="CX741"/>
          <cell r="CY741"/>
          <cell r="CZ741"/>
          <cell r="DA741"/>
          <cell r="DB741"/>
          <cell r="DC741"/>
          <cell r="DD741"/>
          <cell r="DE741"/>
          <cell r="DF741"/>
          <cell r="DG741"/>
          <cell r="DH741"/>
          <cell r="DI741"/>
          <cell r="DJ741"/>
          <cell r="DK741"/>
          <cell r="DL741"/>
          <cell r="DM741"/>
          <cell r="DN741"/>
          <cell r="DO741"/>
          <cell r="DP741"/>
          <cell r="DQ741"/>
          <cell r="DR741"/>
          <cell r="DS741"/>
          <cell r="DT741"/>
          <cell r="DU741"/>
          <cell r="DV741"/>
          <cell r="DW741"/>
        </row>
        <row r="742">
          <cell r="U742"/>
          <cell r="V742"/>
          <cell r="W742"/>
          <cell r="X742"/>
          <cell r="Y742"/>
          <cell r="Z742"/>
          <cell r="AA742"/>
          <cell r="AB742"/>
          <cell r="AC742"/>
          <cell r="AD742"/>
          <cell r="AE742"/>
          <cell r="AF742"/>
          <cell r="AG742"/>
          <cell r="AH742"/>
          <cell r="AI742"/>
          <cell r="AJ742"/>
          <cell r="AK742"/>
          <cell r="AL742"/>
          <cell r="AM742"/>
          <cell r="AN742"/>
          <cell r="AO742"/>
          <cell r="AP742"/>
          <cell r="AQ742"/>
          <cell r="AR742"/>
          <cell r="AS742"/>
          <cell r="AT742"/>
          <cell r="AU742"/>
          <cell r="AV742"/>
          <cell r="AW742"/>
          <cell r="AX742"/>
          <cell r="AY742"/>
          <cell r="AZ742"/>
          <cell r="BA742"/>
          <cell r="BB742"/>
          <cell r="BC742"/>
          <cell r="BD742"/>
          <cell r="BE742"/>
          <cell r="BF742"/>
          <cell r="BG742"/>
          <cell r="BH742"/>
          <cell r="BI742"/>
          <cell r="BJ742"/>
          <cell r="BK742"/>
          <cell r="BL742"/>
          <cell r="BM742"/>
          <cell r="BN742"/>
          <cell r="BO742"/>
          <cell r="BP742"/>
          <cell r="BQ742"/>
          <cell r="BR742"/>
          <cell r="BS742"/>
          <cell r="BT742"/>
          <cell r="BU742"/>
          <cell r="BV742"/>
          <cell r="BW742"/>
          <cell r="BX742"/>
          <cell r="BY742"/>
          <cell r="BZ742"/>
          <cell r="CA742"/>
          <cell r="CB742"/>
          <cell r="CC742"/>
          <cell r="CD742"/>
          <cell r="CE742"/>
          <cell r="CF742"/>
          <cell r="CG742"/>
          <cell r="CH742"/>
          <cell r="CI742"/>
          <cell r="CJ742"/>
          <cell r="CK742"/>
          <cell r="CL742"/>
          <cell r="CM742"/>
          <cell r="CN742"/>
          <cell r="CO742"/>
          <cell r="CP742"/>
          <cell r="CQ742"/>
          <cell r="CR742"/>
          <cell r="CS742"/>
          <cell r="CT742"/>
          <cell r="CU742"/>
          <cell r="CV742"/>
          <cell r="CW742"/>
          <cell r="CX742"/>
          <cell r="CY742"/>
          <cell r="CZ742"/>
          <cell r="DA742"/>
          <cell r="DB742"/>
          <cell r="DC742"/>
          <cell r="DD742"/>
          <cell r="DE742"/>
          <cell r="DF742"/>
          <cell r="DG742"/>
          <cell r="DH742"/>
          <cell r="DI742"/>
          <cell r="DJ742"/>
          <cell r="DK742"/>
          <cell r="DL742"/>
          <cell r="DM742"/>
          <cell r="DN742"/>
          <cell r="DO742"/>
          <cell r="DP742"/>
          <cell r="DQ742"/>
          <cell r="DR742"/>
          <cell r="DS742"/>
          <cell r="DT742"/>
          <cell r="DU742"/>
          <cell r="DV742"/>
          <cell r="DW742"/>
        </row>
        <row r="743">
          <cell r="U743"/>
          <cell r="V743"/>
          <cell r="W743"/>
          <cell r="X743"/>
          <cell r="Y743"/>
          <cell r="Z743"/>
          <cell r="AA743"/>
          <cell r="AB743"/>
          <cell r="AC743"/>
          <cell r="AD743"/>
          <cell r="AE743"/>
          <cell r="AF743"/>
          <cell r="AG743"/>
          <cell r="AH743"/>
          <cell r="AI743"/>
          <cell r="AJ743"/>
          <cell r="AK743"/>
          <cell r="AL743"/>
          <cell r="AM743"/>
          <cell r="AN743"/>
          <cell r="AO743"/>
          <cell r="AP743"/>
          <cell r="AQ743"/>
          <cell r="AR743"/>
          <cell r="AS743"/>
          <cell r="AT743"/>
          <cell r="AU743"/>
          <cell r="AV743"/>
          <cell r="AW743"/>
          <cell r="AX743"/>
          <cell r="AY743"/>
          <cell r="AZ743"/>
          <cell r="BA743"/>
          <cell r="BB743"/>
          <cell r="BC743"/>
          <cell r="BD743"/>
          <cell r="BE743"/>
          <cell r="BF743"/>
          <cell r="BG743"/>
          <cell r="BH743"/>
          <cell r="BI743"/>
          <cell r="BJ743"/>
          <cell r="BK743"/>
          <cell r="BL743"/>
          <cell r="BM743"/>
          <cell r="BN743"/>
          <cell r="BO743"/>
          <cell r="BP743"/>
          <cell r="BQ743"/>
          <cell r="BR743"/>
          <cell r="BS743"/>
          <cell r="BT743"/>
          <cell r="BU743"/>
          <cell r="BV743"/>
          <cell r="BW743"/>
          <cell r="BX743"/>
          <cell r="BY743"/>
          <cell r="BZ743"/>
          <cell r="CA743"/>
          <cell r="CB743"/>
          <cell r="CC743"/>
          <cell r="CD743"/>
          <cell r="CE743"/>
          <cell r="CF743"/>
          <cell r="CG743"/>
          <cell r="CH743"/>
          <cell r="CI743"/>
          <cell r="CJ743"/>
          <cell r="CK743"/>
          <cell r="CL743"/>
          <cell r="CM743"/>
          <cell r="CN743"/>
          <cell r="CO743"/>
          <cell r="CP743"/>
          <cell r="CQ743"/>
          <cell r="CR743"/>
          <cell r="CS743"/>
          <cell r="CT743"/>
          <cell r="CU743"/>
          <cell r="CV743"/>
          <cell r="CW743"/>
          <cell r="CX743"/>
          <cell r="CY743"/>
          <cell r="CZ743"/>
          <cell r="DA743"/>
          <cell r="DB743"/>
          <cell r="DC743"/>
          <cell r="DD743"/>
          <cell r="DE743"/>
          <cell r="DF743"/>
          <cell r="DG743"/>
          <cell r="DH743"/>
          <cell r="DI743"/>
          <cell r="DJ743"/>
          <cell r="DK743"/>
          <cell r="DL743"/>
          <cell r="DM743"/>
          <cell r="DN743"/>
          <cell r="DO743"/>
          <cell r="DP743"/>
          <cell r="DQ743"/>
          <cell r="DR743"/>
          <cell r="DS743"/>
          <cell r="DT743"/>
          <cell r="DU743"/>
          <cell r="DV743"/>
          <cell r="DW743"/>
        </row>
        <row r="744">
          <cell r="U744"/>
          <cell r="V744"/>
          <cell r="W744"/>
          <cell r="X744"/>
          <cell r="Y744"/>
          <cell r="Z744"/>
          <cell r="AA744"/>
          <cell r="AB744"/>
          <cell r="AC744"/>
          <cell r="AD744"/>
          <cell r="AE744"/>
          <cell r="AF744"/>
          <cell r="AG744"/>
          <cell r="AH744"/>
          <cell r="AI744"/>
          <cell r="AJ744"/>
          <cell r="AK744"/>
          <cell r="AL744"/>
          <cell r="AM744"/>
          <cell r="AN744"/>
          <cell r="AO744"/>
          <cell r="AP744"/>
          <cell r="AQ744"/>
          <cell r="AR744"/>
          <cell r="AS744"/>
          <cell r="AT744"/>
          <cell r="AU744"/>
          <cell r="AV744"/>
          <cell r="AW744"/>
          <cell r="AX744"/>
          <cell r="AY744"/>
          <cell r="AZ744"/>
          <cell r="BA744"/>
          <cell r="BB744"/>
          <cell r="BC744"/>
          <cell r="BD744"/>
          <cell r="BE744"/>
          <cell r="BF744"/>
          <cell r="BG744"/>
          <cell r="BH744"/>
          <cell r="BI744"/>
          <cell r="BJ744"/>
          <cell r="BK744"/>
          <cell r="BL744"/>
          <cell r="BM744"/>
          <cell r="BN744"/>
          <cell r="BO744"/>
          <cell r="BP744"/>
          <cell r="BQ744"/>
          <cell r="BR744"/>
          <cell r="BS744"/>
          <cell r="BT744"/>
          <cell r="BU744"/>
          <cell r="BV744"/>
          <cell r="BW744"/>
          <cell r="BX744"/>
          <cell r="BY744"/>
          <cell r="BZ744"/>
          <cell r="CA744"/>
          <cell r="CB744"/>
          <cell r="CC744"/>
          <cell r="CD744"/>
          <cell r="CE744"/>
          <cell r="CF744"/>
          <cell r="CG744"/>
          <cell r="CH744"/>
          <cell r="CI744"/>
          <cell r="CJ744"/>
          <cell r="CK744"/>
          <cell r="CL744"/>
          <cell r="CM744"/>
          <cell r="CN744"/>
          <cell r="CO744"/>
          <cell r="CP744"/>
          <cell r="CQ744"/>
          <cell r="CR744"/>
          <cell r="CS744"/>
          <cell r="CT744"/>
          <cell r="CU744"/>
          <cell r="CV744"/>
          <cell r="CW744"/>
          <cell r="CX744"/>
          <cell r="CY744"/>
          <cell r="CZ744"/>
          <cell r="DA744"/>
          <cell r="DB744"/>
          <cell r="DC744"/>
          <cell r="DD744"/>
          <cell r="DE744"/>
          <cell r="DF744"/>
          <cell r="DG744"/>
          <cell r="DH744"/>
          <cell r="DI744"/>
          <cell r="DJ744"/>
          <cell r="DK744"/>
          <cell r="DL744"/>
          <cell r="DM744"/>
          <cell r="DN744"/>
          <cell r="DO744"/>
          <cell r="DP744"/>
          <cell r="DQ744"/>
          <cell r="DR744"/>
          <cell r="DS744"/>
          <cell r="DT744"/>
          <cell r="DU744"/>
          <cell r="DV744"/>
          <cell r="DW744"/>
        </row>
        <row r="745">
          <cell r="U745"/>
          <cell r="V745"/>
          <cell r="W745"/>
          <cell r="X745"/>
          <cell r="Y745"/>
          <cell r="Z745"/>
          <cell r="AA745"/>
          <cell r="AB745"/>
          <cell r="AC745"/>
          <cell r="AD745"/>
          <cell r="AE745"/>
          <cell r="AF745"/>
          <cell r="AG745"/>
          <cell r="AH745"/>
          <cell r="AI745"/>
          <cell r="AJ745"/>
          <cell r="AK745"/>
          <cell r="AL745"/>
          <cell r="AM745"/>
          <cell r="AN745"/>
          <cell r="AO745"/>
          <cell r="AP745"/>
          <cell r="AQ745"/>
          <cell r="AR745"/>
          <cell r="AS745"/>
          <cell r="AT745"/>
          <cell r="AU745"/>
          <cell r="AV745"/>
          <cell r="AW745"/>
          <cell r="AX745"/>
          <cell r="AY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I745"/>
          <cell r="CJ745"/>
          <cell r="CK745"/>
          <cell r="CL745"/>
          <cell r="CM745"/>
          <cell r="CN745"/>
          <cell r="CO745"/>
          <cell r="CP745"/>
          <cell r="CQ745"/>
          <cell r="CR745"/>
          <cell r="CS745"/>
          <cell r="CT745"/>
          <cell r="CU745"/>
          <cell r="CV745"/>
          <cell r="CW745"/>
          <cell r="CX745"/>
          <cell r="CY745"/>
          <cell r="CZ745"/>
          <cell r="DA745"/>
          <cell r="DB745"/>
          <cell r="DC745"/>
          <cell r="DD745"/>
          <cell r="DE745"/>
          <cell r="DF745"/>
          <cell r="DG745"/>
          <cell r="DH745"/>
          <cell r="DI745"/>
          <cell r="DJ745"/>
          <cell r="DK745"/>
          <cell r="DL745"/>
          <cell r="DM745"/>
          <cell r="DN745"/>
          <cell r="DO745"/>
          <cell r="DP745"/>
          <cell r="DQ745"/>
          <cell r="DR745"/>
          <cell r="DS745"/>
          <cell r="DT745"/>
          <cell r="DU745"/>
          <cell r="DV745"/>
          <cell r="DW745"/>
        </row>
        <row r="746">
          <cell r="U746"/>
          <cell r="V746"/>
          <cell r="W746"/>
          <cell r="X746"/>
          <cell r="Y746"/>
          <cell r="Z746"/>
          <cell r="AA746"/>
          <cell r="AB746"/>
          <cell r="AC746"/>
          <cell r="AD746"/>
          <cell r="AE746"/>
          <cell r="AF746"/>
          <cell r="AG746"/>
          <cell r="AH746"/>
          <cell r="AI746"/>
          <cell r="AJ746"/>
          <cell r="AK746"/>
          <cell r="AL746"/>
          <cell r="AM746"/>
          <cell r="AN746"/>
          <cell r="AO746"/>
          <cell r="AP746"/>
          <cell r="AQ746"/>
          <cell r="AR746"/>
          <cell r="AS746"/>
          <cell r="AT746"/>
          <cell r="AU746"/>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I746"/>
          <cell r="CJ746"/>
          <cell r="CK746"/>
          <cell r="CL746"/>
          <cell r="CM746"/>
          <cell r="CN746"/>
          <cell r="CO746"/>
          <cell r="CP746"/>
          <cell r="CQ746"/>
          <cell r="CR746"/>
          <cell r="CS746"/>
          <cell r="CT746"/>
          <cell r="CU746"/>
          <cell r="CV746"/>
          <cell r="CW746"/>
          <cell r="CX746"/>
          <cell r="CY746"/>
          <cell r="CZ746"/>
          <cell r="DA746"/>
          <cell r="DB746"/>
          <cell r="DC746"/>
          <cell r="DD746"/>
          <cell r="DE746"/>
          <cell r="DF746"/>
          <cell r="DG746"/>
          <cell r="DH746"/>
          <cell r="DI746"/>
          <cell r="DJ746"/>
          <cell r="DK746"/>
          <cell r="DL746"/>
          <cell r="DM746"/>
          <cell r="DN746"/>
          <cell r="DO746"/>
          <cell r="DP746"/>
          <cell r="DQ746"/>
          <cell r="DR746"/>
          <cell r="DS746"/>
          <cell r="DT746"/>
          <cell r="DU746"/>
          <cell r="DV746"/>
          <cell r="DW746"/>
        </row>
        <row r="747">
          <cell r="U747"/>
          <cell r="V747"/>
          <cell r="W747"/>
          <cell r="X747"/>
          <cell r="Y747"/>
          <cell r="Z747"/>
          <cell r="AA747"/>
          <cell r="AB747"/>
          <cell r="AC747"/>
          <cell r="AD747"/>
          <cell r="AE747"/>
          <cell r="AF747"/>
          <cell r="AG747"/>
          <cell r="AH747"/>
          <cell r="AI747"/>
          <cell r="AJ747"/>
          <cell r="AK747"/>
          <cell r="AL747"/>
          <cell r="AM747"/>
          <cell r="AN747"/>
          <cell r="AO747"/>
          <cell r="AP747"/>
          <cell r="AQ747"/>
          <cell r="AR747"/>
          <cell r="AS747"/>
          <cell r="AT747"/>
          <cell r="AU747"/>
          <cell r="AV747"/>
          <cell r="AW747"/>
          <cell r="AX747"/>
          <cell r="AY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I747"/>
          <cell r="CJ747"/>
          <cell r="CK747"/>
          <cell r="CL747"/>
          <cell r="CM747"/>
          <cell r="CN747"/>
          <cell r="CO747"/>
          <cell r="CP747"/>
          <cell r="CQ747"/>
          <cell r="CR747"/>
          <cell r="CS747"/>
          <cell r="CT747"/>
          <cell r="CU747"/>
          <cell r="CV747"/>
          <cell r="CW747"/>
          <cell r="CX747"/>
          <cell r="CY747"/>
          <cell r="CZ747"/>
          <cell r="DA747"/>
          <cell r="DB747"/>
          <cell r="DC747"/>
          <cell r="DD747"/>
          <cell r="DE747"/>
          <cell r="DF747"/>
          <cell r="DG747"/>
          <cell r="DH747"/>
          <cell r="DI747"/>
          <cell r="DJ747"/>
          <cell r="DK747"/>
          <cell r="DL747"/>
          <cell r="DM747"/>
          <cell r="DN747"/>
          <cell r="DO747"/>
          <cell r="DP747"/>
          <cell r="DQ747"/>
          <cell r="DR747"/>
          <cell r="DS747"/>
          <cell r="DT747"/>
          <cell r="DU747"/>
          <cell r="DV747"/>
          <cell r="DW747"/>
        </row>
        <row r="748">
          <cell r="U748"/>
          <cell r="V748"/>
          <cell r="W748"/>
          <cell r="X748"/>
          <cell r="Y748"/>
          <cell r="Z748"/>
          <cell r="AA748"/>
          <cell r="AB748"/>
          <cell r="AC748"/>
          <cell r="AD748"/>
          <cell r="AE748"/>
          <cell r="AF748"/>
          <cell r="AG748"/>
          <cell r="AH748"/>
          <cell r="AI748"/>
          <cell r="AJ748"/>
          <cell r="AK748"/>
          <cell r="AL748"/>
          <cell r="AM748"/>
          <cell r="AN748"/>
          <cell r="AO748"/>
          <cell r="AP748"/>
          <cell r="AQ748"/>
          <cell r="AR748"/>
          <cell r="AS748"/>
          <cell r="AT748"/>
          <cell r="AU748"/>
          <cell r="AV748"/>
          <cell r="AW748"/>
          <cell r="AX748"/>
          <cell r="AY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I748"/>
          <cell r="CJ748"/>
          <cell r="CK748"/>
          <cell r="CL748"/>
          <cell r="CM748"/>
          <cell r="CN748"/>
          <cell r="CO748"/>
          <cell r="CP748"/>
          <cell r="CQ748"/>
          <cell r="CR748"/>
          <cell r="CS748"/>
          <cell r="CT748"/>
          <cell r="CU748"/>
          <cell r="CV748"/>
          <cell r="CW748"/>
          <cell r="CX748"/>
          <cell r="CY748"/>
          <cell r="CZ748"/>
          <cell r="DA748"/>
          <cell r="DB748"/>
          <cell r="DC748"/>
          <cell r="DD748"/>
          <cell r="DE748"/>
          <cell r="DF748"/>
          <cell r="DG748"/>
          <cell r="DH748"/>
          <cell r="DI748"/>
          <cell r="DJ748"/>
          <cell r="DK748"/>
          <cell r="DL748"/>
          <cell r="DM748"/>
          <cell r="DN748"/>
          <cell r="DO748"/>
          <cell r="DP748"/>
          <cell r="DQ748"/>
          <cell r="DR748"/>
          <cell r="DS748"/>
          <cell r="DT748"/>
          <cell r="DU748"/>
          <cell r="DV748"/>
          <cell r="DW748"/>
        </row>
        <row r="749">
          <cell r="U749"/>
          <cell r="V749"/>
          <cell r="W749"/>
          <cell r="X749"/>
          <cell r="Y749"/>
          <cell r="Z749"/>
          <cell r="AA749"/>
          <cell r="AB749"/>
          <cell r="AC749"/>
          <cell r="AD749"/>
          <cell r="AE749"/>
          <cell r="AF749"/>
          <cell r="AG749"/>
          <cell r="AH749"/>
          <cell r="AI749"/>
          <cell r="AJ749"/>
          <cell r="AK749"/>
          <cell r="AL749"/>
          <cell r="AM749"/>
          <cell r="AN749"/>
          <cell r="AO749"/>
          <cell r="AP749"/>
          <cell r="AQ749"/>
          <cell r="AR749"/>
          <cell r="AS749"/>
          <cell r="AT749"/>
          <cell r="AU749"/>
          <cell r="AV749"/>
          <cell r="AW749"/>
          <cell r="AX749"/>
          <cell r="AY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I749"/>
          <cell r="CJ749"/>
          <cell r="CK749"/>
          <cell r="CL749"/>
          <cell r="CM749"/>
          <cell r="CN749"/>
          <cell r="CO749"/>
          <cell r="CP749"/>
          <cell r="CQ749"/>
          <cell r="CR749"/>
          <cell r="CS749"/>
          <cell r="CT749"/>
          <cell r="CU749"/>
          <cell r="CV749"/>
          <cell r="CW749"/>
          <cell r="CX749"/>
          <cell r="CY749"/>
          <cell r="CZ749"/>
          <cell r="DA749"/>
          <cell r="DB749"/>
          <cell r="DC749"/>
          <cell r="DD749"/>
          <cell r="DE749"/>
          <cell r="DF749"/>
          <cell r="DG749"/>
          <cell r="DH749"/>
          <cell r="DI749"/>
          <cell r="DJ749"/>
          <cell r="DK749"/>
          <cell r="DL749"/>
          <cell r="DM749"/>
          <cell r="DN749"/>
          <cell r="DO749"/>
          <cell r="DP749"/>
          <cell r="DQ749"/>
          <cell r="DR749"/>
          <cell r="DS749"/>
          <cell r="DT749"/>
          <cell r="DU749"/>
          <cell r="DV749"/>
          <cell r="DW749"/>
        </row>
        <row r="750">
          <cell r="U750"/>
          <cell r="V750"/>
          <cell r="W750"/>
          <cell r="X750"/>
          <cell r="Y750"/>
          <cell r="Z750"/>
          <cell r="AA750"/>
          <cell r="AB750"/>
          <cell r="AC750"/>
          <cell r="AD750"/>
          <cell r="AE750"/>
          <cell r="AF750"/>
          <cell r="AG750"/>
          <cell r="AH750"/>
          <cell r="AI750"/>
          <cell r="AJ750"/>
          <cell r="AK750"/>
          <cell r="AL750"/>
          <cell r="AM750"/>
          <cell r="AN750"/>
          <cell r="AO750"/>
          <cell r="AP750"/>
          <cell r="AQ750"/>
          <cell r="AR750"/>
          <cell r="AS750"/>
          <cell r="AT750"/>
          <cell r="AU750"/>
          <cell r="AV750"/>
          <cell r="AW750"/>
          <cell r="AX750"/>
          <cell r="AY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I750"/>
          <cell r="CJ750"/>
          <cell r="CK750"/>
          <cell r="CL750"/>
          <cell r="CM750"/>
          <cell r="CN750"/>
          <cell r="CO750"/>
          <cell r="CP750"/>
          <cell r="CQ750"/>
          <cell r="CR750"/>
          <cell r="CS750"/>
          <cell r="CT750"/>
          <cell r="CU750"/>
          <cell r="CV750"/>
          <cell r="CW750"/>
          <cell r="CX750"/>
          <cell r="CY750"/>
          <cell r="CZ750"/>
          <cell r="DA750"/>
          <cell r="DB750"/>
          <cell r="DC750"/>
          <cell r="DD750"/>
          <cell r="DE750"/>
          <cell r="DF750"/>
          <cell r="DG750"/>
          <cell r="DH750"/>
          <cell r="DI750"/>
          <cell r="DJ750"/>
          <cell r="DK750"/>
          <cell r="DL750"/>
          <cell r="DM750"/>
          <cell r="DN750"/>
          <cell r="DO750"/>
          <cell r="DP750"/>
          <cell r="DQ750"/>
          <cell r="DR750"/>
          <cell r="DS750"/>
          <cell r="DT750"/>
          <cell r="DU750"/>
          <cell r="DV750"/>
          <cell r="DW750"/>
        </row>
        <row r="751">
          <cell r="U751"/>
          <cell r="V751"/>
          <cell r="W751"/>
          <cell r="X751"/>
          <cell r="Y751"/>
          <cell r="Z751"/>
          <cell r="AA751"/>
          <cell r="AB751"/>
          <cell r="AC751"/>
          <cell r="AD751"/>
          <cell r="AE751"/>
          <cell r="AF751"/>
          <cell r="AG751"/>
          <cell r="AH751"/>
          <cell r="AI751"/>
          <cell r="AJ751"/>
          <cell r="AK751"/>
          <cell r="AL751"/>
          <cell r="AM751"/>
          <cell r="AN751"/>
          <cell r="AO751"/>
          <cell r="AP751"/>
          <cell r="AQ751"/>
          <cell r="AR751"/>
          <cell r="AS751"/>
          <cell r="AT751"/>
          <cell r="AU751"/>
          <cell r="AV751"/>
          <cell r="AW751"/>
          <cell r="AX751"/>
          <cell r="AY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I751"/>
          <cell r="CJ751"/>
          <cell r="CK751"/>
          <cell r="CL751"/>
          <cell r="CM751"/>
          <cell r="CN751"/>
          <cell r="CO751"/>
          <cell r="CP751"/>
          <cell r="CQ751"/>
          <cell r="CR751"/>
          <cell r="CS751"/>
          <cell r="CT751"/>
          <cell r="CU751"/>
          <cell r="CV751"/>
          <cell r="CW751"/>
          <cell r="CX751"/>
          <cell r="CY751"/>
          <cell r="CZ751"/>
          <cell r="DA751"/>
          <cell r="DB751"/>
          <cell r="DC751"/>
          <cell r="DD751"/>
          <cell r="DE751"/>
          <cell r="DF751"/>
          <cell r="DG751"/>
          <cell r="DH751"/>
          <cell r="DI751"/>
          <cell r="DJ751"/>
          <cell r="DK751"/>
          <cell r="DL751"/>
          <cell r="DM751"/>
          <cell r="DN751"/>
          <cell r="DO751"/>
          <cell r="DP751"/>
          <cell r="DQ751"/>
          <cell r="DR751"/>
          <cell r="DS751"/>
          <cell r="DT751"/>
          <cell r="DU751"/>
          <cell r="DV751"/>
          <cell r="DW751"/>
        </row>
        <row r="752">
          <cell r="U752"/>
          <cell r="V752"/>
          <cell r="W752"/>
          <cell r="X752"/>
          <cell r="Y752"/>
          <cell r="Z752"/>
          <cell r="AA752"/>
          <cell r="AB752"/>
          <cell r="AC752"/>
          <cell r="AD752"/>
          <cell r="AE752"/>
          <cell r="AF752"/>
          <cell r="AG752"/>
          <cell r="AH752"/>
          <cell r="AI752"/>
          <cell r="AJ752"/>
          <cell r="AK752"/>
          <cell r="AL752"/>
          <cell r="AM752"/>
          <cell r="AN752"/>
          <cell r="AO752"/>
          <cell r="AP752"/>
          <cell r="AQ752"/>
          <cell r="AR752"/>
          <cell r="AS752"/>
          <cell r="AT752"/>
          <cell r="AU752"/>
          <cell r="AV752"/>
          <cell r="AW752"/>
          <cell r="AX752"/>
          <cell r="AY752"/>
          <cell r="AZ752"/>
          <cell r="BA752"/>
          <cell r="BB752"/>
          <cell r="BC752"/>
          <cell r="BD752"/>
          <cell r="BE752"/>
          <cell r="BF752"/>
          <cell r="BG752"/>
          <cell r="BH752"/>
          <cell r="BI752"/>
          <cell r="BJ752"/>
          <cell r="BK752"/>
          <cell r="BL752"/>
          <cell r="BM752"/>
          <cell r="BN752"/>
          <cell r="BO752"/>
          <cell r="BP752"/>
          <cell r="BQ752"/>
          <cell r="BR752"/>
          <cell r="BS752"/>
          <cell r="BT752"/>
          <cell r="BU752"/>
          <cell r="BV752"/>
          <cell r="BW752"/>
          <cell r="BX752"/>
          <cell r="BY752"/>
          <cell r="BZ752"/>
          <cell r="CA752"/>
          <cell r="CB752"/>
          <cell r="CC752"/>
          <cell r="CD752"/>
          <cell r="CE752"/>
          <cell r="CF752"/>
          <cell r="CG752"/>
          <cell r="CH752"/>
          <cell r="CI752"/>
          <cell r="CJ752"/>
          <cell r="CK752"/>
          <cell r="CL752"/>
          <cell r="CM752"/>
          <cell r="CN752"/>
          <cell r="CO752"/>
          <cell r="CP752"/>
          <cell r="CQ752"/>
          <cell r="CR752"/>
          <cell r="CS752"/>
          <cell r="CT752"/>
          <cell r="CU752"/>
          <cell r="CV752"/>
          <cell r="CW752"/>
          <cell r="CX752"/>
          <cell r="CY752"/>
          <cell r="CZ752"/>
          <cell r="DA752"/>
          <cell r="DB752"/>
          <cell r="DC752"/>
          <cell r="DD752"/>
          <cell r="DE752"/>
          <cell r="DF752"/>
          <cell r="DG752"/>
          <cell r="DH752"/>
          <cell r="DI752"/>
          <cell r="DJ752"/>
          <cell r="DK752"/>
          <cell r="DL752"/>
          <cell r="DM752"/>
          <cell r="DN752"/>
          <cell r="DO752"/>
          <cell r="DP752"/>
          <cell r="DQ752"/>
          <cell r="DR752"/>
          <cell r="DS752"/>
          <cell r="DT752"/>
          <cell r="DU752"/>
          <cell r="DV752"/>
          <cell r="DW752"/>
        </row>
        <row r="753">
          <cell r="U753"/>
          <cell r="V753"/>
          <cell r="W753"/>
          <cell r="X753"/>
          <cell r="Y753"/>
          <cell r="Z753"/>
          <cell r="AA753"/>
          <cell r="AB753"/>
          <cell r="AC753"/>
          <cell r="AD753"/>
          <cell r="AE753"/>
          <cell r="AF753"/>
          <cell r="AG753"/>
          <cell r="AH753"/>
          <cell r="AI753"/>
          <cell r="AJ753"/>
          <cell r="AK753"/>
          <cell r="AL753"/>
          <cell r="AM753"/>
          <cell r="AN753"/>
          <cell r="AO753"/>
          <cell r="AP753"/>
          <cell r="AQ753"/>
          <cell r="AR753"/>
          <cell r="AS753"/>
          <cell r="AT753"/>
          <cell r="AU753"/>
          <cell r="AV753"/>
          <cell r="AW753"/>
          <cell r="AX753"/>
          <cell r="AY753"/>
          <cell r="AZ753"/>
          <cell r="BA753"/>
          <cell r="BB753"/>
          <cell r="BC753"/>
          <cell r="BD753"/>
          <cell r="BE753"/>
          <cell r="BF753"/>
          <cell r="BG753"/>
          <cell r="BH753"/>
          <cell r="BI753"/>
          <cell r="BJ753"/>
          <cell r="BK753"/>
          <cell r="BL753"/>
          <cell r="BM753"/>
          <cell r="BN753"/>
          <cell r="BO753"/>
          <cell r="BP753"/>
          <cell r="BQ753"/>
          <cell r="BR753"/>
          <cell r="BS753"/>
          <cell r="BT753"/>
          <cell r="BU753"/>
          <cell r="BV753"/>
          <cell r="BW753"/>
          <cell r="BX753"/>
          <cell r="BY753"/>
          <cell r="BZ753"/>
          <cell r="CA753"/>
          <cell r="CB753"/>
          <cell r="CC753"/>
          <cell r="CD753"/>
          <cell r="CE753"/>
          <cell r="CF753"/>
          <cell r="CG753"/>
          <cell r="CH753"/>
          <cell r="CI753"/>
          <cell r="CJ753"/>
          <cell r="CK753"/>
          <cell r="CL753"/>
          <cell r="CM753"/>
          <cell r="CN753"/>
          <cell r="CO753"/>
          <cell r="CP753"/>
          <cell r="CQ753"/>
          <cell r="CR753"/>
          <cell r="CS753"/>
          <cell r="CT753"/>
          <cell r="CU753"/>
          <cell r="CV753"/>
          <cell r="CW753"/>
          <cell r="CX753"/>
          <cell r="CY753"/>
          <cell r="CZ753"/>
          <cell r="DA753"/>
          <cell r="DB753"/>
          <cell r="DC753"/>
          <cell r="DD753"/>
          <cell r="DE753"/>
          <cell r="DF753"/>
          <cell r="DG753"/>
          <cell r="DH753"/>
          <cell r="DI753"/>
          <cell r="DJ753"/>
          <cell r="DK753"/>
          <cell r="DL753"/>
          <cell r="DM753"/>
          <cell r="DN753"/>
          <cell r="DO753"/>
          <cell r="DP753"/>
          <cell r="DQ753"/>
          <cell r="DR753"/>
          <cell r="DS753"/>
          <cell r="DT753"/>
          <cell r="DU753"/>
          <cell r="DV753"/>
          <cell r="DW753"/>
        </row>
        <row r="754">
          <cell r="U754"/>
          <cell r="V754"/>
          <cell r="W754"/>
          <cell r="X754"/>
          <cell r="Y754"/>
          <cell r="Z754"/>
          <cell r="AA754"/>
          <cell r="AB754"/>
          <cell r="AC754"/>
          <cell r="AD754"/>
          <cell r="AE754"/>
          <cell r="AF754"/>
          <cell r="AG754"/>
          <cell r="AH754"/>
          <cell r="AI754"/>
          <cell r="AJ754"/>
          <cell r="AK754"/>
          <cell r="AL754"/>
          <cell r="AM754"/>
          <cell r="AN754"/>
          <cell r="AO754"/>
          <cell r="AP754"/>
          <cell r="AQ754"/>
          <cell r="AR754"/>
          <cell r="AS754"/>
          <cell r="AT754"/>
          <cell r="AU754"/>
          <cell r="AV754"/>
          <cell r="AW754"/>
          <cell r="AX754"/>
          <cell r="AY754"/>
          <cell r="AZ754"/>
          <cell r="BA754"/>
          <cell r="BB754"/>
          <cell r="BC754"/>
          <cell r="BD754"/>
          <cell r="BE754"/>
          <cell r="BF754"/>
          <cell r="BG754"/>
          <cell r="BH754"/>
          <cell r="BI754"/>
          <cell r="BJ754"/>
          <cell r="BK754"/>
          <cell r="BL754"/>
          <cell r="BM754"/>
          <cell r="BN754"/>
          <cell r="BO754"/>
          <cell r="BP754"/>
          <cell r="BQ754"/>
          <cell r="BR754"/>
          <cell r="BS754"/>
          <cell r="BT754"/>
          <cell r="BU754"/>
          <cell r="BV754"/>
          <cell r="BW754"/>
          <cell r="BX754"/>
          <cell r="BY754"/>
          <cell r="BZ754"/>
          <cell r="CA754"/>
          <cell r="CB754"/>
          <cell r="CC754"/>
          <cell r="CD754"/>
          <cell r="CE754"/>
          <cell r="CF754"/>
          <cell r="CG754"/>
          <cell r="CH754"/>
          <cell r="CI754"/>
          <cell r="CJ754"/>
          <cell r="CK754"/>
          <cell r="CL754"/>
          <cell r="CM754"/>
          <cell r="CN754"/>
          <cell r="CO754"/>
          <cell r="CP754"/>
          <cell r="CQ754"/>
          <cell r="CR754"/>
          <cell r="CS754"/>
          <cell r="CT754"/>
          <cell r="CU754"/>
          <cell r="CV754"/>
          <cell r="CW754"/>
          <cell r="CX754"/>
          <cell r="CY754"/>
          <cell r="CZ754"/>
          <cell r="DA754"/>
          <cell r="DB754"/>
          <cell r="DC754"/>
          <cell r="DD754"/>
          <cell r="DE754"/>
          <cell r="DF754"/>
          <cell r="DG754"/>
          <cell r="DH754"/>
          <cell r="DI754"/>
          <cell r="DJ754"/>
          <cell r="DK754"/>
          <cell r="DL754"/>
          <cell r="DM754"/>
          <cell r="DN754"/>
          <cell r="DO754"/>
          <cell r="DP754"/>
          <cell r="DQ754"/>
          <cell r="DR754"/>
          <cell r="DS754"/>
          <cell r="DT754"/>
          <cell r="DU754"/>
          <cell r="DV754"/>
          <cell r="DW754"/>
        </row>
        <row r="755">
          <cell r="U755"/>
          <cell r="V755"/>
          <cell r="W755"/>
          <cell r="X755"/>
          <cell r="Y755"/>
          <cell r="Z755"/>
          <cell r="AA755"/>
          <cell r="AB755"/>
          <cell r="AC755"/>
          <cell r="AD755"/>
          <cell r="AE755"/>
          <cell r="AF755"/>
          <cell r="AG755"/>
          <cell r="AH755"/>
          <cell r="AI755"/>
          <cell r="AJ755"/>
          <cell r="AK755"/>
          <cell r="AL755"/>
          <cell r="AM755"/>
          <cell r="AN755"/>
          <cell r="AO755"/>
          <cell r="AP755"/>
          <cell r="AQ755"/>
          <cell r="AR755"/>
          <cell r="AS755"/>
          <cell r="AT755"/>
          <cell r="AU755"/>
          <cell r="AV755"/>
          <cell r="AW755"/>
          <cell r="AX755"/>
          <cell r="AY755"/>
          <cell r="AZ755"/>
          <cell r="BA755"/>
          <cell r="BB755"/>
          <cell r="BC755"/>
          <cell r="BD755"/>
          <cell r="BE755"/>
          <cell r="BF755"/>
          <cell r="BG755"/>
          <cell r="BH755"/>
          <cell r="BI755"/>
          <cell r="BJ755"/>
          <cell r="BK755"/>
          <cell r="BL755"/>
          <cell r="BM755"/>
          <cell r="BN755"/>
          <cell r="BO755"/>
          <cell r="BP755"/>
          <cell r="BQ755"/>
          <cell r="BR755"/>
          <cell r="BS755"/>
          <cell r="BT755"/>
          <cell r="BU755"/>
          <cell r="BV755"/>
          <cell r="BW755"/>
          <cell r="BX755"/>
          <cell r="BY755"/>
          <cell r="BZ755"/>
          <cell r="CA755"/>
          <cell r="CB755"/>
          <cell r="CC755"/>
          <cell r="CD755"/>
          <cell r="CE755"/>
          <cell r="CF755"/>
          <cell r="CG755"/>
          <cell r="CH755"/>
          <cell r="CI755"/>
          <cell r="CJ755"/>
          <cell r="CK755"/>
          <cell r="CL755"/>
          <cell r="CM755"/>
          <cell r="CN755"/>
          <cell r="CO755"/>
          <cell r="CP755"/>
          <cell r="CQ755"/>
          <cell r="CR755"/>
          <cell r="CS755"/>
          <cell r="CT755"/>
          <cell r="CU755"/>
          <cell r="CV755"/>
          <cell r="CW755"/>
          <cell r="CX755"/>
          <cell r="CY755"/>
          <cell r="CZ755"/>
          <cell r="DA755"/>
          <cell r="DB755"/>
          <cell r="DC755"/>
          <cell r="DD755"/>
          <cell r="DE755"/>
          <cell r="DF755"/>
          <cell r="DG755"/>
          <cell r="DH755"/>
          <cell r="DI755"/>
          <cell r="DJ755"/>
          <cell r="DK755"/>
          <cell r="DL755"/>
          <cell r="DM755"/>
          <cell r="DN755"/>
          <cell r="DO755"/>
          <cell r="DP755"/>
          <cell r="DQ755"/>
          <cell r="DR755"/>
          <cell r="DS755"/>
          <cell r="DT755"/>
          <cell r="DU755"/>
          <cell r="DV755"/>
          <cell r="DW755"/>
        </row>
        <row r="756">
          <cell r="U756"/>
          <cell r="V756"/>
          <cell r="W756"/>
          <cell r="X756"/>
          <cell r="Y756"/>
          <cell r="Z756"/>
          <cell r="AA756"/>
          <cell r="AB756"/>
          <cell r="AC756"/>
          <cell r="AD756"/>
          <cell r="AE756"/>
          <cell r="AF756"/>
          <cell r="AG756"/>
          <cell r="AH756"/>
          <cell r="AI756"/>
          <cell r="AJ756"/>
          <cell r="AK756"/>
          <cell r="AL756"/>
          <cell r="AM756"/>
          <cell r="AN756"/>
          <cell r="AO756"/>
          <cell r="AP756"/>
          <cell r="AQ756"/>
          <cell r="AR756"/>
          <cell r="AS756"/>
          <cell r="AT756"/>
          <cell r="AU756"/>
          <cell r="AV756"/>
          <cell r="AW756"/>
          <cell r="AX756"/>
          <cell r="AY756"/>
          <cell r="AZ756"/>
          <cell r="BA756"/>
          <cell r="BB756"/>
          <cell r="BC756"/>
          <cell r="BD756"/>
          <cell r="BE756"/>
          <cell r="BF756"/>
          <cell r="BG756"/>
          <cell r="BH756"/>
          <cell r="BI756"/>
          <cell r="BJ756"/>
          <cell r="BK756"/>
          <cell r="BL756"/>
          <cell r="BM756"/>
          <cell r="BN756"/>
          <cell r="BO756"/>
          <cell r="BP756"/>
          <cell r="BQ756"/>
          <cell r="BR756"/>
          <cell r="BS756"/>
          <cell r="BT756"/>
          <cell r="BU756"/>
          <cell r="BV756"/>
          <cell r="BW756"/>
          <cell r="BX756"/>
          <cell r="BY756"/>
          <cell r="BZ756"/>
          <cell r="CA756"/>
          <cell r="CB756"/>
          <cell r="CC756"/>
          <cell r="CD756"/>
          <cell r="CE756"/>
          <cell r="CF756"/>
          <cell r="CG756"/>
          <cell r="CH756"/>
          <cell r="CI756"/>
          <cell r="CJ756"/>
          <cell r="CK756"/>
          <cell r="CL756"/>
          <cell r="CM756"/>
          <cell r="CN756"/>
          <cell r="CO756"/>
          <cell r="CP756"/>
          <cell r="CQ756"/>
          <cell r="CR756"/>
          <cell r="CS756"/>
          <cell r="CT756"/>
          <cell r="CU756"/>
          <cell r="CV756"/>
          <cell r="CW756"/>
          <cell r="CX756"/>
          <cell r="CY756"/>
          <cell r="CZ756"/>
          <cell r="DA756"/>
          <cell r="DB756"/>
          <cell r="DC756"/>
          <cell r="DD756"/>
          <cell r="DE756"/>
          <cell r="DF756"/>
          <cell r="DG756"/>
          <cell r="DH756"/>
          <cell r="DI756"/>
          <cell r="DJ756"/>
          <cell r="DK756"/>
          <cell r="DL756"/>
          <cell r="DM756"/>
          <cell r="DN756"/>
          <cell r="DO756"/>
          <cell r="DP756"/>
          <cell r="DQ756"/>
          <cell r="DR756"/>
          <cell r="DS756"/>
          <cell r="DT756"/>
          <cell r="DU756"/>
          <cell r="DV756"/>
          <cell r="DW756"/>
        </row>
        <row r="757">
          <cell r="U757"/>
          <cell r="V757"/>
          <cell r="W757"/>
          <cell r="X757"/>
          <cell r="Y757"/>
          <cell r="Z757"/>
          <cell r="AA757"/>
          <cell r="AB757"/>
          <cell r="AC757"/>
          <cell r="AD757"/>
          <cell r="AE757"/>
          <cell r="AF757"/>
          <cell r="AG757"/>
          <cell r="AH757"/>
          <cell r="AI757"/>
          <cell r="AJ757"/>
          <cell r="AK757"/>
          <cell r="AL757"/>
          <cell r="AM757"/>
          <cell r="AN757"/>
          <cell r="AO757"/>
          <cell r="AP757"/>
          <cell r="AQ757"/>
          <cell r="AR757"/>
          <cell r="AS757"/>
          <cell r="AT757"/>
          <cell r="AU757"/>
          <cell r="AV757"/>
          <cell r="AW757"/>
          <cell r="AX757"/>
          <cell r="AY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I757"/>
          <cell r="CJ757"/>
          <cell r="CK757"/>
          <cell r="CL757"/>
          <cell r="CM757"/>
          <cell r="CN757"/>
          <cell r="CO757"/>
          <cell r="CP757"/>
          <cell r="CQ757"/>
          <cell r="CR757"/>
          <cell r="CS757"/>
          <cell r="CT757"/>
          <cell r="CU757"/>
          <cell r="CV757"/>
          <cell r="CW757"/>
          <cell r="CX757"/>
          <cell r="CY757"/>
          <cell r="CZ757"/>
          <cell r="DA757"/>
          <cell r="DB757"/>
          <cell r="DC757"/>
          <cell r="DD757"/>
          <cell r="DE757"/>
          <cell r="DF757"/>
          <cell r="DG757"/>
          <cell r="DH757"/>
          <cell r="DI757"/>
          <cell r="DJ757"/>
          <cell r="DK757"/>
          <cell r="DL757"/>
          <cell r="DM757"/>
          <cell r="DN757"/>
          <cell r="DO757"/>
          <cell r="DP757"/>
          <cell r="DQ757"/>
          <cell r="DR757"/>
          <cell r="DS757"/>
          <cell r="DT757"/>
          <cell r="DU757"/>
          <cell r="DV757"/>
          <cell r="DW757"/>
        </row>
        <row r="758">
          <cell r="U758"/>
          <cell r="V758"/>
          <cell r="W758"/>
          <cell r="X758"/>
          <cell r="Y758"/>
          <cell r="Z758"/>
          <cell r="AA758"/>
          <cell r="AB758"/>
          <cell r="AC758"/>
          <cell r="AD758"/>
          <cell r="AE758"/>
          <cell r="AF758"/>
          <cell r="AG758"/>
          <cell r="AH758"/>
          <cell r="AI758"/>
          <cell r="AJ758"/>
          <cell r="AK758"/>
          <cell r="AL758"/>
          <cell r="AM758"/>
          <cell r="AN758"/>
          <cell r="AO758"/>
          <cell r="AP758"/>
          <cell r="AQ758"/>
          <cell r="AR758"/>
          <cell r="AS758"/>
          <cell r="AT758"/>
          <cell r="AU758"/>
          <cell r="AV758"/>
          <cell r="AW758"/>
          <cell r="AX758"/>
          <cell r="AY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cell r="DE758"/>
          <cell r="DF758"/>
          <cell r="DG758"/>
          <cell r="DH758"/>
          <cell r="DI758"/>
          <cell r="DJ758"/>
          <cell r="DK758"/>
          <cell r="DL758"/>
          <cell r="DM758"/>
          <cell r="DN758"/>
          <cell r="DO758"/>
          <cell r="DP758"/>
          <cell r="DQ758"/>
          <cell r="DR758"/>
          <cell r="DS758"/>
          <cell r="DT758"/>
          <cell r="DU758"/>
          <cell r="DV758"/>
          <cell r="DW758"/>
        </row>
        <row r="759">
          <cell r="U759"/>
          <cell r="V759"/>
          <cell r="W759"/>
          <cell r="X759"/>
          <cell r="Y759"/>
          <cell r="Z759"/>
          <cell r="AA759"/>
          <cell r="AB759"/>
          <cell r="AC759"/>
          <cell r="AD759"/>
          <cell r="AE759"/>
          <cell r="AF759"/>
          <cell r="AG759"/>
          <cell r="AH759"/>
          <cell r="AI759"/>
          <cell r="AJ759"/>
          <cell r="AK759"/>
          <cell r="AL759"/>
          <cell r="AM759"/>
          <cell r="AN759"/>
          <cell r="AO759"/>
          <cell r="AP759"/>
          <cell r="AQ759"/>
          <cell r="AR759"/>
          <cell r="AS759"/>
          <cell r="AT759"/>
          <cell r="AU759"/>
          <cell r="AV759"/>
          <cell r="AW759"/>
          <cell r="AX759"/>
          <cell r="AY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cell r="DE759"/>
          <cell r="DF759"/>
          <cell r="DG759"/>
          <cell r="DH759"/>
          <cell r="DI759"/>
          <cell r="DJ759"/>
          <cell r="DK759"/>
          <cell r="DL759"/>
          <cell r="DM759"/>
          <cell r="DN759"/>
          <cell r="DO759"/>
          <cell r="DP759"/>
          <cell r="DQ759"/>
          <cell r="DR759"/>
          <cell r="DS759"/>
          <cell r="DT759"/>
          <cell r="DU759"/>
          <cell r="DV759"/>
          <cell r="DW759"/>
        </row>
        <row r="760">
          <cell r="U760"/>
          <cell r="V760"/>
          <cell r="W760"/>
          <cell r="X760"/>
          <cell r="Y760"/>
          <cell r="Z760"/>
          <cell r="AA760"/>
          <cell r="AB760"/>
          <cell r="AC760"/>
          <cell r="AD760"/>
          <cell r="AE760"/>
          <cell r="AF760"/>
          <cell r="AG760"/>
          <cell r="AH760"/>
          <cell r="AI760"/>
          <cell r="AJ760"/>
          <cell r="AK760"/>
          <cell r="AL760"/>
          <cell r="AM760"/>
          <cell r="AN760"/>
          <cell r="AO760"/>
          <cell r="AP760"/>
          <cell r="AQ760"/>
          <cell r="AR760"/>
          <cell r="AS760"/>
          <cell r="AT760"/>
          <cell r="AU760"/>
          <cell r="AV760"/>
          <cell r="AW760"/>
          <cell r="AX760"/>
          <cell r="AY760"/>
          <cell r="AZ760"/>
          <cell r="BA760"/>
          <cell r="BB760"/>
          <cell r="BC760"/>
          <cell r="BD760"/>
          <cell r="BE760"/>
          <cell r="BF760"/>
          <cell r="BG760"/>
          <cell r="BH760"/>
          <cell r="BI760"/>
          <cell r="BJ760"/>
          <cell r="BK760"/>
          <cell r="BL760"/>
          <cell r="BM760"/>
          <cell r="BN760"/>
          <cell r="BO760"/>
          <cell r="BP760"/>
          <cell r="BQ760"/>
          <cell r="BR760"/>
          <cell r="BS760"/>
          <cell r="BT760"/>
          <cell r="BU760"/>
          <cell r="BV760"/>
          <cell r="BW760"/>
          <cell r="BX760"/>
          <cell r="BY760"/>
          <cell r="BZ760"/>
          <cell r="CA760"/>
          <cell r="CB760"/>
          <cell r="CC760"/>
          <cell r="CD760"/>
          <cell r="CE760"/>
          <cell r="CF760"/>
          <cell r="CG760"/>
          <cell r="CH760"/>
          <cell r="CI760"/>
          <cell r="CJ760"/>
          <cell r="CK760"/>
          <cell r="CL760"/>
          <cell r="CM760"/>
          <cell r="CN760"/>
          <cell r="CO760"/>
          <cell r="CP760"/>
          <cell r="CQ760"/>
          <cell r="CR760"/>
          <cell r="CS760"/>
          <cell r="CT760"/>
          <cell r="CU760"/>
          <cell r="CV760"/>
          <cell r="CW760"/>
          <cell r="CX760"/>
          <cell r="CY760"/>
          <cell r="CZ760"/>
          <cell r="DA760"/>
          <cell r="DB760"/>
          <cell r="DC760"/>
          <cell r="DD760"/>
          <cell r="DE760"/>
          <cell r="DF760"/>
          <cell r="DG760"/>
          <cell r="DH760"/>
          <cell r="DI760"/>
          <cell r="DJ760"/>
          <cell r="DK760"/>
          <cell r="DL760"/>
          <cell r="DM760"/>
          <cell r="DN760"/>
          <cell r="DO760"/>
          <cell r="DP760"/>
          <cell r="DQ760"/>
          <cell r="DR760"/>
          <cell r="DS760"/>
          <cell r="DT760"/>
          <cell r="DU760"/>
          <cell r="DV760"/>
          <cell r="DW760"/>
        </row>
        <row r="761">
          <cell r="U761"/>
          <cell r="V761"/>
          <cell r="W761"/>
          <cell r="X761"/>
          <cell r="Y761"/>
          <cell r="Z761"/>
          <cell r="AA761"/>
          <cell r="AB761"/>
          <cell r="AC761"/>
          <cell r="AD761"/>
          <cell r="AE761"/>
          <cell r="AF761"/>
          <cell r="AG761"/>
          <cell r="AH761"/>
          <cell r="AI761"/>
          <cell r="AJ761"/>
          <cell r="AK761"/>
          <cell r="AL761"/>
          <cell r="AM761"/>
          <cell r="AN761"/>
          <cell r="AO761"/>
          <cell r="AP761"/>
          <cell r="AQ761"/>
          <cell r="AR761"/>
          <cell r="AS761"/>
          <cell r="AT761"/>
          <cell r="AU761"/>
          <cell r="AV761"/>
          <cell r="AW761"/>
          <cell r="AX761"/>
          <cell r="AY761"/>
          <cell r="AZ761"/>
          <cell r="BA761"/>
          <cell r="BB761"/>
          <cell r="BC761"/>
          <cell r="BD761"/>
          <cell r="BE761"/>
          <cell r="BF761"/>
          <cell r="BG761"/>
          <cell r="BH761"/>
          <cell r="BI761"/>
          <cell r="BJ761"/>
          <cell r="BK761"/>
          <cell r="BL761"/>
          <cell r="BM761"/>
          <cell r="BN761"/>
          <cell r="BO761"/>
          <cell r="BP761"/>
          <cell r="BQ761"/>
          <cell r="BR761"/>
          <cell r="BS761"/>
          <cell r="BT761"/>
          <cell r="BU761"/>
          <cell r="BV761"/>
          <cell r="BW761"/>
          <cell r="BX761"/>
          <cell r="BY761"/>
          <cell r="BZ761"/>
          <cell r="CA761"/>
          <cell r="CB761"/>
          <cell r="CC761"/>
          <cell r="CD761"/>
          <cell r="CE761"/>
          <cell r="CF761"/>
          <cell r="CG761"/>
          <cell r="CH761"/>
          <cell r="CI761"/>
          <cell r="CJ761"/>
          <cell r="CK761"/>
          <cell r="CL761"/>
          <cell r="CM761"/>
          <cell r="CN761"/>
          <cell r="CO761"/>
          <cell r="CP761"/>
          <cell r="CQ761"/>
          <cell r="CR761"/>
          <cell r="CS761"/>
          <cell r="CT761"/>
          <cell r="CU761"/>
          <cell r="CV761"/>
          <cell r="CW761"/>
          <cell r="CX761"/>
          <cell r="CY761"/>
          <cell r="CZ761"/>
          <cell r="DA761"/>
          <cell r="DB761"/>
          <cell r="DC761"/>
          <cell r="DD761"/>
          <cell r="DE761"/>
          <cell r="DF761"/>
          <cell r="DG761"/>
          <cell r="DH761"/>
          <cell r="DI761"/>
          <cell r="DJ761"/>
          <cell r="DK761"/>
          <cell r="DL761"/>
          <cell r="DM761"/>
          <cell r="DN761"/>
          <cell r="DO761"/>
          <cell r="DP761"/>
          <cell r="DQ761"/>
          <cell r="DR761"/>
          <cell r="DS761"/>
          <cell r="DT761"/>
          <cell r="DU761"/>
          <cell r="DV761"/>
          <cell r="DW761"/>
        </row>
        <row r="762">
          <cell r="U762"/>
          <cell r="V762"/>
          <cell r="W762"/>
          <cell r="X762"/>
          <cell r="Y762"/>
          <cell r="Z762"/>
          <cell r="AA762"/>
          <cell r="AB762"/>
          <cell r="AC762"/>
          <cell r="AD762"/>
          <cell r="AE762"/>
          <cell r="AF762"/>
          <cell r="AG762"/>
          <cell r="AH762"/>
          <cell r="AI762"/>
          <cell r="AJ762"/>
          <cell r="AK762"/>
          <cell r="AL762"/>
          <cell r="AM762"/>
          <cell r="AN762"/>
          <cell r="AO762"/>
          <cell r="AP762"/>
          <cell r="AQ762"/>
          <cell r="AR762"/>
          <cell r="AS762"/>
          <cell r="AT762"/>
          <cell r="AU762"/>
          <cell r="AV762"/>
          <cell r="AW762"/>
          <cell r="AX762"/>
          <cell r="AY762"/>
          <cell r="AZ762"/>
          <cell r="BA762"/>
          <cell r="BB762"/>
          <cell r="BC762"/>
          <cell r="BD762"/>
          <cell r="BE762"/>
          <cell r="BF762"/>
          <cell r="BG762"/>
          <cell r="BH762"/>
          <cell r="BI762"/>
          <cell r="BJ762"/>
          <cell r="BK762"/>
          <cell r="BL762"/>
          <cell r="BM762"/>
          <cell r="BN762"/>
          <cell r="BO762"/>
          <cell r="BP762"/>
          <cell r="BQ762"/>
          <cell r="BR762"/>
          <cell r="BS762"/>
          <cell r="BT762"/>
          <cell r="BU762"/>
          <cell r="BV762"/>
          <cell r="BW762"/>
          <cell r="BX762"/>
          <cell r="BY762"/>
          <cell r="BZ762"/>
          <cell r="CA762"/>
          <cell r="CB762"/>
          <cell r="CC762"/>
          <cell r="CD762"/>
          <cell r="CE762"/>
          <cell r="CF762"/>
          <cell r="CG762"/>
          <cell r="CH762"/>
          <cell r="CI762"/>
          <cell r="CJ762"/>
          <cell r="CK762"/>
          <cell r="CL762"/>
          <cell r="CM762"/>
          <cell r="CN762"/>
          <cell r="CO762"/>
          <cell r="CP762"/>
          <cell r="CQ762"/>
          <cell r="CR762"/>
          <cell r="CS762"/>
          <cell r="CT762"/>
          <cell r="CU762"/>
          <cell r="CV762"/>
          <cell r="CW762"/>
          <cell r="CX762"/>
          <cell r="CY762"/>
          <cell r="CZ762"/>
          <cell r="DA762"/>
          <cell r="DB762"/>
          <cell r="DC762"/>
          <cell r="DD762"/>
          <cell r="DE762"/>
          <cell r="DF762"/>
          <cell r="DG762"/>
          <cell r="DH762"/>
          <cell r="DI762"/>
          <cell r="DJ762"/>
          <cell r="DK762"/>
          <cell r="DL762"/>
          <cell r="DM762"/>
          <cell r="DN762"/>
          <cell r="DO762"/>
          <cell r="DP762"/>
          <cell r="DQ762"/>
          <cell r="DR762"/>
          <cell r="DS762"/>
          <cell r="DT762"/>
          <cell r="DU762"/>
          <cell r="DV762"/>
          <cell r="DW762"/>
        </row>
        <row r="763">
          <cell r="U763"/>
          <cell r="V763"/>
          <cell r="W763"/>
          <cell r="X763"/>
          <cell r="Y763"/>
          <cell r="Z763"/>
          <cell r="AA763"/>
          <cell r="AB763"/>
          <cell r="AC763"/>
          <cell r="AD763"/>
          <cell r="AE763"/>
          <cell r="AF763"/>
          <cell r="AG763"/>
          <cell r="AH763"/>
          <cell r="AI763"/>
          <cell r="AJ763"/>
          <cell r="AK763"/>
          <cell r="AL763"/>
          <cell r="AM763"/>
          <cell r="AN763"/>
          <cell r="AO763"/>
          <cell r="AP763"/>
          <cell r="AQ763"/>
          <cell r="AR763"/>
          <cell r="AS763"/>
          <cell r="AT763"/>
          <cell r="AU763"/>
          <cell r="AV763"/>
          <cell r="AW763"/>
          <cell r="AX763"/>
          <cell r="AY763"/>
          <cell r="AZ763"/>
          <cell r="BA763"/>
          <cell r="BB763"/>
          <cell r="BC763"/>
          <cell r="BD763"/>
          <cell r="BE763"/>
          <cell r="BF763"/>
          <cell r="BG763"/>
          <cell r="BH763"/>
          <cell r="BI763"/>
          <cell r="BJ763"/>
          <cell r="BK763"/>
          <cell r="BL763"/>
          <cell r="BM763"/>
          <cell r="BN763"/>
          <cell r="BO763"/>
          <cell r="BP763"/>
          <cell r="BQ763"/>
          <cell r="BR763"/>
          <cell r="BS763"/>
          <cell r="BT763"/>
          <cell r="BU763"/>
          <cell r="BV763"/>
          <cell r="BW763"/>
          <cell r="BX763"/>
          <cell r="BY763"/>
          <cell r="BZ763"/>
          <cell r="CA763"/>
          <cell r="CB763"/>
          <cell r="CC763"/>
          <cell r="CD763"/>
          <cell r="CE763"/>
          <cell r="CF763"/>
          <cell r="CG763"/>
          <cell r="CH763"/>
          <cell r="CI763"/>
          <cell r="CJ763"/>
          <cell r="CK763"/>
          <cell r="CL763"/>
          <cell r="CM763"/>
          <cell r="CN763"/>
          <cell r="CO763"/>
          <cell r="CP763"/>
          <cell r="CQ763"/>
          <cell r="CR763"/>
          <cell r="CS763"/>
          <cell r="CT763"/>
          <cell r="CU763"/>
          <cell r="CV763"/>
          <cell r="CW763"/>
          <cell r="CX763"/>
          <cell r="CY763"/>
          <cell r="CZ763"/>
          <cell r="DA763"/>
          <cell r="DB763"/>
          <cell r="DC763"/>
          <cell r="DD763"/>
          <cell r="DE763"/>
          <cell r="DF763"/>
          <cell r="DG763"/>
          <cell r="DH763"/>
          <cell r="DI763"/>
          <cell r="DJ763"/>
          <cell r="DK763"/>
          <cell r="DL763"/>
          <cell r="DM763"/>
          <cell r="DN763"/>
          <cell r="DO763"/>
          <cell r="DP763"/>
          <cell r="DQ763"/>
          <cell r="DR763"/>
          <cell r="DS763"/>
          <cell r="DT763"/>
          <cell r="DU763"/>
          <cell r="DV763"/>
          <cell r="DW763"/>
        </row>
        <row r="764">
          <cell r="U764"/>
          <cell r="V764"/>
          <cell r="W764"/>
          <cell r="X764"/>
          <cell r="Y764"/>
          <cell r="Z764"/>
          <cell r="AA764"/>
          <cell r="AB764"/>
          <cell r="AC764"/>
          <cell r="AD764"/>
          <cell r="AE764"/>
          <cell r="AF764"/>
          <cell r="AG764"/>
          <cell r="AH764"/>
          <cell r="AI764"/>
          <cell r="AJ764"/>
          <cell r="AK764"/>
          <cell r="AL764"/>
          <cell r="AM764"/>
          <cell r="AN764"/>
          <cell r="AO764"/>
          <cell r="AP764"/>
          <cell r="AQ764"/>
          <cell r="AR764"/>
          <cell r="AS764"/>
          <cell r="AT764"/>
          <cell r="AU764"/>
          <cell r="AV764"/>
          <cell r="AW764"/>
          <cell r="AX764"/>
          <cell r="AY764"/>
          <cell r="AZ764"/>
          <cell r="BA764"/>
          <cell r="BB764"/>
          <cell r="BC764"/>
          <cell r="BD764"/>
          <cell r="BE764"/>
          <cell r="BF764"/>
          <cell r="BG764"/>
          <cell r="BH764"/>
          <cell r="BI764"/>
          <cell r="BJ764"/>
          <cell r="BK764"/>
          <cell r="BL764"/>
          <cell r="BM764"/>
          <cell r="BN764"/>
          <cell r="BO764"/>
          <cell r="BP764"/>
          <cell r="BQ764"/>
          <cell r="BR764"/>
          <cell r="BS764"/>
          <cell r="BT764"/>
          <cell r="BU764"/>
          <cell r="BV764"/>
          <cell r="BW764"/>
          <cell r="BX764"/>
          <cell r="BY764"/>
          <cell r="BZ764"/>
          <cell r="CA764"/>
          <cell r="CB764"/>
          <cell r="CC764"/>
          <cell r="CD764"/>
          <cell r="CE764"/>
          <cell r="CF764"/>
          <cell r="CG764"/>
          <cell r="CH764"/>
          <cell r="CI764"/>
          <cell r="CJ764"/>
          <cell r="CK764"/>
          <cell r="CL764"/>
          <cell r="CM764"/>
          <cell r="CN764"/>
          <cell r="CO764"/>
          <cell r="CP764"/>
          <cell r="CQ764"/>
          <cell r="CR764"/>
          <cell r="CS764"/>
          <cell r="CT764"/>
          <cell r="CU764"/>
          <cell r="CV764"/>
          <cell r="CW764"/>
          <cell r="CX764"/>
          <cell r="CY764"/>
          <cell r="CZ764"/>
          <cell r="DA764"/>
          <cell r="DB764"/>
          <cell r="DC764"/>
          <cell r="DD764"/>
          <cell r="DE764"/>
          <cell r="DF764"/>
          <cell r="DG764"/>
          <cell r="DH764"/>
          <cell r="DI764"/>
          <cell r="DJ764"/>
          <cell r="DK764"/>
          <cell r="DL764"/>
          <cell r="DM764"/>
          <cell r="DN764"/>
          <cell r="DO764"/>
          <cell r="DP764"/>
          <cell r="DQ764"/>
          <cell r="DR764"/>
          <cell r="DS764"/>
          <cell r="DT764"/>
          <cell r="DU764"/>
          <cell r="DV764"/>
          <cell r="DW764"/>
        </row>
        <row r="765">
          <cell r="U765"/>
          <cell r="V765"/>
          <cell r="W765"/>
          <cell r="X765"/>
          <cell r="Y765"/>
          <cell r="Z765"/>
          <cell r="AA765"/>
          <cell r="AB765"/>
          <cell r="AC765"/>
          <cell r="AD765"/>
          <cell r="AE765"/>
          <cell r="AF765"/>
          <cell r="AG765"/>
          <cell r="AH765"/>
          <cell r="AI765"/>
          <cell r="AJ765"/>
          <cell r="AK765"/>
          <cell r="AL765"/>
          <cell r="AM765"/>
          <cell r="AN765"/>
          <cell r="AO765"/>
          <cell r="AP765"/>
          <cell r="AQ765"/>
          <cell r="AR765"/>
          <cell r="AS765"/>
          <cell r="AT765"/>
          <cell r="AU765"/>
          <cell r="AV765"/>
          <cell r="AW765"/>
          <cell r="AX765"/>
          <cell r="AY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cell r="DE765"/>
          <cell r="DF765"/>
          <cell r="DG765"/>
          <cell r="DH765"/>
          <cell r="DI765"/>
          <cell r="DJ765"/>
          <cell r="DK765"/>
          <cell r="DL765"/>
          <cell r="DM765"/>
          <cell r="DN765"/>
          <cell r="DO765"/>
          <cell r="DP765"/>
          <cell r="DQ765"/>
          <cell r="DR765"/>
          <cell r="DS765"/>
          <cell r="DT765"/>
          <cell r="DU765"/>
          <cell r="DV765"/>
          <cell r="DW765"/>
        </row>
        <row r="766">
          <cell r="U766"/>
          <cell r="V766"/>
          <cell r="W766"/>
          <cell r="X766"/>
          <cell r="Y766"/>
          <cell r="Z766"/>
          <cell r="AA766"/>
          <cell r="AB766"/>
          <cell r="AC766"/>
          <cell r="AD766"/>
          <cell r="AE766"/>
          <cell r="AF766"/>
          <cell r="AG766"/>
          <cell r="AH766"/>
          <cell r="AI766"/>
          <cell r="AJ766"/>
          <cell r="AK766"/>
          <cell r="AL766"/>
          <cell r="AM766"/>
          <cell r="AN766"/>
          <cell r="AO766"/>
          <cell r="AP766"/>
          <cell r="AQ766"/>
          <cell r="AR766"/>
          <cell r="AS766"/>
          <cell r="AT766"/>
          <cell r="AU766"/>
          <cell r="AV766"/>
          <cell r="AW766"/>
          <cell r="AX766"/>
          <cell r="AY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cell r="DE766"/>
          <cell r="DF766"/>
          <cell r="DG766"/>
          <cell r="DH766"/>
          <cell r="DI766"/>
          <cell r="DJ766"/>
          <cell r="DK766"/>
          <cell r="DL766"/>
          <cell r="DM766"/>
          <cell r="DN766"/>
          <cell r="DO766"/>
          <cell r="DP766"/>
          <cell r="DQ766"/>
          <cell r="DR766"/>
          <cell r="DS766"/>
          <cell r="DT766"/>
          <cell r="DU766"/>
          <cell r="DV766"/>
          <cell r="DW766"/>
        </row>
        <row r="767">
          <cell r="U767"/>
          <cell r="V767"/>
          <cell r="W767"/>
          <cell r="X767"/>
          <cell r="Y767"/>
          <cell r="Z767"/>
          <cell r="AA767"/>
          <cell r="AB767"/>
          <cell r="AC767"/>
          <cell r="AD767"/>
          <cell r="AE767"/>
          <cell r="AF767"/>
          <cell r="AG767"/>
          <cell r="AH767"/>
          <cell r="AI767"/>
          <cell r="AJ767"/>
          <cell r="AK767"/>
          <cell r="AL767"/>
          <cell r="AM767"/>
          <cell r="AN767"/>
          <cell r="AO767"/>
          <cell r="AP767"/>
          <cell r="AQ767"/>
          <cell r="AR767"/>
          <cell r="AS767"/>
          <cell r="AT767"/>
          <cell r="AU767"/>
          <cell r="AV767"/>
          <cell r="AW767"/>
          <cell r="AX767"/>
          <cell r="AY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cell r="DE767"/>
          <cell r="DF767"/>
          <cell r="DG767"/>
          <cell r="DH767"/>
          <cell r="DI767"/>
          <cell r="DJ767"/>
          <cell r="DK767"/>
          <cell r="DL767"/>
          <cell r="DM767"/>
          <cell r="DN767"/>
          <cell r="DO767"/>
          <cell r="DP767"/>
          <cell r="DQ767"/>
          <cell r="DR767"/>
          <cell r="DS767"/>
          <cell r="DT767"/>
          <cell r="DU767"/>
          <cell r="DV767"/>
          <cell r="DW767"/>
        </row>
        <row r="768">
          <cell r="U768"/>
          <cell r="V768"/>
          <cell r="W768"/>
          <cell r="X768"/>
          <cell r="Y768"/>
          <cell r="Z768"/>
          <cell r="AA768"/>
          <cell r="AB768"/>
          <cell r="AC768"/>
          <cell r="AD768"/>
          <cell r="AE768"/>
          <cell r="AF768"/>
          <cell r="AG768"/>
          <cell r="AH768"/>
          <cell r="AI768"/>
          <cell r="AJ768"/>
          <cell r="AK768"/>
          <cell r="AL768"/>
          <cell r="AM768"/>
          <cell r="AN768"/>
          <cell r="AO768"/>
          <cell r="AP768"/>
          <cell r="AQ768"/>
          <cell r="AR768"/>
          <cell r="AS768"/>
          <cell r="AT768"/>
          <cell r="AU768"/>
          <cell r="AV768"/>
          <cell r="AW768"/>
          <cell r="AX768"/>
          <cell r="AY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cell r="DE768"/>
          <cell r="DF768"/>
          <cell r="DG768"/>
          <cell r="DH768"/>
          <cell r="DI768"/>
          <cell r="DJ768"/>
          <cell r="DK768"/>
          <cell r="DL768"/>
          <cell r="DM768"/>
          <cell r="DN768"/>
          <cell r="DO768"/>
          <cell r="DP768"/>
          <cell r="DQ768"/>
          <cell r="DR768"/>
          <cell r="DS768"/>
          <cell r="DT768"/>
          <cell r="DU768"/>
          <cell r="DV768"/>
          <cell r="DW768"/>
        </row>
        <row r="769">
          <cell r="U769"/>
          <cell r="V769"/>
          <cell r="W769"/>
          <cell r="X769"/>
          <cell r="Y769"/>
          <cell r="Z769"/>
          <cell r="AA769"/>
          <cell r="AB769"/>
          <cell r="AC769"/>
          <cell r="AD769"/>
          <cell r="AE769"/>
          <cell r="AF769"/>
          <cell r="AG769"/>
          <cell r="AH769"/>
          <cell r="AI769"/>
          <cell r="AJ769"/>
          <cell r="AK769"/>
          <cell r="AL769"/>
          <cell r="AM769"/>
          <cell r="AN769"/>
          <cell r="AO769"/>
          <cell r="AP769"/>
          <cell r="AQ769"/>
          <cell r="AR769"/>
          <cell r="AS769"/>
          <cell r="AT769"/>
          <cell r="AU769"/>
          <cell r="AV769"/>
          <cell r="AW769"/>
          <cell r="AX769"/>
          <cell r="AY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cell r="DE769"/>
          <cell r="DF769"/>
          <cell r="DG769"/>
          <cell r="DH769"/>
          <cell r="DI769"/>
          <cell r="DJ769"/>
          <cell r="DK769"/>
          <cell r="DL769"/>
          <cell r="DM769"/>
          <cell r="DN769"/>
          <cell r="DO769"/>
          <cell r="DP769"/>
          <cell r="DQ769"/>
          <cell r="DR769"/>
          <cell r="DS769"/>
          <cell r="DT769"/>
          <cell r="DU769"/>
          <cell r="DV769"/>
          <cell r="DW769"/>
        </row>
        <row r="770">
          <cell r="U770"/>
          <cell r="V770"/>
          <cell r="W770"/>
          <cell r="X770"/>
          <cell r="Y770"/>
          <cell r="Z770"/>
          <cell r="AA770"/>
          <cell r="AB770"/>
          <cell r="AC770"/>
          <cell r="AD770"/>
          <cell r="AE770"/>
          <cell r="AF770"/>
          <cell r="AG770"/>
          <cell r="AH770"/>
          <cell r="AI770"/>
          <cell r="AJ770"/>
          <cell r="AK770"/>
          <cell r="AL770"/>
          <cell r="AM770"/>
          <cell r="AN770"/>
          <cell r="AO770"/>
          <cell r="AP770"/>
          <cell r="AQ770"/>
          <cell r="AR770"/>
          <cell r="AS770"/>
          <cell r="AT770"/>
          <cell r="AU770"/>
          <cell r="AV770"/>
          <cell r="AW770"/>
          <cell r="AX770"/>
          <cell r="AY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cell r="DE770"/>
          <cell r="DF770"/>
          <cell r="DG770"/>
          <cell r="DH770"/>
          <cell r="DI770"/>
          <cell r="DJ770"/>
          <cell r="DK770"/>
          <cell r="DL770"/>
          <cell r="DM770"/>
          <cell r="DN770"/>
          <cell r="DO770"/>
          <cell r="DP770"/>
          <cell r="DQ770"/>
          <cell r="DR770"/>
          <cell r="DS770"/>
          <cell r="DT770"/>
          <cell r="DU770"/>
          <cell r="DV770"/>
          <cell r="DW770"/>
        </row>
        <row r="771">
          <cell r="U771"/>
          <cell r="V771"/>
          <cell r="W771"/>
          <cell r="X771"/>
          <cell r="Y771"/>
          <cell r="Z771"/>
          <cell r="AA771"/>
          <cell r="AB771"/>
          <cell r="AC771"/>
          <cell r="AD771"/>
          <cell r="AE771"/>
          <cell r="AF771"/>
          <cell r="AG771"/>
          <cell r="AH771"/>
          <cell r="AI771"/>
          <cell r="AJ771"/>
          <cell r="AK771"/>
          <cell r="AL771"/>
          <cell r="AM771"/>
          <cell r="AN771"/>
          <cell r="AO771"/>
          <cell r="AP771"/>
          <cell r="AQ771"/>
          <cell r="AR771"/>
          <cell r="AS771"/>
          <cell r="AT771"/>
          <cell r="AU771"/>
          <cell r="AV771"/>
          <cell r="AW771"/>
          <cell r="AX771"/>
          <cell r="AY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cell r="DE771"/>
          <cell r="DF771"/>
          <cell r="DG771"/>
          <cell r="DH771"/>
          <cell r="DI771"/>
          <cell r="DJ771"/>
          <cell r="DK771"/>
          <cell r="DL771"/>
          <cell r="DM771"/>
          <cell r="DN771"/>
          <cell r="DO771"/>
          <cell r="DP771"/>
          <cell r="DQ771"/>
          <cell r="DR771"/>
          <cell r="DS771"/>
          <cell r="DT771"/>
          <cell r="DU771"/>
          <cell r="DV771"/>
          <cell r="DW771"/>
        </row>
        <row r="772">
          <cell r="U772"/>
          <cell r="V772"/>
          <cell r="W772"/>
          <cell r="X772"/>
          <cell r="Y772"/>
          <cell r="Z772"/>
          <cell r="AA772"/>
          <cell r="AB772"/>
          <cell r="AC772"/>
          <cell r="AD772"/>
          <cell r="AE772"/>
          <cell r="AF772"/>
          <cell r="AG772"/>
          <cell r="AH772"/>
          <cell r="AI772"/>
          <cell r="AJ772"/>
          <cell r="AK772"/>
          <cell r="AL772"/>
          <cell r="AM772"/>
          <cell r="AN772"/>
          <cell r="AO772"/>
          <cell r="AP772"/>
          <cell r="AQ772"/>
          <cell r="AR772"/>
          <cell r="AS772"/>
          <cell r="AT772"/>
          <cell r="AU772"/>
          <cell r="AV772"/>
          <cell r="AW772"/>
          <cell r="AX772"/>
          <cell r="AY772"/>
          <cell r="AZ772"/>
          <cell r="BA772"/>
          <cell r="BB772"/>
          <cell r="BC772"/>
          <cell r="BD772"/>
          <cell r="BE772"/>
          <cell r="BF772"/>
          <cell r="BG772"/>
          <cell r="BH772"/>
          <cell r="BI772"/>
          <cell r="BJ772"/>
          <cell r="BK772"/>
          <cell r="BL772"/>
          <cell r="BM772"/>
          <cell r="BN772"/>
          <cell r="BO772"/>
          <cell r="BP772"/>
          <cell r="BQ772"/>
          <cell r="BR772"/>
          <cell r="BS772"/>
          <cell r="BT772"/>
          <cell r="BU772"/>
          <cell r="BV772"/>
          <cell r="BW772"/>
          <cell r="BX772"/>
          <cell r="BY772"/>
          <cell r="BZ772"/>
          <cell r="CA772"/>
          <cell r="CB772"/>
          <cell r="CC772"/>
          <cell r="CD772"/>
          <cell r="CE772"/>
          <cell r="CF772"/>
          <cell r="CG772"/>
          <cell r="CH772"/>
          <cell r="CI772"/>
          <cell r="CJ772"/>
          <cell r="CK772"/>
          <cell r="CL772"/>
          <cell r="CM772"/>
          <cell r="CN772"/>
          <cell r="CO772"/>
          <cell r="CP772"/>
          <cell r="CQ772"/>
          <cell r="CR772"/>
          <cell r="CS772"/>
          <cell r="CT772"/>
          <cell r="CU772"/>
          <cell r="CV772"/>
          <cell r="CW772"/>
          <cell r="CX772"/>
          <cell r="CY772"/>
          <cell r="CZ772"/>
          <cell r="DA772"/>
          <cell r="DB772"/>
          <cell r="DC772"/>
          <cell r="DD772"/>
          <cell r="DE772"/>
          <cell r="DF772"/>
          <cell r="DG772"/>
          <cell r="DH772"/>
          <cell r="DI772"/>
          <cell r="DJ772"/>
          <cell r="DK772"/>
          <cell r="DL772"/>
          <cell r="DM772"/>
          <cell r="DN772"/>
          <cell r="DO772"/>
          <cell r="DP772"/>
          <cell r="DQ772"/>
          <cell r="DR772"/>
          <cell r="DS772"/>
          <cell r="DT772"/>
          <cell r="DU772"/>
          <cell r="DV772"/>
          <cell r="DW772"/>
        </row>
        <row r="773">
          <cell r="U773"/>
          <cell r="V773"/>
          <cell r="W773"/>
          <cell r="X773"/>
          <cell r="Y773"/>
          <cell r="Z773"/>
          <cell r="AA773"/>
          <cell r="AB773"/>
          <cell r="AC773"/>
          <cell r="AD773"/>
          <cell r="AE773"/>
          <cell r="AF773"/>
          <cell r="AG773"/>
          <cell r="AH773"/>
          <cell r="AI773"/>
          <cell r="AJ773"/>
          <cell r="AK773"/>
          <cell r="AL773"/>
          <cell r="AM773"/>
          <cell r="AN773"/>
          <cell r="AO773"/>
          <cell r="AP773"/>
          <cell r="AQ773"/>
          <cell r="AR773"/>
          <cell r="AS773"/>
          <cell r="AT773"/>
          <cell r="AU773"/>
          <cell r="AV773"/>
          <cell r="AW773"/>
          <cell r="AX773"/>
          <cell r="AY773"/>
          <cell r="AZ773"/>
          <cell r="BA773"/>
          <cell r="BB773"/>
          <cell r="BC773"/>
          <cell r="BD773"/>
          <cell r="BE773"/>
          <cell r="BF773"/>
          <cell r="BG773"/>
          <cell r="BH773"/>
          <cell r="BI773"/>
          <cell r="BJ773"/>
          <cell r="BK773"/>
          <cell r="BL773"/>
          <cell r="BM773"/>
          <cell r="BN773"/>
          <cell r="BO773"/>
          <cell r="BP773"/>
          <cell r="BQ773"/>
          <cell r="BR773"/>
          <cell r="BS773"/>
          <cell r="BT773"/>
          <cell r="BU773"/>
          <cell r="BV773"/>
          <cell r="BW773"/>
          <cell r="BX773"/>
          <cell r="BY773"/>
          <cell r="BZ773"/>
          <cell r="CA773"/>
          <cell r="CB773"/>
          <cell r="CC773"/>
          <cell r="CD773"/>
          <cell r="CE773"/>
          <cell r="CF773"/>
          <cell r="CG773"/>
          <cell r="CH773"/>
          <cell r="CI773"/>
          <cell r="CJ773"/>
          <cell r="CK773"/>
          <cell r="CL773"/>
          <cell r="CM773"/>
          <cell r="CN773"/>
          <cell r="CO773"/>
          <cell r="CP773"/>
          <cell r="CQ773"/>
          <cell r="CR773"/>
          <cell r="CS773"/>
          <cell r="CT773"/>
          <cell r="CU773"/>
          <cell r="CV773"/>
          <cell r="CW773"/>
          <cell r="CX773"/>
          <cell r="CY773"/>
          <cell r="CZ773"/>
          <cell r="DA773"/>
          <cell r="DB773"/>
          <cell r="DC773"/>
          <cell r="DD773"/>
          <cell r="DE773"/>
          <cell r="DF773"/>
          <cell r="DG773"/>
          <cell r="DH773"/>
          <cell r="DI773"/>
          <cell r="DJ773"/>
          <cell r="DK773"/>
          <cell r="DL773"/>
          <cell r="DM773"/>
          <cell r="DN773"/>
          <cell r="DO773"/>
          <cell r="DP773"/>
          <cell r="DQ773"/>
          <cell r="DR773"/>
          <cell r="DS773"/>
          <cell r="DT773"/>
          <cell r="DU773"/>
          <cell r="DV773"/>
          <cell r="DW773"/>
        </row>
        <row r="774">
          <cell r="U774"/>
          <cell r="V774"/>
          <cell r="W774"/>
          <cell r="X774"/>
          <cell r="Y774"/>
          <cell r="Z774"/>
          <cell r="AA774"/>
          <cell r="AB774"/>
          <cell r="AC774"/>
          <cell r="AD774"/>
          <cell r="AE774"/>
          <cell r="AF774"/>
          <cell r="AG774"/>
          <cell r="AH774"/>
          <cell r="AI774"/>
          <cell r="AJ774"/>
          <cell r="AK774"/>
          <cell r="AL774"/>
          <cell r="AM774"/>
          <cell r="AN774"/>
          <cell r="AO774"/>
          <cell r="AP774"/>
          <cell r="AQ774"/>
          <cell r="AR774"/>
          <cell r="AS774"/>
          <cell r="AT774"/>
          <cell r="AU774"/>
          <cell r="AV774"/>
          <cell r="AW774"/>
          <cell r="AX774"/>
          <cell r="AY774"/>
          <cell r="AZ774"/>
          <cell r="BA774"/>
          <cell r="BB774"/>
          <cell r="BC774"/>
          <cell r="BD774"/>
          <cell r="BE774"/>
          <cell r="BF774"/>
          <cell r="BG774"/>
          <cell r="BH774"/>
          <cell r="BI774"/>
          <cell r="BJ774"/>
          <cell r="BK774"/>
          <cell r="BL774"/>
          <cell r="BM774"/>
          <cell r="BN774"/>
          <cell r="BO774"/>
          <cell r="BP774"/>
          <cell r="BQ774"/>
          <cell r="BR774"/>
          <cell r="BS774"/>
          <cell r="BT774"/>
          <cell r="BU774"/>
          <cell r="BV774"/>
          <cell r="BW774"/>
          <cell r="BX774"/>
          <cell r="BY774"/>
          <cell r="BZ774"/>
          <cell r="CA774"/>
          <cell r="CB774"/>
          <cell r="CC774"/>
          <cell r="CD774"/>
          <cell r="CE774"/>
          <cell r="CF774"/>
          <cell r="CG774"/>
          <cell r="CH774"/>
          <cell r="CI774"/>
          <cell r="CJ774"/>
          <cell r="CK774"/>
          <cell r="CL774"/>
          <cell r="CM774"/>
          <cell r="CN774"/>
          <cell r="CO774"/>
          <cell r="CP774"/>
          <cell r="CQ774"/>
          <cell r="CR774"/>
          <cell r="CS774"/>
          <cell r="CT774"/>
          <cell r="CU774"/>
          <cell r="CV774"/>
          <cell r="CW774"/>
          <cell r="CX774"/>
          <cell r="CY774"/>
          <cell r="CZ774"/>
          <cell r="DA774"/>
          <cell r="DB774"/>
          <cell r="DC774"/>
          <cell r="DD774"/>
          <cell r="DE774"/>
          <cell r="DF774"/>
          <cell r="DG774"/>
          <cell r="DH774"/>
          <cell r="DI774"/>
          <cell r="DJ774"/>
          <cell r="DK774"/>
          <cell r="DL774"/>
          <cell r="DM774"/>
          <cell r="DN774"/>
          <cell r="DO774"/>
          <cell r="DP774"/>
          <cell r="DQ774"/>
          <cell r="DR774"/>
          <cell r="DS774"/>
          <cell r="DT774"/>
          <cell r="DU774"/>
          <cell r="DV774"/>
          <cell r="DW774"/>
        </row>
        <row r="775">
          <cell r="U775"/>
          <cell r="V775"/>
          <cell r="W775"/>
          <cell r="X775"/>
          <cell r="Y775"/>
          <cell r="Z775"/>
          <cell r="AA775"/>
          <cell r="AB775"/>
          <cell r="AC775"/>
          <cell r="AD775"/>
          <cell r="AE775"/>
          <cell r="AF775"/>
          <cell r="AG775"/>
          <cell r="AH775"/>
          <cell r="AI775"/>
          <cell r="AJ775"/>
          <cell r="AK775"/>
          <cell r="AL775"/>
          <cell r="AM775"/>
          <cell r="AN775"/>
          <cell r="AO775"/>
          <cell r="AP775"/>
          <cell r="AQ775"/>
          <cell r="AR775"/>
          <cell r="AS775"/>
          <cell r="AT775"/>
          <cell r="AU775"/>
          <cell r="AV775"/>
          <cell r="AW775"/>
          <cell r="AX775"/>
          <cell r="AY775"/>
          <cell r="AZ775"/>
          <cell r="BA775"/>
          <cell r="BB775"/>
          <cell r="BC775"/>
          <cell r="BD775"/>
          <cell r="BE775"/>
          <cell r="BF775"/>
          <cell r="BG775"/>
          <cell r="BH775"/>
          <cell r="BI775"/>
          <cell r="BJ775"/>
          <cell r="BK775"/>
          <cell r="BL775"/>
          <cell r="BM775"/>
          <cell r="BN775"/>
          <cell r="BO775"/>
          <cell r="BP775"/>
          <cell r="BQ775"/>
          <cell r="BR775"/>
          <cell r="BS775"/>
          <cell r="BT775"/>
          <cell r="BU775"/>
          <cell r="BV775"/>
          <cell r="BW775"/>
          <cell r="BX775"/>
          <cell r="BY775"/>
          <cell r="BZ775"/>
          <cell r="CA775"/>
          <cell r="CB775"/>
          <cell r="CC775"/>
          <cell r="CD775"/>
          <cell r="CE775"/>
          <cell r="CF775"/>
          <cell r="CG775"/>
          <cell r="CH775"/>
          <cell r="CI775"/>
          <cell r="CJ775"/>
          <cell r="CK775"/>
          <cell r="CL775"/>
          <cell r="CM775"/>
          <cell r="CN775"/>
          <cell r="CO775"/>
          <cell r="CP775"/>
          <cell r="CQ775"/>
          <cell r="CR775"/>
          <cell r="CS775"/>
          <cell r="CT775"/>
          <cell r="CU775"/>
          <cell r="CV775"/>
          <cell r="CW775"/>
          <cell r="CX775"/>
          <cell r="CY775"/>
          <cell r="CZ775"/>
          <cell r="DA775"/>
          <cell r="DB775"/>
          <cell r="DC775"/>
          <cell r="DD775"/>
          <cell r="DE775"/>
          <cell r="DF775"/>
          <cell r="DG775"/>
          <cell r="DH775"/>
          <cell r="DI775"/>
          <cell r="DJ775"/>
          <cell r="DK775"/>
          <cell r="DL775"/>
          <cell r="DM775"/>
          <cell r="DN775"/>
          <cell r="DO775"/>
          <cell r="DP775"/>
          <cell r="DQ775"/>
          <cell r="DR775"/>
          <cell r="DS775"/>
          <cell r="DT775"/>
          <cell r="DU775"/>
          <cell r="DV775"/>
          <cell r="DW775"/>
        </row>
        <row r="776">
          <cell r="U776"/>
          <cell r="V776"/>
          <cell r="W776"/>
          <cell r="X776"/>
          <cell r="Y776"/>
          <cell r="Z776"/>
          <cell r="AA776"/>
          <cell r="AB776"/>
          <cell r="AC776"/>
          <cell r="AD776"/>
          <cell r="AE776"/>
          <cell r="AF776"/>
          <cell r="AG776"/>
          <cell r="AH776"/>
          <cell r="AI776"/>
          <cell r="AJ776"/>
          <cell r="AK776"/>
          <cell r="AL776"/>
          <cell r="AM776"/>
          <cell r="AN776"/>
          <cell r="AO776"/>
          <cell r="AP776"/>
          <cell r="AQ776"/>
          <cell r="AR776"/>
          <cell r="AS776"/>
          <cell r="AT776"/>
          <cell r="AU776"/>
          <cell r="AV776"/>
          <cell r="AW776"/>
          <cell r="AX776"/>
          <cell r="AY776"/>
          <cell r="AZ776"/>
          <cell r="BA776"/>
          <cell r="BB776"/>
          <cell r="BC776"/>
          <cell r="BD776"/>
          <cell r="BE776"/>
          <cell r="BF776"/>
          <cell r="BG776"/>
          <cell r="BH776"/>
          <cell r="BI776"/>
          <cell r="BJ776"/>
          <cell r="BK776"/>
          <cell r="BL776"/>
          <cell r="BM776"/>
          <cell r="BN776"/>
          <cell r="BO776"/>
          <cell r="BP776"/>
          <cell r="BQ776"/>
          <cell r="BR776"/>
          <cell r="BS776"/>
          <cell r="BT776"/>
          <cell r="BU776"/>
          <cell r="BV776"/>
          <cell r="BW776"/>
          <cell r="BX776"/>
          <cell r="BY776"/>
          <cell r="BZ776"/>
          <cell r="CA776"/>
          <cell r="CB776"/>
          <cell r="CC776"/>
          <cell r="CD776"/>
          <cell r="CE776"/>
          <cell r="CF776"/>
          <cell r="CG776"/>
          <cell r="CH776"/>
          <cell r="CI776"/>
          <cell r="CJ776"/>
          <cell r="CK776"/>
          <cell r="CL776"/>
          <cell r="CM776"/>
          <cell r="CN776"/>
          <cell r="CO776"/>
          <cell r="CP776"/>
          <cell r="CQ776"/>
          <cell r="CR776"/>
          <cell r="CS776"/>
          <cell r="CT776"/>
          <cell r="CU776"/>
          <cell r="CV776"/>
          <cell r="CW776"/>
          <cell r="CX776"/>
          <cell r="CY776"/>
          <cell r="CZ776"/>
          <cell r="DA776"/>
          <cell r="DB776"/>
          <cell r="DC776"/>
          <cell r="DD776"/>
          <cell r="DE776"/>
          <cell r="DF776"/>
          <cell r="DG776"/>
          <cell r="DH776"/>
          <cell r="DI776"/>
          <cell r="DJ776"/>
          <cell r="DK776"/>
          <cell r="DL776"/>
          <cell r="DM776"/>
          <cell r="DN776"/>
          <cell r="DO776"/>
          <cell r="DP776"/>
          <cell r="DQ776"/>
          <cell r="DR776"/>
          <cell r="DS776"/>
          <cell r="DT776"/>
          <cell r="DU776"/>
          <cell r="DV776"/>
          <cell r="DW776"/>
        </row>
        <row r="777">
          <cell r="U777"/>
          <cell r="V777"/>
          <cell r="W777"/>
          <cell r="X777"/>
          <cell r="Y777"/>
          <cell r="Z777"/>
          <cell r="AA777"/>
          <cell r="AB777"/>
          <cell r="AC777"/>
          <cell r="AD777"/>
          <cell r="AE777"/>
          <cell r="AF777"/>
          <cell r="AG777"/>
          <cell r="AH777"/>
          <cell r="AI777"/>
          <cell r="AJ777"/>
          <cell r="AK777"/>
          <cell r="AL777"/>
          <cell r="AM777"/>
          <cell r="AN777"/>
          <cell r="AO777"/>
          <cell r="AP777"/>
          <cell r="AQ777"/>
          <cell r="AR777"/>
          <cell r="AS777"/>
          <cell r="AT777"/>
          <cell r="AU777"/>
          <cell r="AV777"/>
          <cell r="AW777"/>
          <cell r="AX777"/>
          <cell r="AY777"/>
          <cell r="AZ777"/>
          <cell r="BA777"/>
          <cell r="BB777"/>
          <cell r="BC777"/>
          <cell r="BD777"/>
          <cell r="BE777"/>
          <cell r="BF777"/>
          <cell r="BG777"/>
          <cell r="BH777"/>
          <cell r="BI777"/>
          <cell r="BJ777"/>
          <cell r="BK777"/>
          <cell r="BL777"/>
          <cell r="BM777"/>
          <cell r="BN777"/>
          <cell r="BO777"/>
          <cell r="BP777"/>
          <cell r="BQ777"/>
          <cell r="BR777"/>
          <cell r="BS777"/>
          <cell r="BT777"/>
          <cell r="BU777"/>
          <cell r="BV777"/>
          <cell r="BW777"/>
          <cell r="BX777"/>
          <cell r="BY777"/>
          <cell r="BZ777"/>
          <cell r="CA777"/>
          <cell r="CB777"/>
          <cell r="CC777"/>
          <cell r="CD777"/>
          <cell r="CE777"/>
          <cell r="CF777"/>
          <cell r="CG777"/>
          <cell r="CH777"/>
          <cell r="CI777"/>
          <cell r="CJ777"/>
          <cell r="CK777"/>
          <cell r="CL777"/>
          <cell r="CM777"/>
          <cell r="CN777"/>
          <cell r="CO777"/>
          <cell r="CP777"/>
          <cell r="CQ777"/>
          <cell r="CR777"/>
          <cell r="CS777"/>
          <cell r="CT777"/>
          <cell r="CU777"/>
          <cell r="CV777"/>
          <cell r="CW777"/>
          <cell r="CX777"/>
          <cell r="CY777"/>
          <cell r="CZ777"/>
          <cell r="DA777"/>
          <cell r="DB777"/>
          <cell r="DC777"/>
          <cell r="DD777"/>
          <cell r="DE777"/>
          <cell r="DF777"/>
          <cell r="DG777"/>
          <cell r="DH777"/>
          <cell r="DI777"/>
          <cell r="DJ777"/>
          <cell r="DK777"/>
          <cell r="DL777"/>
          <cell r="DM777"/>
          <cell r="DN777"/>
          <cell r="DO777"/>
          <cell r="DP777"/>
          <cell r="DQ777"/>
          <cell r="DR777"/>
          <cell r="DS777"/>
          <cell r="DT777"/>
          <cell r="DU777"/>
          <cell r="DV777"/>
          <cell r="DW777"/>
        </row>
        <row r="778">
          <cell r="U778"/>
          <cell r="V778"/>
          <cell r="W778"/>
          <cell r="X778"/>
          <cell r="Y778"/>
          <cell r="Z778"/>
          <cell r="AA778"/>
          <cell r="AB778"/>
          <cell r="AC778"/>
          <cell r="AD778"/>
          <cell r="AE778"/>
          <cell r="AF778"/>
          <cell r="AG778"/>
          <cell r="AH778"/>
          <cell r="AI778"/>
          <cell r="AJ778"/>
          <cell r="AK778"/>
          <cell r="AL778"/>
          <cell r="AM778"/>
          <cell r="AN778"/>
          <cell r="AO778"/>
          <cell r="AP778"/>
          <cell r="AQ778"/>
          <cell r="AR778"/>
          <cell r="AS778"/>
          <cell r="AT778"/>
          <cell r="AU778"/>
          <cell r="AV778"/>
          <cell r="AW778"/>
          <cell r="AX778"/>
          <cell r="AY778"/>
          <cell r="AZ778"/>
          <cell r="BA778"/>
          <cell r="BB778"/>
          <cell r="BC778"/>
          <cell r="BD778"/>
          <cell r="BE778"/>
          <cell r="BF778"/>
          <cell r="BG778"/>
          <cell r="BH778"/>
          <cell r="BI778"/>
          <cell r="BJ778"/>
          <cell r="BK778"/>
          <cell r="BL778"/>
          <cell r="BM778"/>
          <cell r="BN778"/>
          <cell r="BO778"/>
          <cell r="BP778"/>
          <cell r="BQ778"/>
          <cell r="BR778"/>
          <cell r="BS778"/>
          <cell r="BT778"/>
          <cell r="BU778"/>
          <cell r="BV778"/>
          <cell r="BW778"/>
          <cell r="BX778"/>
          <cell r="BY778"/>
          <cell r="BZ778"/>
          <cell r="CA778"/>
          <cell r="CB778"/>
          <cell r="CC778"/>
          <cell r="CD778"/>
          <cell r="CE778"/>
          <cell r="CF778"/>
          <cell r="CG778"/>
          <cell r="CH778"/>
          <cell r="CI778"/>
          <cell r="CJ778"/>
          <cell r="CK778"/>
          <cell r="CL778"/>
          <cell r="CM778"/>
          <cell r="CN778"/>
          <cell r="CO778"/>
          <cell r="CP778"/>
          <cell r="CQ778"/>
          <cell r="CR778"/>
          <cell r="CS778"/>
          <cell r="CT778"/>
          <cell r="CU778"/>
          <cell r="CV778"/>
          <cell r="CW778"/>
          <cell r="CX778"/>
          <cell r="CY778"/>
          <cell r="CZ778"/>
          <cell r="DA778"/>
          <cell r="DB778"/>
          <cell r="DC778"/>
          <cell r="DD778"/>
          <cell r="DE778"/>
          <cell r="DF778"/>
          <cell r="DG778"/>
          <cell r="DH778"/>
          <cell r="DI778"/>
          <cell r="DJ778"/>
          <cell r="DK778"/>
          <cell r="DL778"/>
          <cell r="DM778"/>
          <cell r="DN778"/>
          <cell r="DO778"/>
          <cell r="DP778"/>
          <cell r="DQ778"/>
          <cell r="DR778"/>
          <cell r="DS778"/>
          <cell r="DT778"/>
          <cell r="DU778"/>
          <cell r="DV778"/>
          <cell r="DW778"/>
        </row>
      </sheetData>
      <sheetData sheetId="34">
        <row r="8">
          <cell r="B8" t="str">
            <v>AFW</v>
          </cell>
          <cell r="C8" t="str">
            <v>PR19AFW_W-A1</v>
          </cell>
          <cell r="D8" t="str">
            <v>AFW</v>
          </cell>
          <cell r="E8" t="str">
            <v>PR19AFW_W-D1</v>
          </cell>
          <cell r="F8" t="str">
            <v>AFW</v>
          </cell>
          <cell r="G8" t="str">
            <v>PR19AFW_W-B1</v>
          </cell>
          <cell r="H8" t="str">
            <v>AFW</v>
          </cell>
          <cell r="I8" t="str">
            <v>PR19AFW_R-B1</v>
          </cell>
          <cell r="J8" t="str">
            <v>AFW</v>
          </cell>
          <cell r="K8" t="str">
            <v>PR19AFW_W-D4</v>
          </cell>
          <cell r="L8" t="str">
            <v>AFW</v>
          </cell>
          <cell r="M8" t="str">
            <v>PR19AFW_W-D3</v>
          </cell>
          <cell r="N8" t="str">
            <v>ANH</v>
          </cell>
          <cell r="O8" t="str">
            <v>PR19ANH_7</v>
          </cell>
          <cell r="P8" t="str">
            <v>ANH</v>
          </cell>
          <cell r="Q8" t="str">
            <v>PR19ANH_8</v>
          </cell>
          <cell r="R8" t="str">
            <v>ANH</v>
          </cell>
          <cell r="S8" t="str">
            <v>PR19ANH_13</v>
          </cell>
          <cell r="T8" t="str">
            <v>ANH</v>
          </cell>
          <cell r="U8" t="str">
            <v>PR19ANH_14</v>
          </cell>
          <cell r="V8" t="str">
            <v>AFW</v>
          </cell>
          <cell r="W8" t="str">
            <v>PR19AFW_W-D2</v>
          </cell>
          <cell r="X8" t="str">
            <v>AFW</v>
          </cell>
          <cell r="Y8" t="str">
            <v>PR19AFW_R-N3</v>
          </cell>
          <cell r="Z8" t="str">
            <v>ANH</v>
          </cell>
          <cell r="AA8" t="str">
            <v>PR19ANH_10</v>
          </cell>
        </row>
        <row r="9">
          <cell r="B9" t="str">
            <v>ANH</v>
          </cell>
          <cell r="C9" t="str">
            <v>PR19ANH_3</v>
          </cell>
          <cell r="D9" t="str">
            <v>ANH</v>
          </cell>
          <cell r="E9" t="str">
            <v>PR19ANH_4</v>
          </cell>
          <cell r="F9" t="str">
            <v>ANH</v>
          </cell>
          <cell r="G9" t="str">
            <v>PR19ANH_5</v>
          </cell>
          <cell r="H9" t="str">
            <v>ANH</v>
          </cell>
          <cell r="I9" t="str">
            <v>PR19ANH_6</v>
          </cell>
          <cell r="J9" t="str">
            <v>ANH</v>
          </cell>
          <cell r="K9" t="str">
            <v>PR19ANH_11</v>
          </cell>
          <cell r="L9" t="str">
            <v>ANH</v>
          </cell>
          <cell r="M9" t="str">
            <v>PR19ANH_12</v>
          </cell>
          <cell r="N9" t="str">
            <v>HDD</v>
          </cell>
          <cell r="O9" t="str">
            <v>PR19HDD_E1</v>
          </cell>
          <cell r="P9" t="str">
            <v>HDD</v>
          </cell>
          <cell r="Q9" t="str">
            <v>PR19HDD_E2</v>
          </cell>
          <cell r="R9" t="str">
            <v>HDD</v>
          </cell>
          <cell r="S9" t="str">
            <v>PR19HDD_E5</v>
          </cell>
          <cell r="T9" t="str">
            <v>HDD</v>
          </cell>
          <cell r="U9" t="str">
            <v>PR19HDD_C4</v>
          </cell>
          <cell r="V9" t="str">
            <v>ANH</v>
          </cell>
          <cell r="W9" t="str">
            <v>PR19ANH_9</v>
          </cell>
          <cell r="X9" t="str">
            <v>ANH</v>
          </cell>
          <cell r="Y9" t="str">
            <v>PR19ANH_22</v>
          </cell>
          <cell r="Z9" t="str">
            <v>HDD</v>
          </cell>
          <cell r="AA9" t="str">
            <v>PR19HDD_E4</v>
          </cell>
        </row>
        <row r="10">
          <cell r="B10" t="str">
            <v>BRL</v>
          </cell>
          <cell r="C10" t="str">
            <v>PR19BRL_PC01</v>
          </cell>
          <cell r="D10" t="str">
            <v>BRL</v>
          </cell>
          <cell r="E10" t="str">
            <v>PR19BRL_PC02</v>
          </cell>
          <cell r="F10" t="str">
            <v>BRL</v>
          </cell>
          <cell r="G10" t="str">
            <v>PR19BRL_PC18</v>
          </cell>
          <cell r="H10" t="str">
            <v>BRL</v>
          </cell>
          <cell r="I10" t="str">
            <v>PR19BRL_PC19</v>
          </cell>
          <cell r="J10" t="str">
            <v>BRL</v>
          </cell>
          <cell r="K10" t="str">
            <v>PR19BRL_PC03</v>
          </cell>
          <cell r="L10" t="str">
            <v>BRL</v>
          </cell>
          <cell r="M10" t="str">
            <v>PR19BRL_PC04</v>
          </cell>
          <cell r="N10" t="str">
            <v>NES</v>
          </cell>
          <cell r="O10" t="str">
            <v>PR19NES_COM08</v>
          </cell>
          <cell r="P10" t="str">
            <v>NES</v>
          </cell>
          <cell r="Q10" t="str">
            <v>PR19NES_COM09</v>
          </cell>
          <cell r="R10" t="str">
            <v>NES</v>
          </cell>
          <cell r="S10" t="str">
            <v>PR19NES_COM14</v>
          </cell>
          <cell r="T10" t="str">
            <v>NES</v>
          </cell>
          <cell r="U10" t="str">
            <v>PR19NES_COM15</v>
          </cell>
          <cell r="V10" t="str">
            <v>BRL</v>
          </cell>
          <cell r="W10" t="str">
            <v>PR19BRL_PC05</v>
          </cell>
          <cell r="X10" t="str">
            <v>BRL</v>
          </cell>
          <cell r="Y10" t="str">
            <v>PR19BRL_PC27</v>
          </cell>
          <cell r="Z10" t="str">
            <v>NES</v>
          </cell>
          <cell r="AA10" t="str">
            <v>PR19NES_COM11</v>
          </cell>
        </row>
        <row r="11">
          <cell r="B11" t="str">
            <v>HDD</v>
          </cell>
          <cell r="C11" t="str">
            <v>PR19HDD_A1</v>
          </cell>
          <cell r="D11" t="str">
            <v>HDD</v>
          </cell>
          <cell r="E11" t="str">
            <v>PR19HDD_B1</v>
          </cell>
          <cell r="F11" t="str">
            <v>HDD</v>
          </cell>
          <cell r="G11" t="str">
            <v>PR19HDD_B2</v>
          </cell>
          <cell r="H11" t="str">
            <v>HDD</v>
          </cell>
          <cell r="I11" t="str">
            <v>PR19HDD_B3</v>
          </cell>
          <cell r="J11" t="str">
            <v>HDD</v>
          </cell>
          <cell r="K11" t="str">
            <v>PR19HDD_B5</v>
          </cell>
          <cell r="L11" t="str">
            <v>HDD</v>
          </cell>
          <cell r="M11" t="str">
            <v>PR19HDD_B6</v>
          </cell>
          <cell r="N11" t="str">
            <v>SRN</v>
          </cell>
          <cell r="O11" t="str">
            <v>PR19SRN_WWN01</v>
          </cell>
          <cell r="P11"/>
          <cell r="Q11"/>
          <cell r="R11" t="str">
            <v>SRN</v>
          </cell>
          <cell r="S11" t="str">
            <v>PR19SRN_WWN04</v>
          </cell>
          <cell r="T11" t="str">
            <v>SRN</v>
          </cell>
          <cell r="U11" t="str">
            <v>PR19SRN_WWN05</v>
          </cell>
          <cell r="V11" t="str">
            <v>HDD</v>
          </cell>
          <cell r="W11" t="str">
            <v>PR19HDD_B4</v>
          </cell>
          <cell r="X11" t="str">
            <v>HDD</v>
          </cell>
          <cell r="Y11" t="str">
            <v>PR19HDD_H1</v>
          </cell>
          <cell r="Z11" t="str">
            <v>SRN</v>
          </cell>
          <cell r="AA11" t="str">
            <v>PR19SRN_WWN03</v>
          </cell>
        </row>
        <row r="12">
          <cell r="B12" t="str">
            <v>NES</v>
          </cell>
          <cell r="C12" t="str">
            <v>PR19NES_COM03</v>
          </cell>
          <cell r="D12" t="str">
            <v>NES</v>
          </cell>
          <cell r="E12" t="str">
            <v>PR19NES_COM04</v>
          </cell>
          <cell r="F12" t="str">
            <v>NES</v>
          </cell>
          <cell r="G12" t="str">
            <v>PR19NES_COM05</v>
          </cell>
          <cell r="H12" t="str">
            <v>NES</v>
          </cell>
          <cell r="I12" t="str">
            <v>PR19NES_COM07</v>
          </cell>
          <cell r="J12" t="str">
            <v>NES</v>
          </cell>
          <cell r="K12" t="str">
            <v>PR19NES_COM12</v>
          </cell>
          <cell r="L12" t="str">
            <v>NES</v>
          </cell>
          <cell r="M12" t="str">
            <v>PR19NES_COM13</v>
          </cell>
          <cell r="N12" t="str">
            <v>SVE</v>
          </cell>
          <cell r="O12" t="str">
            <v>PR19SVE_F01</v>
          </cell>
          <cell r="P12" t="str">
            <v>SRN</v>
          </cell>
          <cell r="Q12" t="str">
            <v>PR19SRN_WWN02</v>
          </cell>
          <cell r="R12" t="str">
            <v>SVE</v>
          </cell>
          <cell r="S12" t="str">
            <v>PR19SVE_F03</v>
          </cell>
          <cell r="T12" t="str">
            <v>SVE</v>
          </cell>
          <cell r="U12" t="str">
            <v>PR19SVE_C01</v>
          </cell>
          <cell r="V12" t="str">
            <v>NES</v>
          </cell>
          <cell r="W12" t="str">
            <v>PR19NES_COM10</v>
          </cell>
          <cell r="X12" t="str">
            <v>NES</v>
          </cell>
          <cell r="Y12" t="str">
            <v>PR19NES_COM16</v>
          </cell>
          <cell r="Z12" t="str">
            <v>SVE</v>
          </cell>
          <cell r="AA12" t="str">
            <v>PR19SVE_F04</v>
          </cell>
        </row>
        <row r="13">
          <cell r="B13" t="str">
            <v>PRT</v>
          </cell>
          <cell r="C13" t="str">
            <v>PR19PRT_PRT-Network Plus-01</v>
          </cell>
          <cell r="D13" t="str">
            <v>PRT</v>
          </cell>
          <cell r="E13" t="str">
            <v>PR19PRT_PRT-Network Plus-02</v>
          </cell>
          <cell r="F13" t="str">
            <v>NES1</v>
          </cell>
          <cell r="G13" t="str">
            <v>PR19NES_COM06</v>
          </cell>
          <cell r="H13" t="str">
            <v>PRT</v>
          </cell>
          <cell r="I13" t="str">
            <v>PR19PRT_PRT-Water Resources 03</v>
          </cell>
          <cell r="J13" t="str">
            <v>PRT</v>
          </cell>
          <cell r="K13" t="str">
            <v>PR19PRT_PRT-Network Plus-03</v>
          </cell>
          <cell r="L13" t="str">
            <v>PRT</v>
          </cell>
          <cell r="M13" t="str">
            <v>PR19PRT_PRT-Network Plus-04</v>
          </cell>
          <cell r="N13" t="str">
            <v>SWB</v>
          </cell>
          <cell r="O13" t="str">
            <v>PR19SWB_PC B1</v>
          </cell>
          <cell r="P13" t="str">
            <v>SVE</v>
          </cell>
          <cell r="Q13" t="str">
            <v>PR19SVE_F02</v>
          </cell>
          <cell r="R13" t="str">
            <v>SWB</v>
          </cell>
          <cell r="S13" t="str">
            <v>PR19SWB_PC B3</v>
          </cell>
          <cell r="T13" t="str">
            <v>SWB</v>
          </cell>
          <cell r="U13" t="str">
            <v>PR19SWB_PC B6</v>
          </cell>
          <cell r="V13" t="str">
            <v>PRT</v>
          </cell>
          <cell r="W13" t="str">
            <v>PR19PRT_PRT-Water Resources-04</v>
          </cell>
          <cell r="X13" t="str">
            <v>PRT</v>
          </cell>
          <cell r="Y13" t="str">
            <v>PR19PRT_PRT-Retail-05</v>
          </cell>
          <cell r="Z13" t="str">
            <v>SWB</v>
          </cell>
          <cell r="AA13" t="str">
            <v>PR19SWB_PC D2</v>
          </cell>
        </row>
        <row r="14">
          <cell r="B14" t="str">
            <v>SES</v>
          </cell>
          <cell r="C14" t="str">
            <v>PR19SES_A.4</v>
          </cell>
          <cell r="D14" t="str">
            <v>SES</v>
          </cell>
          <cell r="E14" t="str">
            <v>PR19SES_A.1</v>
          </cell>
          <cell r="F14" t="str">
            <v>PRT</v>
          </cell>
          <cell r="G14" t="str">
            <v>PR19PRT_PRT-Network Plus-07</v>
          </cell>
          <cell r="H14" t="str">
            <v>SES</v>
          </cell>
          <cell r="I14" t="str">
            <v>PR19SES_E.1</v>
          </cell>
          <cell r="J14" t="str">
            <v>SES</v>
          </cell>
          <cell r="K14" t="str">
            <v>PR19SES_A.2</v>
          </cell>
          <cell r="L14" t="str">
            <v>SES</v>
          </cell>
          <cell r="M14" t="str">
            <v>PR19SES_C.3</v>
          </cell>
          <cell r="N14" t="str">
            <v>TMS</v>
          </cell>
          <cell r="O14" t="str">
            <v>PR19TMS_CS03</v>
          </cell>
          <cell r="P14" t="str">
            <v>SWB</v>
          </cell>
          <cell r="Q14" t="str">
            <v>PR19SWB_PC F1</v>
          </cell>
          <cell r="R14" t="str">
            <v>TMS</v>
          </cell>
          <cell r="S14" t="str">
            <v>PR19TMS_CS02</v>
          </cell>
          <cell r="T14" t="str">
            <v>TMS</v>
          </cell>
          <cell r="U14" t="str">
            <v>PR19TMS_CS01</v>
          </cell>
          <cell r="V14" t="str">
            <v>SES</v>
          </cell>
          <cell r="W14" t="str">
            <v>PR19SES_C.1</v>
          </cell>
          <cell r="X14" t="str">
            <v>SES</v>
          </cell>
          <cell r="Y14" t="str">
            <v>PR19SES_B.5</v>
          </cell>
          <cell r="Z14" t="str">
            <v>TMS</v>
          </cell>
          <cell r="AA14" t="str">
            <v>PR19TMS_DS01</v>
          </cell>
        </row>
        <row r="15">
          <cell r="B15" t="str">
            <v>SEW</v>
          </cell>
          <cell r="C15" t="str">
            <v>PR19SEW_A.1</v>
          </cell>
          <cell r="D15" t="str">
            <v>SEW</v>
          </cell>
          <cell r="E15" t="str">
            <v>PR19SEW_B.1</v>
          </cell>
          <cell r="F15" t="str">
            <v>SES</v>
          </cell>
          <cell r="G15" t="str">
            <v>PR19SES_C.4</v>
          </cell>
          <cell r="H15" t="str">
            <v>SEW</v>
          </cell>
          <cell r="I15" t="str">
            <v>PR19SEW_E.1</v>
          </cell>
          <cell r="J15" t="str">
            <v>SEW</v>
          </cell>
          <cell r="K15" t="str">
            <v>PR19SEW_B.2</v>
          </cell>
          <cell r="L15" t="str">
            <v>SEW</v>
          </cell>
          <cell r="M15" t="str">
            <v>PR19SEW_B.3</v>
          </cell>
          <cell r="N15" t="str">
            <v>UUW</v>
          </cell>
          <cell r="O15" t="str">
            <v>PR19UUW_G02-WWN</v>
          </cell>
          <cell r="P15" t="str">
            <v>TMS</v>
          </cell>
          <cell r="Q15" t="str">
            <v>PR19TMS_ES01</v>
          </cell>
          <cell r="R15" t="str">
            <v>UUW</v>
          </cell>
          <cell r="S15" t="str">
            <v>PR19UUW_F01-WWN</v>
          </cell>
          <cell r="T15" t="str">
            <v>UUW</v>
          </cell>
          <cell r="U15" t="str">
            <v>PR19UUW_C02-CF</v>
          </cell>
          <cell r="V15" t="str">
            <v>SEW</v>
          </cell>
          <cell r="W15" t="str">
            <v>PR19SEW_G.1</v>
          </cell>
          <cell r="X15" t="str">
            <v>SEW</v>
          </cell>
          <cell r="Y15" t="str">
            <v>PR19SEW_J.1</v>
          </cell>
          <cell r="Z15" t="str">
            <v>UUW</v>
          </cell>
          <cell r="AA15" t="str">
            <v>PR19UUW_G01-WWN</v>
          </cell>
        </row>
        <row r="16">
          <cell r="B16" t="str">
            <v>SRN</v>
          </cell>
          <cell r="C16" t="str">
            <v>PR19SRN_WN02</v>
          </cell>
          <cell r="D16" t="str">
            <v>SRN</v>
          </cell>
          <cell r="E16" t="str">
            <v>PR19SRN_WN03</v>
          </cell>
          <cell r="F16" t="str">
            <v>SEW</v>
          </cell>
          <cell r="G16" t="str">
            <v>PR19SEW_D.1</v>
          </cell>
          <cell r="H16" t="str">
            <v>SRN</v>
          </cell>
          <cell r="I16" t="str">
            <v>PR19SRN_WR01</v>
          </cell>
          <cell r="J16" t="str">
            <v>SRN</v>
          </cell>
          <cell r="K16" t="str">
            <v>PR19SRN_WN05</v>
          </cell>
          <cell r="L16" t="str">
            <v>SRN</v>
          </cell>
          <cell r="M16" t="str">
            <v>PR19SRN_WN06</v>
          </cell>
          <cell r="N16" t="str">
            <v>WSH</v>
          </cell>
          <cell r="O16" t="str">
            <v>PR19WSH_Rt1</v>
          </cell>
          <cell r="P16" t="str">
            <v>UUW</v>
          </cell>
          <cell r="Q16" t="str">
            <v>PR19UUW_C01-WWN</v>
          </cell>
          <cell r="R16" t="str">
            <v>WSH</v>
          </cell>
          <cell r="S16" t="str">
            <v>PR19WSH_Rt3</v>
          </cell>
          <cell r="T16" t="str">
            <v>WSH</v>
          </cell>
          <cell r="U16" t="str">
            <v>PR19WSH_En1</v>
          </cell>
          <cell r="V16" t="str">
            <v>SRN</v>
          </cell>
          <cell r="W16" t="str">
            <v>PR19SRN_WR02</v>
          </cell>
          <cell r="X16" t="str">
            <v>SRN</v>
          </cell>
          <cell r="Y16" t="str">
            <v>PR19SRN_RR08</v>
          </cell>
          <cell r="Z16" t="str">
            <v>WSH</v>
          </cell>
          <cell r="AA16" t="str">
            <v>PR19WSH_Ft2</v>
          </cell>
        </row>
        <row r="17">
          <cell r="B17" t="str">
            <v>SSC</v>
          </cell>
          <cell r="C17" t="str">
            <v>PR19SSC_D1</v>
          </cell>
          <cell r="D17" t="str">
            <v>SSC</v>
          </cell>
          <cell r="E17" t="str">
            <v>PR19SSC_D2</v>
          </cell>
          <cell r="F17" t="str">
            <v>SRN</v>
          </cell>
          <cell r="G17" t="str">
            <v>PR19SRN_WN04</v>
          </cell>
          <cell r="H17" t="str">
            <v>SSC</v>
          </cell>
          <cell r="I17" t="str">
            <v>PR19SSC_C3</v>
          </cell>
          <cell r="J17" t="str">
            <v>SSC</v>
          </cell>
          <cell r="K17" t="str">
            <v>PR19SSC_D4</v>
          </cell>
          <cell r="L17" t="str">
            <v>SSC</v>
          </cell>
          <cell r="M17" t="str">
            <v>PR19SSC_D5</v>
          </cell>
          <cell r="N17" t="str">
            <v>WSX</v>
          </cell>
          <cell r="O17" t="str">
            <v>PR19WSX_F1</v>
          </cell>
          <cell r="P17" t="str">
            <v>WSH</v>
          </cell>
          <cell r="Q17" t="str">
            <v>PR19WSH_En3</v>
          </cell>
          <cell r="R17" t="str">
            <v>WSX</v>
          </cell>
          <cell r="S17" t="str">
            <v>PR19WSX_R6</v>
          </cell>
          <cell r="T17" t="str">
            <v>WSX</v>
          </cell>
          <cell r="U17" t="str">
            <v>PR19WSX_E1</v>
          </cell>
          <cell r="V17" t="str">
            <v>SSC</v>
          </cell>
          <cell r="W17" t="str">
            <v>PR19SSC_D3</v>
          </cell>
          <cell r="X17" t="str">
            <v>SSC</v>
          </cell>
          <cell r="Y17" t="str">
            <v>PR19SSC_B4</v>
          </cell>
          <cell r="Z17" t="str">
            <v>WSX</v>
          </cell>
          <cell r="AA17" t="str">
            <v>PR19WSX_R3</v>
          </cell>
        </row>
        <row r="18">
          <cell r="B18" t="str">
            <v>SVE</v>
          </cell>
          <cell r="C18" t="str">
            <v>PR19SVE_H01</v>
          </cell>
          <cell r="D18" t="str">
            <v>SVE</v>
          </cell>
          <cell r="E18" t="str">
            <v>PR19SVE_G01</v>
          </cell>
          <cell r="F18" t="str">
            <v>SSC</v>
          </cell>
          <cell r="G18" t="str">
            <v>PR19SSC_C1</v>
          </cell>
          <cell r="H18" t="str">
            <v>SSC1</v>
          </cell>
          <cell r="I18" t="str">
            <v>PR19SSC_C4</v>
          </cell>
          <cell r="J18" t="str">
            <v>SVE</v>
          </cell>
          <cell r="K18" t="str">
            <v>PR19SVE_G04</v>
          </cell>
          <cell r="L18" t="str">
            <v>SVE</v>
          </cell>
          <cell r="M18" t="str">
            <v>PR19SVE_G05</v>
          </cell>
          <cell r="N18" t="str">
            <v>YKY</v>
          </cell>
          <cell r="O18" t="str">
            <v>PR19YKY_31</v>
          </cell>
          <cell r="P18" t="str">
            <v>WSX</v>
          </cell>
          <cell r="Q18" t="str">
            <v>PR19WSX_E2</v>
          </cell>
          <cell r="R18" t="str">
            <v>YKY</v>
          </cell>
          <cell r="S18" t="str">
            <v>PR19YKY_33</v>
          </cell>
          <cell r="T18" t="str">
            <v>YKY</v>
          </cell>
          <cell r="U18" t="str">
            <v>PR19YKY_32</v>
          </cell>
          <cell r="V18" t="str">
            <v>SVE</v>
          </cell>
          <cell r="W18" t="str">
            <v>PR19SVE_G06</v>
          </cell>
          <cell r="X18" t="str">
            <v>SVE</v>
          </cell>
          <cell r="Y18" t="str">
            <v>PR19SVE_E02</v>
          </cell>
          <cell r="Z18" t="str">
            <v>YKY</v>
          </cell>
          <cell r="AA18" t="str">
            <v>PR19YKY_34</v>
          </cell>
        </row>
        <row r="19">
          <cell r="B19" t="str">
            <v>SWB</v>
          </cell>
          <cell r="C19" t="str">
            <v>PR19SWB_PC A1</v>
          </cell>
          <cell r="D19" t="str">
            <v>SWB</v>
          </cell>
          <cell r="E19" t="str">
            <v>PR19SWB_PC A2</v>
          </cell>
          <cell r="F19" t="str">
            <v>SSC1</v>
          </cell>
          <cell r="G19" t="str">
            <v>PR19SSC_C2</v>
          </cell>
          <cell r="H19" t="str">
            <v>SVE</v>
          </cell>
          <cell r="I19" t="str">
            <v>PR19SVE_G03</v>
          </cell>
          <cell r="J19" t="str">
            <v>SWB</v>
          </cell>
          <cell r="K19" t="str">
            <v>PR19SWB_PC A3</v>
          </cell>
          <cell r="L19" t="str">
            <v>SWB</v>
          </cell>
          <cell r="M19" t="str">
            <v>PR19SWB_PC A4</v>
          </cell>
          <cell r="P19" t="str">
            <v>YKY</v>
          </cell>
          <cell r="Q19" t="str">
            <v>PR19YKY_30</v>
          </cell>
          <cell r="V19" t="str">
            <v>SWB</v>
          </cell>
          <cell r="W19" t="str">
            <v>PR19SWB_PC D1</v>
          </cell>
          <cell r="X19" t="str">
            <v>SWB</v>
          </cell>
          <cell r="Y19" t="str">
            <v>PR19SWB_PC E6</v>
          </cell>
        </row>
        <row r="20">
          <cell r="B20" t="str">
            <v>TMS</v>
          </cell>
          <cell r="C20" t="str">
            <v>PR19TMS_BW06a</v>
          </cell>
          <cell r="D20" t="str">
            <v>TMS</v>
          </cell>
          <cell r="E20" t="str">
            <v>PR19TMS_BW03</v>
          </cell>
          <cell r="F20" t="str">
            <v>SVE</v>
          </cell>
          <cell r="G20" t="str">
            <v>PR19SVE_G02</v>
          </cell>
          <cell r="H20" t="str">
            <v>SWB</v>
          </cell>
          <cell r="I20" t="str">
            <v>PR19SWB_PC C3</v>
          </cell>
          <cell r="J20" t="str">
            <v>TMS</v>
          </cell>
          <cell r="K20" t="str">
            <v>PR19TMS_BW01</v>
          </cell>
          <cell r="L20" t="str">
            <v>TMS</v>
          </cell>
          <cell r="M20" t="str">
            <v>PR19TMS_BW02</v>
          </cell>
          <cell r="V20" t="str">
            <v>TMS</v>
          </cell>
          <cell r="W20" t="str">
            <v>PR19TMS_DW01</v>
          </cell>
          <cell r="X20" t="str">
            <v>TMS</v>
          </cell>
          <cell r="Y20" t="str">
            <v>PR19TMS_AR06</v>
          </cell>
        </row>
        <row r="21">
          <cell r="B21" t="str">
            <v>UUW</v>
          </cell>
          <cell r="C21" t="str">
            <v>PR19UUW_A01-CF</v>
          </cell>
          <cell r="D21" t="str">
            <v>UUW</v>
          </cell>
          <cell r="E21" t="str">
            <v>PR19UUW_B03-WN</v>
          </cell>
          <cell r="F21" t="str">
            <v>SWB</v>
          </cell>
          <cell r="G21" t="str">
            <v>PR19SWB_PC C2</v>
          </cell>
          <cell r="H21" t="str">
            <v>TMS</v>
          </cell>
          <cell r="I21" t="str">
            <v>PR19TMS_BW05</v>
          </cell>
          <cell r="J21" t="str">
            <v>UUW</v>
          </cell>
          <cell r="K21" t="str">
            <v>PR19UUW_B02-WN</v>
          </cell>
          <cell r="L21" t="str">
            <v>UUW</v>
          </cell>
          <cell r="M21" t="str">
            <v>PR19UUW_B04-CF</v>
          </cell>
          <cell r="V21" t="str">
            <v>UUW</v>
          </cell>
          <cell r="W21" t="str">
            <v>PR19UUW_B06-CF</v>
          </cell>
          <cell r="X21" t="str">
            <v>UUW</v>
          </cell>
          <cell r="Y21" t="str">
            <v>PR19UUW_D03-HH</v>
          </cell>
        </row>
        <row r="22">
          <cell r="B22" t="str">
            <v>WSH</v>
          </cell>
          <cell r="C22" t="str">
            <v>PR19WSH_Wt1</v>
          </cell>
          <cell r="D22" t="str">
            <v>WSH</v>
          </cell>
          <cell r="E22" t="str">
            <v>PR19WSH_Wt2</v>
          </cell>
          <cell r="F22" t="str">
            <v>TMS</v>
          </cell>
          <cell r="G22" t="str">
            <v>PR19TMS_BW04</v>
          </cell>
          <cell r="H22" t="str">
            <v>UUW</v>
          </cell>
          <cell r="I22" t="str">
            <v>PR19UUW_B05-WN</v>
          </cell>
          <cell r="J22" t="str">
            <v>WSH</v>
          </cell>
          <cell r="K22" t="str">
            <v>PR19WSH_Wt4</v>
          </cell>
          <cell r="L22" t="str">
            <v>WSH</v>
          </cell>
          <cell r="M22" t="str">
            <v>PR19WSH_Wt5</v>
          </cell>
          <cell r="V22" t="str">
            <v>WSH</v>
          </cell>
          <cell r="W22" t="str">
            <v>PR19WSH_Ft1</v>
          </cell>
          <cell r="X22" t="str">
            <v>WSH</v>
          </cell>
          <cell r="Y22" t="str">
            <v>PR19WSH_Sv5</v>
          </cell>
        </row>
        <row r="23">
          <cell r="B23" t="str">
            <v>WSX</v>
          </cell>
          <cell r="C23" t="str">
            <v>PR19WSX_Q1</v>
          </cell>
          <cell r="D23" t="str">
            <v>WSX</v>
          </cell>
          <cell r="E23" t="str">
            <v>PR19WSX_R1</v>
          </cell>
          <cell r="F23" t="str">
            <v>UUW</v>
          </cell>
          <cell r="G23" t="str">
            <v>PR19UUW_B01-WN</v>
          </cell>
          <cell r="H23" t="str">
            <v>WSH</v>
          </cell>
          <cell r="I23" t="str">
            <v>PR19WSH_En5</v>
          </cell>
          <cell r="J23" t="str">
            <v>WSX</v>
          </cell>
          <cell r="K23" t="str">
            <v>PR19WSX_R4</v>
          </cell>
          <cell r="L23" t="str">
            <v>WSX</v>
          </cell>
          <cell r="M23" t="str">
            <v>PR19WSX_R5</v>
          </cell>
          <cell r="V23" t="str">
            <v>WSX</v>
          </cell>
          <cell r="W23" t="str">
            <v>PR19WSX_R2</v>
          </cell>
          <cell r="X23" t="str">
            <v>WSX</v>
          </cell>
          <cell r="Y23" t="str">
            <v>PR19WSX_C1</v>
          </cell>
        </row>
        <row r="24">
          <cell r="B24" t="str">
            <v>YKY</v>
          </cell>
          <cell r="C24" t="str">
            <v>PR19YKY_20</v>
          </cell>
          <cell r="D24" t="str">
            <v>YKY</v>
          </cell>
          <cell r="E24" t="str">
            <v>PR19YKY_21</v>
          </cell>
          <cell r="F24" t="str">
            <v>WSH</v>
          </cell>
          <cell r="G24" t="str">
            <v>PR19WSH_En4</v>
          </cell>
          <cell r="H24" t="str">
            <v>WSX</v>
          </cell>
          <cell r="I24" t="str">
            <v>PR19WSX_W2</v>
          </cell>
          <cell r="J24" t="str">
            <v>YKY</v>
          </cell>
          <cell r="K24" t="str">
            <v>PR19YKY_24</v>
          </cell>
          <cell r="L24" t="str">
            <v>YKY</v>
          </cell>
          <cell r="M24" t="str">
            <v>PR19YKY_23</v>
          </cell>
          <cell r="V24" t="str">
            <v>YKY</v>
          </cell>
          <cell r="W24" t="str">
            <v>PR19YKY_38</v>
          </cell>
          <cell r="X24" t="str">
            <v>YKY</v>
          </cell>
          <cell r="Y24" t="str">
            <v>PR19YKY_42</v>
          </cell>
        </row>
        <row r="25">
          <cell r="F25" t="str">
            <v>WSX</v>
          </cell>
          <cell r="G25" t="str">
            <v>PR19WSX_W1</v>
          </cell>
          <cell r="H25" t="str">
            <v>YKY</v>
          </cell>
          <cell r="I25" t="str">
            <v>PR19YKY_25</v>
          </cell>
        </row>
        <row r="26">
          <cell r="F26" t="str">
            <v>YKY</v>
          </cell>
          <cell r="G26" t="str">
            <v>PR19YKY_22</v>
          </cell>
        </row>
        <row r="32">
          <cell r="C32" t="str">
            <v>AFW</v>
          </cell>
          <cell r="D32"/>
          <cell r="E32" t="str">
            <v>ANH</v>
          </cell>
          <cell r="F32"/>
          <cell r="G32" t="str">
            <v>BRL</v>
          </cell>
          <cell r="H32"/>
          <cell r="I32" t="str">
            <v>HDD</v>
          </cell>
          <cell r="J32"/>
          <cell r="K32" t="str">
            <v>NES</v>
          </cell>
          <cell r="L32"/>
          <cell r="M32" t="str">
            <v>PRT</v>
          </cell>
          <cell r="N32"/>
          <cell r="O32" t="str">
            <v>SES</v>
          </cell>
          <cell r="P32"/>
          <cell r="Q32" t="str">
            <v>SEW</v>
          </cell>
          <cell r="R32"/>
          <cell r="S32" t="str">
            <v>SRN</v>
          </cell>
          <cell r="T32"/>
          <cell r="U32" t="str">
            <v>SSC</v>
          </cell>
          <cell r="V32"/>
          <cell r="W32" t="str">
            <v>SVE</v>
          </cell>
          <cell r="X32"/>
          <cell r="Y32" t="str">
            <v>SWB</v>
          </cell>
          <cell r="Z32"/>
          <cell r="AA32" t="str">
            <v>TMS</v>
          </cell>
          <cell r="AB32"/>
          <cell r="AC32" t="str">
            <v>UUW</v>
          </cell>
          <cell r="AD32"/>
          <cell r="AE32" t="str">
            <v>WSH</v>
          </cell>
          <cell r="AF32"/>
          <cell r="AG32" t="str">
            <v>WSX</v>
          </cell>
          <cell r="AH32"/>
          <cell r="AI32" t="str">
            <v>YKY</v>
          </cell>
        </row>
        <row r="33">
          <cell r="C33" t="str">
            <v>PR19AFW_W-B2</v>
          </cell>
          <cell r="D33"/>
          <cell r="E33" t="str">
            <v>PR19ANH_15</v>
          </cell>
          <cell r="F33"/>
          <cell r="G33" t="str">
            <v>PR19BRL_PC06</v>
          </cell>
          <cell r="H33"/>
          <cell r="I33" t="str">
            <v>PR19HDD_A2</v>
          </cell>
          <cell r="J33"/>
          <cell r="K33" t="str">
            <v>PR19NES_BES04</v>
          </cell>
          <cell r="L33"/>
          <cell r="M33" t="str">
            <v>PR19PRT_PRT-Network Plus-06</v>
          </cell>
          <cell r="N33"/>
          <cell r="O33" t="str">
            <v>PR19SES_A.3</v>
          </cell>
          <cell r="P33"/>
          <cell r="Q33" t="str">
            <v>PR19SEW_A.2</v>
          </cell>
          <cell r="R33"/>
          <cell r="S33" t="str">
            <v>PR19SRN_WN07</v>
          </cell>
          <cell r="T33"/>
          <cell r="U33" t="str">
            <v>PR19SSC_B1</v>
          </cell>
          <cell r="V33"/>
          <cell r="W33" t="str">
            <v>PR19SVE_A01</v>
          </cell>
          <cell r="X33"/>
          <cell r="Y33" t="str">
            <v>PR19SWB_PC A5</v>
          </cell>
          <cell r="Z33"/>
          <cell r="AA33" t="str">
            <v>PR19TMS_BW07</v>
          </cell>
          <cell r="AB33"/>
          <cell r="AC33" t="str">
            <v>PR19UUW_A02-WN</v>
          </cell>
          <cell r="AD33"/>
          <cell r="AE33" t="str">
            <v>PR19WSH_Wt3</v>
          </cell>
          <cell r="AF33"/>
          <cell r="AG33" t="str">
            <v>PR19WSX_A1</v>
          </cell>
          <cell r="AH33"/>
          <cell r="AI33" t="str">
            <v>PR19YKY_1</v>
          </cell>
        </row>
        <row r="34">
          <cell r="C34" t="str">
            <v>PR19AFW_R-C4</v>
          </cell>
          <cell r="D34"/>
          <cell r="E34" t="str">
            <v>PR19ANH_16</v>
          </cell>
          <cell r="F34"/>
          <cell r="G34" t="str">
            <v>PR19BRL_PC07</v>
          </cell>
          <cell r="H34"/>
          <cell r="I34" t="str">
            <v>PR19HDD_A3</v>
          </cell>
          <cell r="J34"/>
          <cell r="K34" t="str">
            <v>PR19NES_BES08</v>
          </cell>
          <cell r="L34"/>
          <cell r="M34" t="str">
            <v>PR19PRT_PRT-Network Plus-05</v>
          </cell>
          <cell r="N34"/>
          <cell r="O34" t="str">
            <v>PR19SES_B.1</v>
          </cell>
          <cell r="P34"/>
          <cell r="Q34" t="str">
            <v>PR19SEW_A.3</v>
          </cell>
          <cell r="R34"/>
          <cell r="S34" t="str">
            <v>PR19SRN_WN08</v>
          </cell>
          <cell r="T34"/>
          <cell r="U34" t="str">
            <v>PR19SSC_B2</v>
          </cell>
          <cell r="V34"/>
          <cell r="W34" t="str">
            <v>PR19SVE_A03</v>
          </cell>
          <cell r="X34"/>
          <cell r="Y34" t="str">
            <v>PR19SWB_PC C1</v>
          </cell>
          <cell r="Z34"/>
          <cell r="AA34" t="str">
            <v>PR19TMS_BW08</v>
          </cell>
          <cell r="AB34"/>
          <cell r="AC34" t="str">
            <v>PR19UUW_A03-WN</v>
          </cell>
          <cell r="AD34"/>
          <cell r="AE34" t="str">
            <v>PR19WSH_Wt8</v>
          </cell>
          <cell r="AF34"/>
          <cell r="AG34" t="str">
            <v>PR19WSX_A3</v>
          </cell>
          <cell r="AH34"/>
          <cell r="AI34" t="str">
            <v>PR19YKY_2</v>
          </cell>
        </row>
        <row r="35">
          <cell r="C35" t="str">
            <v>PR19AFW_W-B3</v>
          </cell>
          <cell r="D35"/>
          <cell r="E35" t="str">
            <v>PR19ANH_20</v>
          </cell>
          <cell r="F35"/>
          <cell r="G35" t="str">
            <v>PR19BRL_PC08</v>
          </cell>
          <cell r="H35"/>
          <cell r="I35" t="str">
            <v>PR19HDD_B7</v>
          </cell>
          <cell r="J35"/>
          <cell r="K35" t="str">
            <v>PR19NES_BES09</v>
          </cell>
          <cell r="L35"/>
          <cell r="M35" t="str">
            <v>PR19PRT_PRT-Network Plus-08</v>
          </cell>
          <cell r="N35"/>
          <cell r="O35" t="str">
            <v>PR19SES_B.4</v>
          </cell>
          <cell r="P35"/>
          <cell r="Q35" t="str">
            <v>PR19SEW_L.2</v>
          </cell>
          <cell r="R35"/>
          <cell r="S35" t="str">
            <v>PR19SRN_WR05</v>
          </cell>
          <cell r="T35"/>
          <cell r="U35" t="str">
            <v>PR19SSC_B3</v>
          </cell>
          <cell r="V35"/>
          <cell r="W35" t="str">
            <v>PR19SVE_B01</v>
          </cell>
          <cell r="X35"/>
          <cell r="Y35" t="str">
            <v>PR19SWB_PC D4</v>
          </cell>
          <cell r="Z35"/>
          <cell r="AA35" t="str">
            <v>PR19TMS_BW09</v>
          </cell>
          <cell r="AB35"/>
          <cell r="AC35" t="str">
            <v>PR19UUW_A04-WN</v>
          </cell>
          <cell r="AD35"/>
          <cell r="AE35" t="str">
            <v>PR19WSH_Sv4</v>
          </cell>
          <cell r="AF35"/>
          <cell r="AG35" t="str">
            <v>PR19WSX_A4</v>
          </cell>
          <cell r="AH35"/>
          <cell r="AI35" t="str">
            <v>PR19YKY_7</v>
          </cell>
        </row>
        <row r="36">
          <cell r="C36" t="str">
            <v>PR19AFW_W-B4</v>
          </cell>
          <cell r="D36"/>
          <cell r="E36" t="str">
            <v>PR19ANH_23</v>
          </cell>
          <cell r="F36"/>
          <cell r="G36" t="str">
            <v>PR19BRL_PC09</v>
          </cell>
          <cell r="H36"/>
          <cell r="I36" t="str">
            <v>PR19HDD_C2</v>
          </cell>
          <cell r="J36"/>
          <cell r="K36" t="str">
            <v>PR19NES_BES11</v>
          </cell>
          <cell r="L36"/>
          <cell r="M36" t="str">
            <v>PR19PRT_PRT-Water Resources-02</v>
          </cell>
          <cell r="N36"/>
          <cell r="O36" t="str">
            <v>PR19SES_D.1</v>
          </cell>
          <cell r="P36"/>
          <cell r="Q36" t="str">
            <v>PR19SEW_L.3</v>
          </cell>
          <cell r="R36"/>
          <cell r="S36" t="str">
            <v>PR19SRN_RR02</v>
          </cell>
          <cell r="T36"/>
          <cell r="U36" t="str">
            <v>PR19SSC_C5</v>
          </cell>
          <cell r="V36"/>
          <cell r="W36" t="str">
            <v>PR19SVE_C03</v>
          </cell>
          <cell r="X36"/>
          <cell r="Y36" t="str">
            <v>PR19SWB_PC E2</v>
          </cell>
          <cell r="Z36"/>
          <cell r="AA36" t="str">
            <v>PR19TMS_BW10</v>
          </cell>
          <cell r="AB36"/>
          <cell r="AC36" t="str">
            <v>PR19UUW_A05-WN</v>
          </cell>
          <cell r="AD36"/>
          <cell r="AE36" t="str">
            <v>PR19WSH_Bl4</v>
          </cell>
          <cell r="AF36"/>
          <cell r="AG36" t="str">
            <v>PR19WSX_C3</v>
          </cell>
          <cell r="AH36"/>
          <cell r="AI36" t="str">
            <v>PR19YKY_17</v>
          </cell>
        </row>
        <row r="37">
          <cell r="C37" t="str">
            <v>PR19AFW_W-B5</v>
          </cell>
          <cell r="D37"/>
          <cell r="E37" t="str">
            <v>PR19ANH_34</v>
          </cell>
          <cell r="F37"/>
          <cell r="G37" t="str">
            <v>PR19BRL_PC10</v>
          </cell>
          <cell r="H37"/>
          <cell r="I37" t="str">
            <v>PR19HDD_F1</v>
          </cell>
          <cell r="J37"/>
          <cell r="K37" t="str">
            <v>PR19NES_BES12</v>
          </cell>
          <cell r="L37"/>
          <cell r="M37" t="str">
            <v>PR19PRT_PRT-Water Resources-01</v>
          </cell>
          <cell r="N37"/>
          <cell r="O37" t="str">
            <v>PR19SES_E.2</v>
          </cell>
          <cell r="P37"/>
          <cell r="Q37" t="str">
            <v>PR19SEW_B.4</v>
          </cell>
          <cell r="R37"/>
          <cell r="S37" t="str">
            <v>PR19SRN_RR03</v>
          </cell>
          <cell r="T37"/>
          <cell r="U37" t="str">
            <v>PR19SSC_C7</v>
          </cell>
          <cell r="V37"/>
          <cell r="W37" t="str">
            <v>PR19SVE_G07</v>
          </cell>
          <cell r="X37"/>
          <cell r="Y37" t="str">
            <v>PR19SWB_PC F2</v>
          </cell>
          <cell r="Z37"/>
          <cell r="AA37" t="str">
            <v>PR19TMS_DW02</v>
          </cell>
          <cell r="AB37"/>
          <cell r="AC37" t="str">
            <v>PR19UUW_B07-WN</v>
          </cell>
          <cell r="AD37"/>
          <cell r="AE37" t="str">
            <v>PR19WSH_Ft11</v>
          </cell>
          <cell r="AF37"/>
          <cell r="AG37" t="str">
            <v>PR19WSX_W3</v>
          </cell>
          <cell r="AH37"/>
          <cell r="AI37" t="str">
            <v>PR19YKY_18</v>
          </cell>
        </row>
        <row r="38">
          <cell r="C38" t="str">
            <v>PR19AFW_W-D5b</v>
          </cell>
          <cell r="D38"/>
          <cell r="E38" t="str">
            <v>PR19ANH_38</v>
          </cell>
          <cell r="F38"/>
          <cell r="G38" t="str">
            <v>PR19BRL_PC17</v>
          </cell>
          <cell r="H38"/>
          <cell r="I38" t="str">
            <v>PR19HDD_G3</v>
          </cell>
          <cell r="J38"/>
          <cell r="K38" t="str">
            <v>PR19NES_BES13</v>
          </cell>
          <cell r="L38"/>
          <cell r="M38" t="str">
            <v>PR19PRT_PRT-Water Resources-06</v>
          </cell>
          <cell r="N38"/>
          <cell r="O38" t="str">
            <v>PR19SES_E.6</v>
          </cell>
          <cell r="P38"/>
          <cell r="Q38" t="str">
            <v>PR19SEW_B.6</v>
          </cell>
          <cell r="R38"/>
          <cell r="S38" t="str">
            <v>PR19SRN_WN09</v>
          </cell>
          <cell r="T38"/>
          <cell r="U38" t="str">
            <v>PR19SSC_D6</v>
          </cell>
          <cell r="V38"/>
          <cell r="W38" t="str">
            <v>PR19SVE_G08</v>
          </cell>
          <cell r="X38"/>
          <cell r="Y38" t="str">
            <v>PR19SWB_PC F5</v>
          </cell>
          <cell r="Z38"/>
          <cell r="AA38" t="str">
            <v>PR19TMS_DWS01</v>
          </cell>
          <cell r="AB38"/>
          <cell r="AC38" t="str">
            <v>PR19UUW_B08-WN</v>
          </cell>
          <cell r="AD38"/>
          <cell r="AE38" t="str">
            <v>PR19WSH_Bl6</v>
          </cell>
          <cell r="AF38"/>
          <cell r="AG38" t="str">
            <v>PR19WSX_Q2</v>
          </cell>
          <cell r="AH38"/>
          <cell r="AI38" t="str">
            <v>PR19YKY_26</v>
          </cell>
        </row>
        <row r="39">
          <cell r="C39" t="str">
            <v>PR19AFW_W-C2</v>
          </cell>
          <cell r="D39"/>
          <cell r="E39" t="str">
            <v>PR19ANH_39</v>
          </cell>
          <cell r="F39"/>
          <cell r="G39" t="str">
            <v>PR19BRL_PC20</v>
          </cell>
          <cell r="H39"/>
          <cell r="I39" t="str">
            <v>PR19HDD_B8</v>
          </cell>
          <cell r="J39"/>
          <cell r="K39" t="str">
            <v>PR19NES_BES14</v>
          </cell>
          <cell r="L39"/>
          <cell r="M39" t="str">
            <v>PR19PRT_PRT-Retail-02</v>
          </cell>
          <cell r="N39"/>
          <cell r="O39" t="str">
            <v>PR19SES_A.5</v>
          </cell>
          <cell r="P39"/>
          <cell r="Q39" t="str">
            <v>PR19SEW_H.1</v>
          </cell>
          <cell r="R39"/>
          <cell r="S39" t="str">
            <v>PR19SRN_WN11</v>
          </cell>
          <cell r="T39"/>
          <cell r="U39" t="str">
            <v>PR19SSC_D7</v>
          </cell>
          <cell r="V39"/>
          <cell r="W39" t="str">
            <v>PR19SVE_G09</v>
          </cell>
          <cell r="X39"/>
          <cell r="Y39" t="str">
            <v>PR19SWB_PC H2</v>
          </cell>
          <cell r="Z39"/>
          <cell r="AA39" t="str">
            <v>PR19TMS_DWS02</v>
          </cell>
          <cell r="AB39"/>
          <cell r="AC39" t="str">
            <v>PR19UUW_B09-DP</v>
          </cell>
          <cell r="AD39"/>
          <cell r="AE39" t="str">
            <v>PR19WSH_Bl8</v>
          </cell>
          <cell r="AF39"/>
          <cell r="AG39" t="str">
            <v>PR19WSX_Q3</v>
          </cell>
          <cell r="AH39"/>
          <cell r="AI39" t="str">
            <v>PR19YKY_27</v>
          </cell>
        </row>
        <row r="40">
          <cell r="C40" t="str">
            <v>PR19AFW_W-N1</v>
          </cell>
          <cell r="D40"/>
          <cell r="E40" t="str">
            <v>PR19ANH_41</v>
          </cell>
          <cell r="F40"/>
          <cell r="G40" t="str">
            <v>PR19BRL_PC21</v>
          </cell>
          <cell r="H40"/>
          <cell r="I40"/>
          <cell r="J40"/>
          <cell r="K40" t="str">
            <v>PR19NES_BES18</v>
          </cell>
          <cell r="L40"/>
          <cell r="M40" t="str">
            <v>PR19PRT_PRT-Retail-03</v>
          </cell>
          <cell r="N40"/>
          <cell r="O40" t="str">
            <v>PR19SES_C.2</v>
          </cell>
          <cell r="P40"/>
          <cell r="Q40" t="str">
            <v>PR19SEW_H.2</v>
          </cell>
          <cell r="R40"/>
          <cell r="S40" t="str">
            <v>PR19SRN_WN13</v>
          </cell>
          <cell r="T40"/>
          <cell r="U40" t="str">
            <v>PR19SSC_D8</v>
          </cell>
          <cell r="V40"/>
          <cell r="W40" t="str">
            <v>PR19SVE_G10</v>
          </cell>
          <cell r="X40"/>
          <cell r="Y40" t="str">
            <v>PR19SWB_PCA6</v>
          </cell>
          <cell r="Z40"/>
          <cell r="AA40" t="str">
            <v>PR19TMS_DWS03</v>
          </cell>
          <cell r="AB40"/>
          <cell r="AC40" t="str">
            <v>PR19UUW_B10-WR</v>
          </cell>
          <cell r="AD40"/>
          <cell r="AE40" t="str">
            <v>PR19WSH_BI10</v>
          </cell>
          <cell r="AF40"/>
          <cell r="AG40" t="str">
            <v>PR19WSX_Q4</v>
          </cell>
          <cell r="AH40"/>
          <cell r="AI40" t="str">
            <v>PR19YKY_28</v>
          </cell>
        </row>
        <row r="41">
          <cell r="C41" t="str">
            <v>PR19AFW_W-N2</v>
          </cell>
          <cell r="D41"/>
          <cell r="E41" t="str">
            <v>PR19ANH_47</v>
          </cell>
          <cell r="F41"/>
          <cell r="G41" t="str">
            <v>PR19BRL_PC22</v>
          </cell>
          <cell r="H41"/>
          <cell r="I41"/>
          <cell r="J41"/>
          <cell r="K41" t="str">
            <v>PR19NES_BES20</v>
          </cell>
          <cell r="L41"/>
          <cell r="M41" t="str">
            <v>PR19PRT_NEP02</v>
          </cell>
          <cell r="N41"/>
          <cell r="O41"/>
          <cell r="P41"/>
          <cell r="Q41" t="str">
            <v>PR19SEW_H.3</v>
          </cell>
          <cell r="R41"/>
          <cell r="S41" t="str">
            <v>PR19SRN_WR07</v>
          </cell>
          <cell r="T41"/>
          <cell r="U41" t="str">
            <v>PR19SSC_E2</v>
          </cell>
          <cell r="V41"/>
          <cell r="W41" t="str">
            <v>PR19SVE_G11</v>
          </cell>
          <cell r="X41"/>
          <cell r="Y41" t="str">
            <v>PR19SWB_PCA7</v>
          </cell>
          <cell r="Z41"/>
          <cell r="AA41" t="str">
            <v>PR19TMS_ER01</v>
          </cell>
          <cell r="AB41"/>
          <cell r="AC41" t="str">
            <v>PR19UUW_B11-WN</v>
          </cell>
          <cell r="AD41"/>
          <cell r="AE41" t="str">
            <v>PR19WSH_VIS01</v>
          </cell>
          <cell r="AF41"/>
          <cell r="AG41" t="str">
            <v>PR19WSX_R7</v>
          </cell>
          <cell r="AH41"/>
          <cell r="AI41" t="str">
            <v>PR19YKY_29</v>
          </cell>
        </row>
        <row r="42">
          <cell r="C42"/>
          <cell r="D42"/>
          <cell r="E42" t="str">
            <v>PR19ANH_48</v>
          </cell>
          <cell r="F42"/>
          <cell r="G42" t="str">
            <v>PR19BRL_PC23</v>
          </cell>
          <cell r="H42"/>
          <cell r="I42"/>
          <cell r="J42"/>
          <cell r="K42" t="str">
            <v>PR19NES_BES21</v>
          </cell>
          <cell r="L42"/>
          <cell r="M42" t="str">
            <v>PR19PRT_15</v>
          </cell>
          <cell r="N42"/>
          <cell r="O42"/>
          <cell r="P42"/>
          <cell r="Q42" t="str">
            <v>PR19SEW_H.5</v>
          </cell>
          <cell r="R42"/>
          <cell r="S42"/>
          <cell r="T42"/>
          <cell r="U42"/>
          <cell r="V42"/>
          <cell r="W42" t="str">
            <v>PR19SVE_G12</v>
          </cell>
          <cell r="X42"/>
          <cell r="Y42" t="str">
            <v>PR19SWB_PCD5</v>
          </cell>
          <cell r="Z42"/>
          <cell r="AA42" t="str">
            <v>PR19TMS_ER02</v>
          </cell>
          <cell r="AB42"/>
          <cell r="AC42" t="str">
            <v>PR19UUW_C03-WR</v>
          </cell>
          <cell r="AD42"/>
          <cell r="AE42" t="str">
            <v>PR19WSH_DPC01</v>
          </cell>
          <cell r="AF42"/>
          <cell r="AG42" t="str">
            <v>PR19WSX_E3</v>
          </cell>
          <cell r="AH42"/>
          <cell r="AI42"/>
        </row>
        <row r="43">
          <cell r="C43"/>
          <cell r="D43"/>
          <cell r="E43"/>
          <cell r="F43"/>
          <cell r="G43" t="str">
            <v>PR19BRL_PC24</v>
          </cell>
          <cell r="H43"/>
          <cell r="I43"/>
          <cell r="J43"/>
          <cell r="K43" t="str">
            <v>PR19NES_BES24</v>
          </cell>
          <cell r="L43"/>
          <cell r="M43"/>
          <cell r="N43"/>
          <cell r="O43"/>
          <cell r="P43"/>
          <cell r="Q43" t="str">
            <v>PR19SEW_H.7</v>
          </cell>
          <cell r="R43"/>
          <cell r="S43"/>
          <cell r="T43"/>
          <cell r="U43"/>
          <cell r="V43"/>
          <cell r="W43" t="str">
            <v>PR19SVE_G13</v>
          </cell>
          <cell r="X43"/>
          <cell r="Y43"/>
          <cell r="Z43"/>
          <cell r="AA43" t="str">
            <v>PR19TMS_EW01</v>
          </cell>
          <cell r="AB43"/>
          <cell r="AC43" t="str">
            <v>PR19UUW_C04-WR</v>
          </cell>
          <cell r="AD43"/>
          <cell r="AE43" t="str">
            <v>PR19WSH_DPC02</v>
          </cell>
          <cell r="AF43"/>
          <cell r="AG43" t="str">
            <v>PR19WSX_E4</v>
          </cell>
          <cell r="AH43"/>
          <cell r="AI43"/>
        </row>
        <row r="44">
          <cell r="C44"/>
          <cell r="D44"/>
          <cell r="E44"/>
          <cell r="F44"/>
          <cell r="G44" t="str">
            <v>PR19BRL_PC25</v>
          </cell>
          <cell r="H44"/>
          <cell r="I44"/>
          <cell r="J44"/>
          <cell r="K44" t="str">
            <v>PR19NES_BES25</v>
          </cell>
          <cell r="L44"/>
          <cell r="M44"/>
          <cell r="N44"/>
          <cell r="O44"/>
          <cell r="P44"/>
          <cell r="Q44"/>
          <cell r="R44"/>
          <cell r="S44"/>
          <cell r="T44"/>
          <cell r="U44"/>
          <cell r="V44"/>
          <cell r="W44" t="str">
            <v>PR19SVE_H02</v>
          </cell>
          <cell r="X44"/>
          <cell r="Y44"/>
          <cell r="Z44"/>
          <cell r="AA44" t="str">
            <v>PR19TMS_EWS08</v>
          </cell>
          <cell r="AB44"/>
          <cell r="AC44" t="str">
            <v>PR19UUW_E01-HH</v>
          </cell>
          <cell r="AD44"/>
          <cell r="AE44"/>
          <cell r="AF44"/>
          <cell r="AG44" t="str">
            <v>PR19WSX_E12</v>
          </cell>
          <cell r="AH44"/>
          <cell r="AI44"/>
        </row>
        <row r="45">
          <cell r="C45"/>
          <cell r="D45"/>
          <cell r="E45"/>
          <cell r="F45"/>
          <cell r="G45" t="str">
            <v>PR19BRL_PC26</v>
          </cell>
          <cell r="H45"/>
          <cell r="I45"/>
          <cell r="J45"/>
          <cell r="K45" t="str">
            <v>PR19NES_BES26</v>
          </cell>
          <cell r="L45"/>
          <cell r="M45"/>
          <cell r="N45"/>
          <cell r="O45"/>
          <cell r="P45"/>
          <cell r="Q45"/>
          <cell r="R45"/>
          <cell r="S45"/>
          <cell r="T45"/>
          <cell r="U45"/>
          <cell r="V45"/>
          <cell r="W45" t="str">
            <v>PR19SVE_H03</v>
          </cell>
          <cell r="X45"/>
          <cell r="Y45"/>
          <cell r="Z45"/>
          <cell r="AA45" t="str">
            <v>PR19TMS_M01</v>
          </cell>
          <cell r="AB45"/>
          <cell r="AC45" t="str">
            <v>PR19UUW_E10-HH</v>
          </cell>
          <cell r="AD45"/>
          <cell r="AE45"/>
          <cell r="AF45"/>
          <cell r="AG45" t="str">
            <v>PR19WSX_SEC</v>
          </cell>
          <cell r="AH45"/>
          <cell r="AI45"/>
        </row>
        <row r="46">
          <cell r="C46"/>
          <cell r="D46"/>
          <cell r="E46"/>
          <cell r="F46"/>
          <cell r="G46" t="str">
            <v>PR19BRL_PC28</v>
          </cell>
          <cell r="H46"/>
          <cell r="I46"/>
          <cell r="J46"/>
          <cell r="K46" t="str">
            <v>PR19NES_BES28</v>
          </cell>
          <cell r="L46"/>
          <cell r="M46"/>
          <cell r="N46"/>
          <cell r="O46"/>
          <cell r="P46"/>
          <cell r="Q46"/>
          <cell r="R46"/>
          <cell r="S46"/>
          <cell r="T46"/>
          <cell r="U46"/>
          <cell r="V46"/>
          <cell r="W46" t="str">
            <v>PR19SVE_H04</v>
          </cell>
          <cell r="X46"/>
          <cell r="Y46"/>
          <cell r="Z46"/>
          <cell r="AA46" t="str">
            <v>PR19TMS_M02</v>
          </cell>
          <cell r="AB46"/>
          <cell r="AC46" t="str">
            <v>PR19UUW_E03-CF</v>
          </cell>
          <cell r="AD46"/>
          <cell r="AE46"/>
          <cell r="AF46"/>
          <cell r="AG46"/>
          <cell r="AH46"/>
          <cell r="AI46"/>
        </row>
        <row r="47">
          <cell r="C47"/>
          <cell r="D47"/>
          <cell r="E47"/>
          <cell r="F47"/>
          <cell r="G47"/>
          <cell r="H47"/>
          <cell r="I47"/>
          <cell r="J47"/>
          <cell r="K47"/>
          <cell r="L47"/>
          <cell r="M47"/>
          <cell r="N47"/>
          <cell r="O47"/>
          <cell r="P47"/>
          <cell r="Q47"/>
          <cell r="R47"/>
          <cell r="S47"/>
          <cell r="T47"/>
          <cell r="U47"/>
          <cell r="V47"/>
          <cell r="W47"/>
          <cell r="X47"/>
          <cell r="Y47"/>
          <cell r="Z47"/>
          <cell r="AA47"/>
          <cell r="AB47"/>
          <cell r="AC47" t="str">
            <v>PR19UUW_E04-CF</v>
          </cell>
          <cell r="AD47"/>
          <cell r="AE47"/>
          <cell r="AF47"/>
          <cell r="AG47"/>
          <cell r="AH47"/>
          <cell r="AI47"/>
        </row>
        <row r="48">
          <cell r="C48"/>
          <cell r="D48"/>
          <cell r="E48"/>
          <cell r="F48"/>
          <cell r="G48"/>
          <cell r="H48"/>
          <cell r="I48"/>
          <cell r="J48"/>
          <cell r="K48"/>
          <cell r="L48"/>
          <cell r="M48"/>
          <cell r="N48"/>
          <cell r="O48"/>
          <cell r="P48"/>
          <cell r="Q48"/>
          <cell r="R48"/>
          <cell r="S48"/>
          <cell r="T48"/>
          <cell r="U48"/>
          <cell r="V48"/>
          <cell r="W48"/>
          <cell r="X48"/>
          <cell r="Y48"/>
          <cell r="Z48"/>
          <cell r="AA48"/>
          <cell r="AB48"/>
          <cell r="AC48" t="str">
            <v>PR19UUW_E05-HH</v>
          </cell>
          <cell r="AD48"/>
          <cell r="AE48"/>
          <cell r="AF48"/>
          <cell r="AG48"/>
          <cell r="AH48"/>
          <cell r="AI48"/>
        </row>
        <row r="49">
          <cell r="C49"/>
          <cell r="D49"/>
          <cell r="E49"/>
          <cell r="F49"/>
          <cell r="G49"/>
          <cell r="H49"/>
          <cell r="I49"/>
          <cell r="J49"/>
          <cell r="K49"/>
          <cell r="L49"/>
          <cell r="M49"/>
          <cell r="N49"/>
          <cell r="O49"/>
          <cell r="P49"/>
          <cell r="Q49"/>
          <cell r="R49"/>
          <cell r="S49"/>
          <cell r="T49"/>
          <cell r="U49"/>
          <cell r="V49"/>
          <cell r="W49"/>
          <cell r="X49"/>
          <cell r="Y49"/>
          <cell r="Z49"/>
          <cell r="AA49"/>
          <cell r="AB49"/>
          <cell r="AC49" t="str">
            <v>PR19UUW_E07-DP</v>
          </cell>
          <cell r="AD49"/>
          <cell r="AE49"/>
          <cell r="AF49"/>
          <cell r="AG49"/>
          <cell r="AH49"/>
          <cell r="AI49"/>
        </row>
        <row r="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row>
        <row r="51">
          <cell r="C51"/>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row>
        <row r="52">
          <cell r="C52"/>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row>
        <row r="53">
          <cell r="C53"/>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row>
        <row r="58">
          <cell r="C58" t="str">
            <v>AFW</v>
          </cell>
          <cell r="D58"/>
          <cell r="E58" t="str">
            <v>ANH</v>
          </cell>
          <cell r="F58"/>
          <cell r="G58" t="str">
            <v>BRL</v>
          </cell>
          <cell r="H58"/>
          <cell r="I58" t="str">
            <v>HDD</v>
          </cell>
          <cell r="J58"/>
          <cell r="K58" t="str">
            <v>NES</v>
          </cell>
          <cell r="L58"/>
          <cell r="M58" t="str">
            <v>PRT</v>
          </cell>
          <cell r="N58"/>
          <cell r="O58" t="str">
            <v>SES</v>
          </cell>
          <cell r="P58"/>
          <cell r="Q58" t="str">
            <v>SEW</v>
          </cell>
          <cell r="R58"/>
          <cell r="S58" t="str">
            <v>SRN</v>
          </cell>
          <cell r="T58"/>
          <cell r="U58" t="str">
            <v>SSC</v>
          </cell>
          <cell r="V58"/>
          <cell r="W58" t="str">
            <v>SVE</v>
          </cell>
          <cell r="X58"/>
          <cell r="Y58" t="str">
            <v>SWB</v>
          </cell>
          <cell r="Z58"/>
          <cell r="AA58" t="str">
            <v>TMS</v>
          </cell>
          <cell r="AB58"/>
          <cell r="AC58" t="str">
            <v>UUW</v>
          </cell>
          <cell r="AD58"/>
          <cell r="AE58" t="str">
            <v>WSH</v>
          </cell>
          <cell r="AF58"/>
          <cell r="AG58" t="str">
            <v>WSX</v>
          </cell>
          <cell r="AH58"/>
          <cell r="AI58" t="str">
            <v>YKY</v>
          </cell>
        </row>
        <row r="59">
          <cell r="C59"/>
          <cell r="D59"/>
          <cell r="E59" t="str">
            <v>PR19ANH_17</v>
          </cell>
          <cell r="F59"/>
          <cell r="G59"/>
          <cell r="H59"/>
          <cell r="I59" t="str">
            <v>PR19HDD_C1</v>
          </cell>
          <cell r="J59"/>
          <cell r="K59" t="str">
            <v>PR19NES_BES15</v>
          </cell>
          <cell r="L59"/>
          <cell r="M59"/>
          <cell r="N59"/>
          <cell r="O59"/>
          <cell r="P59"/>
          <cell r="Q59"/>
          <cell r="R59"/>
          <cell r="S59" t="str">
            <v>PR19SRN_WWN07</v>
          </cell>
          <cell r="T59"/>
          <cell r="U59"/>
          <cell r="V59"/>
          <cell r="W59" t="str">
            <v>PR19SVE_C02</v>
          </cell>
          <cell r="X59"/>
          <cell r="Y59" t="str">
            <v>PR19SWB_PC B2</v>
          </cell>
          <cell r="Z59"/>
          <cell r="AA59" t="str">
            <v>PR19TMS_CS04</v>
          </cell>
          <cell r="AB59"/>
          <cell r="AC59" t="str">
            <v>PR19UUW_C05-WWN</v>
          </cell>
          <cell r="AD59"/>
          <cell r="AE59" t="str">
            <v>PR19WSH_En6</v>
          </cell>
          <cell r="AF59"/>
          <cell r="AG59" t="str">
            <v>PR19WSX_F2</v>
          </cell>
          <cell r="AH59"/>
          <cell r="AI59" t="str">
            <v>PR19YKY_4</v>
          </cell>
        </row>
        <row r="60">
          <cell r="C60"/>
          <cell r="D60"/>
          <cell r="E60" t="str">
            <v>PR19ANH_19</v>
          </cell>
          <cell r="F60"/>
          <cell r="G60"/>
          <cell r="H60"/>
          <cell r="I60" t="str">
            <v>PR19HDD_C3</v>
          </cell>
          <cell r="J60"/>
          <cell r="K60" t="str">
            <v>PR19NES_BES16</v>
          </cell>
          <cell r="L60"/>
          <cell r="M60"/>
          <cell r="N60"/>
          <cell r="O60"/>
          <cell r="P60"/>
          <cell r="Q60"/>
          <cell r="R60"/>
          <cell r="S60" t="str">
            <v>PR19SRN_BIO01</v>
          </cell>
          <cell r="T60"/>
          <cell r="U60"/>
          <cell r="V60"/>
          <cell r="W60" t="str">
            <v>PR19SVE_C04</v>
          </cell>
          <cell r="X60"/>
          <cell r="Y60" t="str">
            <v>PR19SWB_PC B4</v>
          </cell>
          <cell r="Z60"/>
          <cell r="AA60" t="str">
            <v>PR19TMS_CS05</v>
          </cell>
          <cell r="AB60"/>
          <cell r="AC60" t="str">
            <v>PR19UUW_C06-WWN</v>
          </cell>
          <cell r="AD60"/>
          <cell r="AE60" t="str">
            <v>PR19WSH_En7</v>
          </cell>
          <cell r="AF60"/>
          <cell r="AG60" t="str">
            <v>PR19WSX_F3</v>
          </cell>
          <cell r="AH60"/>
          <cell r="AI60" t="str">
            <v>PR19YKY_6a</v>
          </cell>
        </row>
        <row r="61">
          <cell r="C61"/>
          <cell r="D61"/>
          <cell r="E61" t="str">
            <v>PR19ANH_32</v>
          </cell>
          <cell r="F61"/>
          <cell r="G61"/>
          <cell r="H61"/>
          <cell r="I61" t="str">
            <v>PR19HDD_E3</v>
          </cell>
          <cell r="J61"/>
          <cell r="K61" t="str">
            <v>PR19NES_BES17</v>
          </cell>
          <cell r="L61"/>
          <cell r="M61"/>
          <cell r="N61"/>
          <cell r="O61"/>
          <cell r="P61"/>
          <cell r="Q61"/>
          <cell r="R61"/>
          <cell r="S61" t="str">
            <v>PR19SRN_BIO02</v>
          </cell>
          <cell r="T61"/>
          <cell r="U61"/>
          <cell r="V61"/>
          <cell r="W61" t="str">
            <v>PR19SVE_C05</v>
          </cell>
          <cell r="X61"/>
          <cell r="Y61" t="str">
            <v>PR19SWB_PC B5</v>
          </cell>
          <cell r="Z61"/>
          <cell r="AA61" t="str">
            <v>PR19TMS_DS02</v>
          </cell>
          <cell r="AB61"/>
          <cell r="AC61" t="str">
            <v>PR19UUW_C08-CF</v>
          </cell>
          <cell r="AD61"/>
          <cell r="AE61" t="str">
            <v>PR19WSH_En8</v>
          </cell>
          <cell r="AF61"/>
          <cell r="AG61" t="str">
            <v>PR19WSX_F4</v>
          </cell>
          <cell r="AH61"/>
          <cell r="AI61" t="str">
            <v>PR19YKY_9</v>
          </cell>
        </row>
        <row r="62">
          <cell r="C62"/>
          <cell r="D62"/>
          <cell r="E62" t="str">
            <v>PR19ANH_42</v>
          </cell>
          <cell r="F62"/>
          <cell r="G62"/>
          <cell r="H62"/>
          <cell r="I62"/>
          <cell r="J62"/>
          <cell r="K62" t="str">
            <v>PR19NES_BES19</v>
          </cell>
          <cell r="L62"/>
          <cell r="M62"/>
          <cell r="N62"/>
          <cell r="O62"/>
          <cell r="P62"/>
          <cell r="Q62"/>
          <cell r="R62"/>
          <cell r="S62" t="str">
            <v>PR19SRN_WWN09</v>
          </cell>
          <cell r="T62"/>
          <cell r="U62"/>
          <cell r="V62"/>
          <cell r="W62" t="str">
            <v>PR19SVE_F05</v>
          </cell>
          <cell r="X62"/>
          <cell r="Y62" t="str">
            <v>PR19SWB_PC B7</v>
          </cell>
          <cell r="Z62"/>
          <cell r="AA62" t="str">
            <v>PR19TMS_ES02</v>
          </cell>
          <cell r="AB62"/>
          <cell r="AC62" t="str">
            <v>PR19UUW_C09-BR</v>
          </cell>
          <cell r="AD62"/>
          <cell r="AE62" t="str">
            <v>PR19WSH_Rt2</v>
          </cell>
          <cell r="AF62"/>
          <cell r="AG62" t="str">
            <v>PR19WSX_E5</v>
          </cell>
          <cell r="AH62"/>
          <cell r="AI62" t="str">
            <v>PR19YKY_35</v>
          </cell>
        </row>
        <row r="63">
          <cell r="C63"/>
          <cell r="D63"/>
          <cell r="E63" t="str">
            <v>PR19CMA_ANH-01</v>
          </cell>
          <cell r="F63"/>
          <cell r="G63"/>
          <cell r="H63"/>
          <cell r="I63"/>
          <cell r="J63"/>
          <cell r="K63" t="str">
            <v>PR19NES_BES27</v>
          </cell>
          <cell r="L63"/>
          <cell r="M63"/>
          <cell r="N63"/>
          <cell r="O63"/>
          <cell r="P63"/>
          <cell r="Q63"/>
          <cell r="R63"/>
          <cell r="S63" t="str">
            <v>PR19SRN_WWN11</v>
          </cell>
          <cell r="T63"/>
          <cell r="U63"/>
          <cell r="V63"/>
          <cell r="W63" t="str">
            <v>PR19SVE_F06</v>
          </cell>
          <cell r="X63"/>
          <cell r="Y63" t="str">
            <v>PR19SWB_PC B9</v>
          </cell>
          <cell r="Z63"/>
          <cell r="AA63" t="str">
            <v>PR19TMS_ES03</v>
          </cell>
          <cell r="AB63"/>
          <cell r="AC63" t="str">
            <v>PR19UUW_C10-BR</v>
          </cell>
          <cell r="AD63"/>
          <cell r="AE63" t="str">
            <v>PR19WSH_Rt4</v>
          </cell>
          <cell r="AF63"/>
          <cell r="AG63" t="str">
            <v>PR19WSX_E6</v>
          </cell>
          <cell r="AH63"/>
          <cell r="AI63" t="str">
            <v>PR19YKY_36</v>
          </cell>
        </row>
        <row r="64">
          <cell r="C64"/>
          <cell r="D64"/>
          <cell r="E64"/>
          <cell r="F64"/>
          <cell r="G64"/>
          <cell r="H64"/>
          <cell r="I64"/>
          <cell r="J64"/>
          <cell r="K64" t="str">
            <v>PR19NES_BES31</v>
          </cell>
          <cell r="L64"/>
          <cell r="M64"/>
          <cell r="N64"/>
          <cell r="O64"/>
          <cell r="P64"/>
          <cell r="Q64"/>
          <cell r="R64"/>
          <cell r="S64" t="str">
            <v>PR19SRN_WWN12</v>
          </cell>
          <cell r="T64"/>
          <cell r="U64"/>
          <cell r="V64"/>
          <cell r="W64" t="str">
            <v>PR19SVE_F07</v>
          </cell>
          <cell r="X64"/>
          <cell r="Y64" t="str">
            <v>PR19SWB_PC D3</v>
          </cell>
          <cell r="Z64"/>
          <cell r="AA64" t="str">
            <v>PR19TMS_ET01</v>
          </cell>
          <cell r="AB64"/>
          <cell r="AC64" t="str">
            <v>PR19UUW_F02-WWN</v>
          </cell>
          <cell r="AD64"/>
          <cell r="AE64" t="str">
            <v>PR19WSH_Ft4</v>
          </cell>
          <cell r="AF64"/>
          <cell r="AG64" t="str">
            <v>PR19WSX_E7</v>
          </cell>
          <cell r="AH64"/>
          <cell r="AI64" t="str">
            <v>PR19YKY_37</v>
          </cell>
        </row>
        <row r="65">
          <cell r="C65"/>
          <cell r="D65"/>
          <cell r="E65"/>
          <cell r="F65"/>
          <cell r="G65"/>
          <cell r="H65"/>
          <cell r="I65"/>
          <cell r="J65"/>
          <cell r="K65" t="str">
            <v>PR19NES_BES29</v>
          </cell>
          <cell r="L65"/>
          <cell r="M65"/>
          <cell r="N65"/>
          <cell r="O65"/>
          <cell r="P65"/>
          <cell r="Q65"/>
          <cell r="R65"/>
          <cell r="S65" t="str">
            <v>PR19SRN_WWN13</v>
          </cell>
          <cell r="T65"/>
          <cell r="U65"/>
          <cell r="V65"/>
          <cell r="W65" t="str">
            <v>PR19SVE_F08</v>
          </cell>
          <cell r="X65"/>
          <cell r="Y65" t="str">
            <v>PR19SWB_PC E3</v>
          </cell>
          <cell r="Z65"/>
          <cell r="AA65" t="str">
            <v>PR19TMS_ET04</v>
          </cell>
          <cell r="AB65"/>
          <cell r="AC65" t="str">
            <v>PR19UUW_G03-WWN</v>
          </cell>
          <cell r="AD65"/>
          <cell r="AE65" t="str">
            <v>PR19WSH_Ft10</v>
          </cell>
          <cell r="AF65"/>
          <cell r="AG65" t="str">
            <v>PR19WSX_E8</v>
          </cell>
          <cell r="AH65"/>
          <cell r="AI65" t="str">
            <v>PR19YKY_40</v>
          </cell>
        </row>
        <row r="66">
          <cell r="C66"/>
          <cell r="D66"/>
          <cell r="E66"/>
          <cell r="F66"/>
          <cell r="G66"/>
          <cell r="H66"/>
          <cell r="I66"/>
          <cell r="J66"/>
          <cell r="K66"/>
          <cell r="L66"/>
          <cell r="M66"/>
          <cell r="N66"/>
          <cell r="O66"/>
          <cell r="P66"/>
          <cell r="Q66"/>
          <cell r="R66"/>
          <cell r="S66" t="str">
            <v>PR19SRN_WWN06</v>
          </cell>
          <cell r="T66"/>
          <cell r="U66"/>
          <cell r="V66"/>
          <cell r="W66" t="str">
            <v>PR19SVE_F09</v>
          </cell>
          <cell r="X66"/>
          <cell r="Y66" t="str">
            <v>PR19SWB_PC F6</v>
          </cell>
          <cell r="Z66"/>
          <cell r="AA66" t="str">
            <v>PR19TMS_EWS01</v>
          </cell>
          <cell r="AB66"/>
          <cell r="AC66" t="str">
            <v>PR19UUW_G04-WWN</v>
          </cell>
          <cell r="AD66"/>
          <cell r="AE66" t="str">
            <v>PR19WSH_En9</v>
          </cell>
          <cell r="AF66"/>
          <cell r="AG66" t="str">
            <v>PR19WSX_E9</v>
          </cell>
          <cell r="AH66"/>
          <cell r="AI66" t="str">
            <v>PR19CMA_YKY-01</v>
          </cell>
        </row>
        <row r="67">
          <cell r="C67"/>
          <cell r="D67"/>
          <cell r="E67"/>
          <cell r="F67"/>
          <cell r="G67"/>
          <cell r="H67"/>
          <cell r="I67"/>
          <cell r="J67"/>
          <cell r="K67"/>
          <cell r="L67"/>
          <cell r="M67"/>
          <cell r="N67"/>
          <cell r="O67"/>
          <cell r="P67"/>
          <cell r="Q67"/>
          <cell r="R67"/>
          <cell r="S67" t="str">
            <v>PR19SRN_WWN08</v>
          </cell>
          <cell r="T67"/>
          <cell r="U67"/>
          <cell r="V67"/>
          <cell r="W67"/>
          <cell r="X67"/>
          <cell r="Y67" t="str">
            <v>PR19SWB_PC H1</v>
          </cell>
          <cell r="Z67"/>
          <cell r="AA67" t="str">
            <v>PR19TMS_EWS02</v>
          </cell>
          <cell r="AB67"/>
          <cell r="AC67" t="str">
            <v>PR19UUW_G05-WWN</v>
          </cell>
          <cell r="AD67"/>
          <cell r="AE67"/>
          <cell r="AF67"/>
          <cell r="AG67" t="str">
            <v>PR19WSX_E10</v>
          </cell>
          <cell r="AH67"/>
          <cell r="AI67"/>
        </row>
        <row r="68">
          <cell r="C68"/>
          <cell r="D68"/>
          <cell r="E68"/>
          <cell r="F68"/>
          <cell r="G68"/>
          <cell r="H68"/>
          <cell r="I68"/>
          <cell r="J68"/>
          <cell r="K68"/>
          <cell r="L68"/>
          <cell r="M68"/>
          <cell r="N68"/>
          <cell r="O68"/>
          <cell r="P68"/>
          <cell r="Q68"/>
          <cell r="R68"/>
          <cell r="S68" t="str">
            <v>PR19SRN_WWN16</v>
          </cell>
          <cell r="T68"/>
          <cell r="U68"/>
          <cell r="V68"/>
          <cell r="W68"/>
          <cell r="X68"/>
          <cell r="Y68"/>
          <cell r="Z68"/>
          <cell r="AA68" t="str">
            <v>PR19TMS_EWS03</v>
          </cell>
          <cell r="AB68"/>
          <cell r="AC68" t="str">
            <v>PR19UUW_G06-WWN</v>
          </cell>
          <cell r="AD68"/>
          <cell r="AE68"/>
          <cell r="AF68"/>
          <cell r="AG68" t="str">
            <v>PR19WSX_E11</v>
          </cell>
          <cell r="AH68"/>
          <cell r="AI68"/>
        </row>
        <row r="69">
          <cell r="C69"/>
          <cell r="D69"/>
          <cell r="E69"/>
          <cell r="F69"/>
          <cell r="G69"/>
          <cell r="H69"/>
          <cell r="I69"/>
          <cell r="J69"/>
          <cell r="K69"/>
          <cell r="L69"/>
          <cell r="M69"/>
          <cell r="N69"/>
          <cell r="O69"/>
          <cell r="P69"/>
          <cell r="Q69"/>
          <cell r="R69"/>
          <cell r="S69"/>
          <cell r="T69"/>
          <cell r="U69"/>
          <cell r="V69"/>
          <cell r="W69"/>
          <cell r="X69"/>
          <cell r="Y69"/>
          <cell r="Z69"/>
          <cell r="AA69" t="str">
            <v>PR19TMS_ET07</v>
          </cell>
          <cell r="AB69"/>
          <cell r="AC69"/>
          <cell r="AD69"/>
          <cell r="AE69"/>
          <cell r="AF69"/>
          <cell r="AG69" t="str">
            <v>PR19WSX_E13</v>
          </cell>
          <cell r="AH69"/>
          <cell r="AI69"/>
        </row>
        <row r="70">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row>
        <row r="71">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row>
        <row r="72">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row>
        <row r="73">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row>
        <row r="78">
          <cell r="C78" t="str">
            <v>AFW</v>
          </cell>
          <cell r="D78"/>
          <cell r="E78" t="str">
            <v>ANH</v>
          </cell>
          <cell r="F78"/>
          <cell r="G78" t="str">
            <v>BRL</v>
          </cell>
          <cell r="H78"/>
          <cell r="I78" t="str">
            <v>HDD</v>
          </cell>
          <cell r="J78"/>
          <cell r="K78" t="str">
            <v>NES</v>
          </cell>
          <cell r="L78"/>
          <cell r="M78" t="str">
            <v>PRT</v>
          </cell>
          <cell r="N78"/>
          <cell r="O78" t="str">
            <v>SES</v>
          </cell>
          <cell r="P78"/>
          <cell r="Q78" t="str">
            <v>SEW</v>
          </cell>
          <cell r="R78"/>
          <cell r="S78" t="str">
            <v>SRN</v>
          </cell>
          <cell r="T78"/>
          <cell r="U78" t="str">
            <v>SSC</v>
          </cell>
          <cell r="V78"/>
          <cell r="W78" t="str">
            <v>SVE</v>
          </cell>
          <cell r="X78"/>
          <cell r="Y78" t="str">
            <v>SWB</v>
          </cell>
          <cell r="Z78"/>
          <cell r="AA78" t="str">
            <v>TMS</v>
          </cell>
          <cell r="AB78"/>
          <cell r="AC78" t="str">
            <v>UUW</v>
          </cell>
          <cell r="AD78"/>
          <cell r="AE78" t="str">
            <v>WSH</v>
          </cell>
          <cell r="AF78"/>
          <cell r="AG78" t="str">
            <v>WSX</v>
          </cell>
          <cell r="AH78"/>
          <cell r="AI78" t="str">
            <v>YKY</v>
          </cell>
          <cell r="AJ78"/>
          <cell r="AK78"/>
        </row>
        <row r="79">
          <cell r="C79" t="str">
            <v>PR19AFW_W-D5a</v>
          </cell>
          <cell r="D79"/>
          <cell r="E79" t="str">
            <v>PR19ANH_18</v>
          </cell>
          <cell r="F79"/>
          <cell r="G79" t="str">
            <v>PR19BRL_PC14</v>
          </cell>
          <cell r="H79"/>
          <cell r="I79" t="str">
            <v>PR19HDD_D1</v>
          </cell>
          <cell r="J79"/>
          <cell r="K79" t="str">
            <v>PR19NES_BES01</v>
          </cell>
          <cell r="L79"/>
          <cell r="M79" t="str">
            <v>PR19PRT_PRT-Network Plus-12</v>
          </cell>
          <cell r="N79"/>
          <cell r="O79" t="str">
            <v>PR19SES_B.2</v>
          </cell>
          <cell r="P79"/>
          <cell r="Q79" t="str">
            <v>PR19SEW_C.2</v>
          </cell>
          <cell r="R79"/>
          <cell r="S79" t="str">
            <v>PR19SRN_WR03</v>
          </cell>
          <cell r="T79"/>
          <cell r="U79" t="str">
            <v>PR19SSC_A3</v>
          </cell>
          <cell r="V79"/>
          <cell r="W79" t="str">
            <v>PR19SVE_A02</v>
          </cell>
          <cell r="X79"/>
          <cell r="Y79" t="str">
            <v>PR19SWB_PC B8</v>
          </cell>
          <cell r="Z79"/>
          <cell r="AA79" t="str">
            <v>PR19TMS_AR05</v>
          </cell>
          <cell r="AB79"/>
          <cell r="AC79" t="str">
            <v>PR19UUW_D04-CF</v>
          </cell>
          <cell r="AD79"/>
          <cell r="AE79" t="str">
            <v>PR19WSH_Wt6</v>
          </cell>
          <cell r="AF79"/>
          <cell r="AG79" t="str">
            <v>PR19WSX_A2</v>
          </cell>
          <cell r="AH79"/>
          <cell r="AI79" t="str">
            <v>PR19YKY_3</v>
          </cell>
          <cell r="AJ79"/>
          <cell r="AK79"/>
        </row>
        <row r="80">
          <cell r="C80" t="str">
            <v>PR19AFW_R-C2</v>
          </cell>
          <cell r="D80"/>
          <cell r="E80" t="str">
            <v>PR19ANH_21</v>
          </cell>
          <cell r="F80"/>
          <cell r="G80" t="str">
            <v>PR19BRL_PC15</v>
          </cell>
          <cell r="H80"/>
          <cell r="I80" t="str">
            <v>PR19HDD_G4</v>
          </cell>
          <cell r="J80"/>
          <cell r="K80" t="str">
            <v>PR19NES_BES02</v>
          </cell>
          <cell r="L80"/>
          <cell r="M80" t="str">
            <v>PR19PRT_PRT-Water Resources-05</v>
          </cell>
          <cell r="N80"/>
          <cell r="O80" t="str">
            <v>PR19SES_B.3</v>
          </cell>
          <cell r="P80"/>
          <cell r="Q80" t="str">
            <v>PR19SEW_C.3</v>
          </cell>
          <cell r="R80"/>
          <cell r="S80" t="str">
            <v>PR19SRN_WR04</v>
          </cell>
          <cell r="T80"/>
          <cell r="U80" t="str">
            <v>PR19SSC_C6</v>
          </cell>
          <cell r="V80"/>
          <cell r="W80" t="str">
            <v>PR19SVE_A04</v>
          </cell>
          <cell r="X80"/>
          <cell r="Y80" t="str">
            <v>PR19SWB_PC E5</v>
          </cell>
          <cell r="Z80"/>
          <cell r="AA80" t="str">
            <v>PR19TMS_AWS02</v>
          </cell>
          <cell r="AB80"/>
          <cell r="AC80" t="str">
            <v>PR19UUW_D05-HH</v>
          </cell>
          <cell r="AD80"/>
          <cell r="AE80" t="str">
            <v>PR19WSH_Wt7</v>
          </cell>
          <cell r="AF80"/>
          <cell r="AG80" t="str">
            <v>PR19WSX_X3</v>
          </cell>
          <cell r="AH80"/>
          <cell r="AI80" t="str">
            <v>PR19YKY_5</v>
          </cell>
          <cell r="AJ80"/>
          <cell r="AK80"/>
        </row>
        <row r="81">
          <cell r="C81" t="str">
            <v>PR19AFW_R-C3</v>
          </cell>
          <cell r="D81"/>
          <cell r="E81" t="str">
            <v>PR19ANH_24</v>
          </cell>
          <cell r="F81"/>
          <cell r="G81" t="str">
            <v>PR19BRL_PC16</v>
          </cell>
          <cell r="H81"/>
          <cell r="I81" t="str">
            <v>PR19HDD_H2</v>
          </cell>
          <cell r="J81"/>
          <cell r="K81" t="str">
            <v>PR19NES_BES03</v>
          </cell>
          <cell r="L81"/>
          <cell r="M81" t="str">
            <v>PR19PRT_PRT-Network Plus-09</v>
          </cell>
          <cell r="N81"/>
          <cell r="O81" t="str">
            <v>PR19SES_E.3</v>
          </cell>
          <cell r="P81"/>
          <cell r="Q81" t="str">
            <v>PR19SEW_C.4</v>
          </cell>
          <cell r="R81"/>
          <cell r="S81" t="str">
            <v>PR19SRN_RR04</v>
          </cell>
          <cell r="T81"/>
          <cell r="U81" t="str">
            <v>PR19SSC_C8</v>
          </cell>
          <cell r="V81"/>
          <cell r="W81" t="str">
            <v>PR19SVE_E01</v>
          </cell>
          <cell r="X81"/>
          <cell r="Y81" t="str">
            <v>PR19SWB_PC E7</v>
          </cell>
          <cell r="Z81"/>
          <cell r="AA81" t="str">
            <v>PR19TMS_BW11</v>
          </cell>
          <cell r="AB81"/>
          <cell r="AC81" t="str">
            <v>PR19UUW_E06-CF</v>
          </cell>
          <cell r="AD81"/>
          <cell r="AE81" t="str">
            <v>PR19WSH_En2</v>
          </cell>
          <cell r="AF81"/>
          <cell r="AG81" t="str">
            <v>PR19WSX_C2</v>
          </cell>
          <cell r="AH81"/>
          <cell r="AI81" t="str">
            <v>PR19YKY_6b</v>
          </cell>
          <cell r="AJ81"/>
          <cell r="AK81"/>
        </row>
        <row r="82">
          <cell r="C82" t="str">
            <v>PR19AFW_R-N4</v>
          </cell>
          <cell r="D82"/>
          <cell r="E82" t="str">
            <v>PR19ANH_25</v>
          </cell>
          <cell r="F82"/>
          <cell r="G82" t="str">
            <v>PR19BRL_NEP01</v>
          </cell>
          <cell r="H82"/>
          <cell r="I82" t="str">
            <v>PR19HDD_H3</v>
          </cell>
          <cell r="J82"/>
          <cell r="K82" t="str">
            <v>PR19NES_BES05</v>
          </cell>
          <cell r="L82"/>
          <cell r="M82" t="str">
            <v>PR19PRT_PRT-Retail-04</v>
          </cell>
          <cell r="N82"/>
          <cell r="O82" t="str">
            <v>PR19SES_E.4</v>
          </cell>
          <cell r="P82"/>
          <cell r="Q82" t="str">
            <v>PR19SEW_C.5</v>
          </cell>
          <cell r="R82"/>
          <cell r="S82" t="str">
            <v>PR19SRN_RR05</v>
          </cell>
          <cell r="T82"/>
          <cell r="U82" t="str">
            <v>PR19SSC_E1</v>
          </cell>
          <cell r="V82"/>
          <cell r="W82"/>
          <cell r="X82"/>
          <cell r="Y82" t="str">
            <v>PR19SWB_PC E8</v>
          </cell>
          <cell r="Z82"/>
          <cell r="AA82" t="str">
            <v>PR19TMS_ER03</v>
          </cell>
          <cell r="AB82"/>
          <cell r="AC82" t="str">
            <v>PR19UUW_E09-HH</v>
          </cell>
          <cell r="AD82"/>
          <cell r="AE82" t="str">
            <v>PR19WSH_Sv3</v>
          </cell>
          <cell r="AF82"/>
          <cell r="AG82" t="str">
            <v>PR19WSX_W4</v>
          </cell>
          <cell r="AH82"/>
          <cell r="AI82" t="str">
            <v>PR19YKY_8</v>
          </cell>
          <cell r="AJ82"/>
          <cell r="AK82"/>
        </row>
        <row r="83">
          <cell r="C83" t="str">
            <v>PR19AFW_R-N6</v>
          </cell>
          <cell r="D83"/>
          <cell r="E83" t="str">
            <v>PR19ANH_30</v>
          </cell>
          <cell r="F83"/>
          <cell r="G83" t="str">
            <v>PR19BRL_PC29</v>
          </cell>
          <cell r="H83"/>
          <cell r="I83" t="str">
            <v>PR19HDD_H4</v>
          </cell>
          <cell r="J83"/>
          <cell r="K83" t="str">
            <v>PR19NES_BES06</v>
          </cell>
          <cell r="L83"/>
          <cell r="M83" t="str">
            <v>PR19PRT_PRT-Network Plus-10</v>
          </cell>
          <cell r="N83"/>
          <cell r="O83" t="str">
            <v>PR19SES_E.5</v>
          </cell>
          <cell r="P83"/>
          <cell r="Q83" t="str">
            <v>PR19SEW_C.6</v>
          </cell>
          <cell r="R83"/>
          <cell r="S83" t="str">
            <v>PR19SRN_N01</v>
          </cell>
          <cell r="T83"/>
          <cell r="U83" t="str">
            <v>PR19SSC_E3</v>
          </cell>
          <cell r="V83"/>
          <cell r="W83"/>
          <cell r="X83"/>
          <cell r="Y83" t="str">
            <v>PR19SWB_PC F3</v>
          </cell>
          <cell r="Z83"/>
          <cell r="AA83" t="str">
            <v>PR19TMS_ET02</v>
          </cell>
          <cell r="AB83"/>
          <cell r="AC83"/>
          <cell r="AD83"/>
          <cell r="AE83" t="str">
            <v>PR19WSH_Sv6</v>
          </cell>
          <cell r="AF83"/>
          <cell r="AG83" t="str">
            <v>PR19WSX_Q5</v>
          </cell>
          <cell r="AH83"/>
          <cell r="AI83" t="str">
            <v>PR19YKY_11</v>
          </cell>
          <cell r="AJ83"/>
          <cell r="AK83"/>
        </row>
        <row r="84">
          <cell r="C84" t="str">
            <v>PR19AFW_R-N7</v>
          </cell>
          <cell r="D84"/>
          <cell r="E84" t="str">
            <v>PR19ANH_35</v>
          </cell>
          <cell r="F84"/>
          <cell r="G84"/>
          <cell r="H84"/>
          <cell r="I84" t="str">
            <v>PR19HDD_NEP01</v>
          </cell>
          <cell r="J84"/>
          <cell r="K84" t="str">
            <v>PR19NES_BES07</v>
          </cell>
          <cell r="L84"/>
          <cell r="M84" t="str">
            <v>PR19PRT_NEP01</v>
          </cell>
          <cell r="N84"/>
          <cell r="O84" t="str">
            <v>PR19SES_B.6</v>
          </cell>
          <cell r="P84"/>
          <cell r="Q84" t="str">
            <v>PR19SEW_C.7</v>
          </cell>
          <cell r="R84"/>
          <cell r="S84" t="str">
            <v>PR19SRN_N02</v>
          </cell>
          <cell r="T84"/>
          <cell r="U84" t="str">
            <v>PR19SSC_E4</v>
          </cell>
          <cell r="V84"/>
          <cell r="W84"/>
          <cell r="X84"/>
          <cell r="Y84" t="str">
            <v>PR19SWB_PC F4</v>
          </cell>
          <cell r="Z84"/>
          <cell r="AA84" t="str">
            <v>PR19TMS_ET05</v>
          </cell>
          <cell r="AB84"/>
          <cell r="AC84"/>
          <cell r="AD84"/>
          <cell r="AE84" t="str">
            <v>PR19WSH_Rt5</v>
          </cell>
          <cell r="AF84"/>
          <cell r="AG84" t="str">
            <v>PR19WSX_NEP01</v>
          </cell>
          <cell r="AH84"/>
          <cell r="AI84" t="str">
            <v>PR19YKY_12</v>
          </cell>
          <cell r="AJ84"/>
          <cell r="AK84"/>
        </row>
        <row r="85">
          <cell r="C85" t="str">
            <v>PR19AFW_R-N8</v>
          </cell>
          <cell r="D85"/>
          <cell r="E85" t="str">
            <v>PR19ANH_36</v>
          </cell>
          <cell r="F85"/>
          <cell r="G85"/>
          <cell r="H85"/>
          <cell r="I85"/>
          <cell r="J85"/>
          <cell r="K85" t="str">
            <v>PR19NES_BES22</v>
          </cell>
          <cell r="L85"/>
          <cell r="M85"/>
          <cell r="N85"/>
          <cell r="O85" t="str">
            <v>PR19SES_NEP01</v>
          </cell>
          <cell r="P85"/>
          <cell r="Q85" t="str">
            <v>PR19SEW_C.8</v>
          </cell>
          <cell r="R85"/>
          <cell r="S85" t="str">
            <v xml:space="preserve">PR19SRN_WN10 </v>
          </cell>
          <cell r="T85"/>
          <cell r="U85" t="str">
            <v>PR19SSC_F1</v>
          </cell>
          <cell r="V85"/>
          <cell r="W85"/>
          <cell r="X85"/>
          <cell r="Y85" t="str">
            <v>PR19SWB_PC G1</v>
          </cell>
          <cell r="Z85"/>
          <cell r="AA85" t="str">
            <v>PR19TMS_ET06</v>
          </cell>
          <cell r="AB85"/>
          <cell r="AC85"/>
          <cell r="AD85"/>
          <cell r="AE85" t="str">
            <v>PR19WSH_Rt6</v>
          </cell>
          <cell r="AF85"/>
          <cell r="AG85" t="str">
            <v>PR19WSX_DWMP</v>
          </cell>
          <cell r="AH85"/>
          <cell r="AI85" t="str">
            <v>PR19YKY_13</v>
          </cell>
          <cell r="AJ85"/>
          <cell r="AK85"/>
        </row>
        <row r="86">
          <cell r="C86" t="str">
            <v>PR19AFW_R-N9</v>
          </cell>
          <cell r="D86"/>
          <cell r="E86" t="str">
            <v>PR19ANH_37</v>
          </cell>
          <cell r="F86"/>
          <cell r="G86"/>
          <cell r="H86"/>
          <cell r="I86"/>
          <cell r="J86"/>
          <cell r="K86" t="str">
            <v>PR19NES_BES01a</v>
          </cell>
          <cell r="L86"/>
          <cell r="M86"/>
          <cell r="N86"/>
          <cell r="O86"/>
          <cell r="P86"/>
          <cell r="Q86" t="str">
            <v>PR19SEW_C.9</v>
          </cell>
          <cell r="R86"/>
          <cell r="S86" t="str">
            <v xml:space="preserve">PR19SRN_WWN10 </v>
          </cell>
          <cell r="T86"/>
          <cell r="U86" t="str">
            <v>PR19SSC_F2</v>
          </cell>
          <cell r="V86"/>
          <cell r="W86"/>
          <cell r="X86"/>
          <cell r="Y86" t="str">
            <v>PR19SWB_PC G2</v>
          </cell>
          <cell r="Z86"/>
          <cell r="AA86" t="str">
            <v>PR19TMS_EWS04</v>
          </cell>
          <cell r="AB86"/>
          <cell r="AC86"/>
          <cell r="AD86"/>
          <cell r="AE86" t="str">
            <v>PR19WSH_Bl1</v>
          </cell>
          <cell r="AF86"/>
          <cell r="AG86"/>
          <cell r="AH86"/>
          <cell r="AI86" t="str">
            <v>PR19YKY_14</v>
          </cell>
          <cell r="AJ86"/>
          <cell r="AK86"/>
        </row>
        <row r="87">
          <cell r="C87" t="str">
            <v>PR19AFW_NEP01</v>
          </cell>
          <cell r="D87"/>
          <cell r="E87" t="str">
            <v>PR19ANH_40</v>
          </cell>
          <cell r="F87"/>
          <cell r="G87"/>
          <cell r="H87"/>
          <cell r="I87"/>
          <cell r="J87"/>
          <cell r="K87" t="str">
            <v>PR19NES_BES02a</v>
          </cell>
          <cell r="L87"/>
          <cell r="M87"/>
          <cell r="N87"/>
          <cell r="O87"/>
          <cell r="P87"/>
          <cell r="Q87" t="str">
            <v>PR19SEW_C.10</v>
          </cell>
          <cell r="R87"/>
          <cell r="S87" t="str">
            <v>PR19SRN_WWN15</v>
          </cell>
          <cell r="T87"/>
          <cell r="U87" t="str">
            <v>PR19SSC_NEP01</v>
          </cell>
          <cell r="V87"/>
          <cell r="W87"/>
          <cell r="X87"/>
          <cell r="Y87" t="str">
            <v>PR19SWB_PC G3</v>
          </cell>
          <cell r="Z87"/>
          <cell r="AA87" t="str">
            <v>PR19TMS_AR07</v>
          </cell>
          <cell r="AB87"/>
          <cell r="AC87"/>
          <cell r="AD87"/>
          <cell r="AE87" t="str">
            <v>PR19WSH_Bl2</v>
          </cell>
          <cell r="AF87"/>
          <cell r="AG87"/>
          <cell r="AH87"/>
          <cell r="AI87" t="str">
            <v>PR19YKY_15</v>
          </cell>
          <cell r="AJ87"/>
          <cell r="AK87"/>
        </row>
        <row r="88">
          <cell r="C88"/>
          <cell r="D88"/>
          <cell r="E88" t="str">
            <v>PR19ANH_NEP01</v>
          </cell>
          <cell r="F88"/>
          <cell r="G88"/>
          <cell r="H88"/>
          <cell r="I88"/>
          <cell r="J88"/>
          <cell r="K88" t="str">
            <v>PR19NES_BES23</v>
          </cell>
          <cell r="L88"/>
          <cell r="M88"/>
          <cell r="N88"/>
          <cell r="O88"/>
          <cell r="P88"/>
          <cell r="Q88" t="str">
            <v>PR19SEW_I.1</v>
          </cell>
          <cell r="R88"/>
          <cell r="S88" t="str">
            <v>PR19SRN_RR06</v>
          </cell>
          <cell r="T88"/>
          <cell r="U88"/>
          <cell r="V88"/>
          <cell r="W88"/>
          <cell r="X88"/>
          <cell r="Y88" t="str">
            <v>PR19SWB_PC G4</v>
          </cell>
          <cell r="Z88"/>
          <cell r="AA88" t="str">
            <v>PR19TMS_NEP01</v>
          </cell>
          <cell r="AB88"/>
          <cell r="AC88"/>
          <cell r="AD88"/>
          <cell r="AE88" t="str">
            <v>PR19WSH_Bl3</v>
          </cell>
          <cell r="AF88"/>
          <cell r="AG88"/>
          <cell r="AH88"/>
          <cell r="AI88" t="str">
            <v>PR19YKY_16</v>
          </cell>
          <cell r="AJ88"/>
          <cell r="AK88"/>
        </row>
        <row r="89">
          <cell r="C89"/>
          <cell r="D89"/>
          <cell r="E89" t="str">
            <v>PR19ANH_43</v>
          </cell>
          <cell r="F89"/>
          <cell r="G89"/>
          <cell r="H89"/>
          <cell r="I89"/>
          <cell r="J89"/>
          <cell r="K89" t="str">
            <v>PR19NES_BES30</v>
          </cell>
          <cell r="L89"/>
          <cell r="M89"/>
          <cell r="N89"/>
          <cell r="O89"/>
          <cell r="P89"/>
          <cell r="Q89" t="str">
            <v>PR19SEW_J.2</v>
          </cell>
          <cell r="R89"/>
          <cell r="S89" t="str">
            <v>PR19SRN_WN12</v>
          </cell>
          <cell r="T89"/>
          <cell r="U89"/>
          <cell r="V89"/>
          <cell r="W89"/>
          <cell r="X89"/>
          <cell r="Y89"/>
          <cell r="Z89"/>
          <cell r="AA89" t="str">
            <v>PR19TMS_DWMP</v>
          </cell>
          <cell r="AB89"/>
          <cell r="AC89"/>
          <cell r="AD89"/>
          <cell r="AE89" t="str">
            <v>PR19WSH_Bl5</v>
          </cell>
          <cell r="AF89"/>
          <cell r="AG89"/>
          <cell r="AH89"/>
          <cell r="AI89" t="str">
            <v>PR19YKY_41</v>
          </cell>
          <cell r="AJ89"/>
          <cell r="AK89"/>
        </row>
        <row r="90">
          <cell r="C90"/>
          <cell r="D90"/>
          <cell r="E90" t="str">
            <v>PR19ANH_44</v>
          </cell>
          <cell r="F90"/>
          <cell r="G90"/>
          <cell r="H90"/>
          <cell r="I90"/>
          <cell r="J90"/>
          <cell r="K90" t="str">
            <v>PR19NES_NEP01</v>
          </cell>
          <cell r="L90"/>
          <cell r="M90"/>
          <cell r="N90"/>
          <cell r="O90"/>
          <cell r="P90"/>
          <cell r="Q90" t="str">
            <v>PR19SEW_L.1</v>
          </cell>
          <cell r="R90"/>
          <cell r="S90" t="str">
            <v>PR19SRN_RR07</v>
          </cell>
          <cell r="T90"/>
          <cell r="U90"/>
          <cell r="V90"/>
          <cell r="W90"/>
          <cell r="X90"/>
          <cell r="Y90"/>
          <cell r="Z90"/>
          <cell r="AA90" t="str">
            <v>PR19TMS_CC</v>
          </cell>
          <cell r="AB90"/>
          <cell r="AC90"/>
          <cell r="AD90"/>
          <cell r="AE90" t="str">
            <v>PR19WSH_Ft3</v>
          </cell>
          <cell r="AF90"/>
          <cell r="AG90"/>
          <cell r="AH90"/>
          <cell r="AI90" t="str">
            <v>PR19YKY_NEP01</v>
          </cell>
          <cell r="AJ90"/>
          <cell r="AK90"/>
        </row>
        <row r="91">
          <cell r="C91"/>
          <cell r="D91"/>
          <cell r="E91" t="str">
            <v>PR19ANH_45</v>
          </cell>
          <cell r="F91"/>
          <cell r="G91"/>
          <cell r="H91"/>
          <cell r="I91"/>
          <cell r="J91"/>
          <cell r="K91" t="str">
            <v>PR19NES_BES32</v>
          </cell>
          <cell r="L91"/>
          <cell r="M91"/>
          <cell r="N91"/>
          <cell r="O91"/>
          <cell r="P91"/>
          <cell r="Q91" t="str">
            <v>PR19SEW_B.5</v>
          </cell>
          <cell r="R91"/>
          <cell r="S91" t="str">
            <v>PR19SRN_NEP01</v>
          </cell>
          <cell r="T91"/>
          <cell r="U91"/>
          <cell r="V91"/>
          <cell r="W91"/>
          <cell r="X91"/>
          <cell r="Y91"/>
          <cell r="Z91"/>
          <cell r="AA91"/>
          <cell r="AB91"/>
          <cell r="AC91"/>
          <cell r="AD91"/>
          <cell r="AE91" t="str">
            <v>PR19WSH_Ft5</v>
          </cell>
          <cell r="AF91"/>
          <cell r="AG91"/>
          <cell r="AH91"/>
          <cell r="AI91"/>
          <cell r="AJ91"/>
          <cell r="AK91"/>
        </row>
        <row r="92">
          <cell r="C92"/>
          <cell r="D92"/>
          <cell r="E92" t="str">
            <v>PR19ANH_46</v>
          </cell>
          <cell r="F92"/>
          <cell r="G92"/>
          <cell r="H92"/>
          <cell r="I92"/>
          <cell r="J92"/>
          <cell r="K92"/>
          <cell r="L92"/>
          <cell r="M92"/>
          <cell r="N92"/>
          <cell r="O92"/>
          <cell r="P92"/>
          <cell r="Q92" t="str">
            <v>PR19SEW_H.4</v>
          </cell>
          <cell r="R92"/>
          <cell r="S92"/>
          <cell r="T92"/>
          <cell r="U92"/>
          <cell r="V92"/>
          <cell r="W92"/>
          <cell r="X92"/>
          <cell r="Y92"/>
          <cell r="Z92"/>
          <cell r="AA92"/>
          <cell r="AB92"/>
          <cell r="AC92"/>
          <cell r="AD92"/>
          <cell r="AE92" t="str">
            <v>PR19WSH_Ft6</v>
          </cell>
          <cell r="AF92"/>
          <cell r="AG92"/>
          <cell r="AH92"/>
          <cell r="AI92"/>
          <cell r="AJ92"/>
          <cell r="AK92"/>
        </row>
        <row r="93">
          <cell r="C93"/>
          <cell r="D93"/>
          <cell r="E93"/>
          <cell r="F93"/>
          <cell r="G93"/>
          <cell r="H93"/>
          <cell r="I93"/>
          <cell r="J93"/>
          <cell r="K93"/>
          <cell r="L93"/>
          <cell r="M93"/>
          <cell r="N93"/>
          <cell r="O93"/>
          <cell r="P93"/>
          <cell r="Q93" t="str">
            <v>PR19SEW_H.6</v>
          </cell>
          <cell r="R93"/>
          <cell r="S93"/>
          <cell r="T93"/>
          <cell r="U93"/>
          <cell r="V93"/>
          <cell r="W93"/>
          <cell r="X93"/>
          <cell r="Y93"/>
          <cell r="Z93"/>
          <cell r="AA93"/>
          <cell r="AB93"/>
          <cell r="AC93"/>
          <cell r="AD93"/>
          <cell r="AE93" t="str">
            <v>PR19WSH_Ft7</v>
          </cell>
          <cell r="AF93"/>
          <cell r="AG93"/>
          <cell r="AH93"/>
          <cell r="AI93"/>
          <cell r="AJ93"/>
          <cell r="AK93"/>
        </row>
        <row r="94">
          <cell r="C94"/>
          <cell r="D94"/>
          <cell r="E94"/>
          <cell r="F94"/>
          <cell r="G94"/>
          <cell r="H94"/>
          <cell r="I94"/>
          <cell r="J94"/>
          <cell r="K94"/>
          <cell r="L94"/>
          <cell r="M94"/>
          <cell r="N94"/>
          <cell r="O94"/>
          <cell r="P94"/>
          <cell r="Q94" t="str">
            <v>PR19SEW_C.11</v>
          </cell>
          <cell r="R94"/>
          <cell r="S94"/>
          <cell r="T94"/>
          <cell r="U94"/>
          <cell r="V94"/>
          <cell r="W94"/>
          <cell r="X94"/>
          <cell r="Y94"/>
          <cell r="Z94"/>
          <cell r="AA94"/>
          <cell r="AB94"/>
          <cell r="AC94"/>
          <cell r="AD94"/>
          <cell r="AE94" t="str">
            <v>PR19WSH_Ft8</v>
          </cell>
          <cell r="AF94"/>
          <cell r="AG94"/>
          <cell r="AH94"/>
          <cell r="AI94"/>
          <cell r="AJ94"/>
          <cell r="AK94"/>
        </row>
        <row r="95">
          <cell r="C95"/>
          <cell r="D95"/>
          <cell r="E95"/>
          <cell r="F95"/>
          <cell r="G95"/>
          <cell r="H95"/>
          <cell r="I95"/>
          <cell r="J95"/>
          <cell r="K95"/>
          <cell r="L95"/>
          <cell r="M95"/>
          <cell r="N95"/>
          <cell r="O95"/>
          <cell r="P95"/>
          <cell r="Q95" t="str">
            <v>PR19SEW_NEP01</v>
          </cell>
          <cell r="R95"/>
          <cell r="S95"/>
          <cell r="T95"/>
          <cell r="U95"/>
          <cell r="V95"/>
          <cell r="W95"/>
          <cell r="X95"/>
          <cell r="Y95"/>
          <cell r="Z95"/>
          <cell r="AA95"/>
          <cell r="AB95"/>
          <cell r="AC95"/>
          <cell r="AD95"/>
          <cell r="AE95" t="str">
            <v>PR19WSH_Ft9</v>
          </cell>
          <cell r="AF95"/>
          <cell r="AG95"/>
          <cell r="AH95"/>
          <cell r="AI95"/>
          <cell r="AJ95"/>
          <cell r="AK95"/>
        </row>
        <row r="96">
          <cell r="C96"/>
          <cell r="D96"/>
          <cell r="E96"/>
          <cell r="F96"/>
          <cell r="G96"/>
          <cell r="H96"/>
          <cell r="I96"/>
          <cell r="J96"/>
          <cell r="K96"/>
          <cell r="L96"/>
          <cell r="M96"/>
          <cell r="N96"/>
          <cell r="O96"/>
          <cell r="P96"/>
          <cell r="Q96"/>
          <cell r="R96"/>
          <cell r="S96"/>
          <cell r="T96"/>
          <cell r="U96"/>
          <cell r="V96"/>
          <cell r="W96"/>
          <cell r="X96"/>
          <cell r="Y96"/>
          <cell r="Z96"/>
          <cell r="AA96"/>
          <cell r="AB96"/>
          <cell r="AC96"/>
          <cell r="AD96"/>
          <cell r="AE96" t="str">
            <v>PR19WSH_Co1</v>
          </cell>
          <cell r="AF96"/>
          <cell r="AG96"/>
          <cell r="AH96"/>
          <cell r="AI96"/>
          <cell r="AJ96"/>
          <cell r="AK96"/>
        </row>
        <row r="97">
          <cell r="C97"/>
          <cell r="D97"/>
          <cell r="E97"/>
          <cell r="F97"/>
          <cell r="G97"/>
          <cell r="H97"/>
          <cell r="I97"/>
          <cell r="J97"/>
          <cell r="K97"/>
          <cell r="L97"/>
          <cell r="M97"/>
          <cell r="N97"/>
          <cell r="O97"/>
          <cell r="P97"/>
          <cell r="Q97"/>
          <cell r="R97"/>
          <cell r="S97"/>
          <cell r="T97"/>
          <cell r="U97"/>
          <cell r="V97"/>
          <cell r="W97"/>
          <cell r="X97"/>
          <cell r="Y97"/>
          <cell r="Z97"/>
          <cell r="AA97"/>
          <cell r="AB97"/>
          <cell r="AC97"/>
          <cell r="AD97"/>
          <cell r="AE97" t="str">
            <v>PR19WSH_Co2</v>
          </cell>
          <cell r="AF97"/>
          <cell r="AG97"/>
          <cell r="AH97"/>
          <cell r="AI97"/>
          <cell r="AJ97"/>
          <cell r="AK97"/>
        </row>
        <row r="98">
          <cell r="C98"/>
          <cell r="D98"/>
          <cell r="E98"/>
          <cell r="F98"/>
          <cell r="G98"/>
          <cell r="H98"/>
          <cell r="I98"/>
          <cell r="J98"/>
          <cell r="K98"/>
          <cell r="L98"/>
          <cell r="M98"/>
          <cell r="N98"/>
          <cell r="O98"/>
          <cell r="P98"/>
          <cell r="Q98"/>
          <cell r="R98"/>
          <cell r="S98"/>
          <cell r="T98"/>
          <cell r="U98"/>
          <cell r="V98"/>
          <cell r="W98"/>
          <cell r="X98"/>
          <cell r="Y98"/>
          <cell r="Z98"/>
          <cell r="AA98"/>
          <cell r="AB98"/>
          <cell r="AC98"/>
          <cell r="AD98"/>
          <cell r="AE98" t="str">
            <v>PR19WSH_Co3</v>
          </cell>
          <cell r="AF98"/>
          <cell r="AG98"/>
          <cell r="AH98"/>
          <cell r="AI98"/>
          <cell r="AJ98"/>
          <cell r="AK98"/>
        </row>
        <row r="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cell r="AE99" t="str">
            <v>PR19WSH_NEP01</v>
          </cell>
          <cell r="AF99"/>
          <cell r="AG99"/>
          <cell r="AH99"/>
          <cell r="AI99"/>
          <cell r="AJ99"/>
          <cell r="AK99"/>
        </row>
        <row r="100">
          <cell r="C100"/>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cell r="AE100" t="str">
            <v>PR19WSH_DWMP</v>
          </cell>
          <cell r="AF100"/>
          <cell r="AG100"/>
          <cell r="AH100"/>
          <cell r="AI100"/>
          <cell r="AJ100"/>
          <cell r="AK100"/>
        </row>
        <row r="101">
          <cell r="C101"/>
          <cell r="D101"/>
          <cell r="E101"/>
          <cell r="F101"/>
          <cell r="G101"/>
          <cell r="H101"/>
          <cell r="I101"/>
          <cell r="J101"/>
          <cell r="K101"/>
          <cell r="L101"/>
          <cell r="M101"/>
          <cell r="N101"/>
          <cell r="O101"/>
          <cell r="P101"/>
          <cell r="Q101"/>
          <cell r="R101"/>
          <cell r="S101"/>
          <cell r="T101"/>
          <cell r="U101"/>
          <cell r="V101"/>
          <cell r="W101"/>
          <cell r="X101"/>
          <cell r="Y101"/>
          <cell r="Z101"/>
          <cell r="AA101"/>
          <cell r="AB101"/>
          <cell r="AC101"/>
          <cell r="AD101"/>
          <cell r="AE101"/>
          <cell r="AF101"/>
          <cell r="AG101"/>
          <cell r="AH101"/>
          <cell r="AI101"/>
          <cell r="AJ101"/>
          <cell r="AK101"/>
        </row>
        <row r="102">
          <cell r="C102"/>
          <cell r="D102"/>
          <cell r="E102"/>
          <cell r="F102"/>
          <cell r="G102"/>
          <cell r="H102"/>
          <cell r="I102"/>
          <cell r="J102"/>
          <cell r="K102"/>
          <cell r="L102"/>
          <cell r="M102"/>
          <cell r="N102"/>
          <cell r="O102"/>
          <cell r="P102"/>
          <cell r="Q102"/>
          <cell r="R102"/>
          <cell r="S102"/>
          <cell r="T102"/>
          <cell r="U102"/>
          <cell r="V102"/>
          <cell r="W102"/>
          <cell r="X102"/>
          <cell r="Y102"/>
          <cell r="Z102"/>
          <cell r="AA102"/>
          <cell r="AB102"/>
          <cell r="AC102"/>
          <cell r="AD102"/>
          <cell r="AE102"/>
          <cell r="AF102"/>
          <cell r="AG102"/>
          <cell r="AH102"/>
          <cell r="AI102"/>
          <cell r="AJ102"/>
          <cell r="AK102"/>
        </row>
        <row r="103">
          <cell r="C103"/>
          <cell r="D103"/>
          <cell r="E103"/>
          <cell r="F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cell r="AI103"/>
          <cell r="AJ103"/>
          <cell r="AK103"/>
        </row>
        <row r="104">
          <cell r="C104"/>
          <cell r="D104"/>
          <cell r="E104"/>
          <cell r="F104"/>
          <cell r="G104"/>
          <cell r="H104"/>
          <cell r="I104"/>
          <cell r="J104"/>
          <cell r="K104"/>
          <cell r="L104"/>
          <cell r="M104"/>
          <cell r="N104"/>
          <cell r="O104"/>
          <cell r="P104"/>
          <cell r="Q104"/>
          <cell r="R104"/>
          <cell r="S104"/>
          <cell r="T104"/>
          <cell r="U104"/>
          <cell r="V104"/>
          <cell r="W104"/>
          <cell r="X104"/>
          <cell r="Y104"/>
          <cell r="Z104"/>
          <cell r="AA104"/>
          <cell r="AB104"/>
          <cell r="AC104"/>
          <cell r="AD104"/>
          <cell r="AE104"/>
          <cell r="AF104"/>
          <cell r="AG104"/>
          <cell r="AH104"/>
          <cell r="AI104"/>
          <cell r="AJ104"/>
          <cell r="AK104"/>
        </row>
      </sheetData>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Lists"/>
      <sheetName val="V3 Changes"/>
      <sheetName val="Validation"/>
      <sheetName val="OUT &gt;&gt;"/>
      <sheetName val="OUT1"/>
      <sheetName val="OUT2"/>
      <sheetName val="OUT3"/>
      <sheetName val="OUT4"/>
      <sheetName val="OUT5"/>
      <sheetName val="OUT6"/>
      <sheetName val="OUT7"/>
      <sheetName val="OUT8"/>
      <sheetName val="OUT9"/>
      <sheetName val="OUT10"/>
      <sheetName val="OUT11"/>
      <sheetName val="RR &gt;&gt;"/>
      <sheetName val="CLEAR_SHEE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5"/>
      <sheetName val="CW6"/>
      <sheetName val="CW7"/>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7a"/>
      <sheetName val="CWW7b"/>
      <sheetName val="CWW7c"/>
      <sheetName val="CWW8"/>
      <sheetName val="CWW9"/>
      <sheetName val="CWW10"/>
      <sheetName val="CWW11"/>
      <sheetName val="CWW12"/>
      <sheetName val="CWW13"/>
      <sheetName val="CWW14"/>
      <sheetName val="CWW15"/>
      <sheetName val="CWW16"/>
      <sheetName val="CWW17"/>
      <sheetName val="CWW18"/>
      <sheetName val="CWW19"/>
      <sheetName val="CWW20"/>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SUM5"/>
      <sheetName val="SUM6"/>
      <sheetName val="SUM7"/>
      <sheetName val="PD &gt;&gt;"/>
      <sheetName val="PD1"/>
      <sheetName val="PD2"/>
      <sheetName val="PD3"/>
      <sheetName val="PD4"/>
      <sheetName val="PD5"/>
      <sheetName val="PD6"/>
      <sheetName val="PD7"/>
      <sheetName val="PD7a"/>
      <sheetName val="PD8"/>
      <sheetName val="PD9"/>
      <sheetName val="PD10"/>
      <sheetName val="PD11"/>
      <sheetName val="PD12"/>
      <sheetName val="F_Outputs 2"/>
      <sheetName val="F_Outputs 3"/>
      <sheetName val="F_Outputs 4"/>
      <sheetName val="F_Outputs 5"/>
      <sheetName val="F_Outputs 6"/>
      <sheetName val="F_Outputs 7"/>
      <sheetName val="F_Outputs 8"/>
      <sheetName val="F_Outputs 10"/>
      <sheetName val="F_Outputs 12"/>
      <sheetName val="Dictionary"/>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npC"/>
      <sheetName val="InpS"/>
      <sheetName val="Time"/>
      <sheetName val="Unallocated"/>
      <sheetName val="Inflation data"/>
      <sheetName val="Issues (2)"/>
      <sheetName val="Retail Residential"/>
      <sheetName val="Bill Module"/>
      <sheetName val="RPI Indexation"/>
      <sheetName val="Indexation measures"/>
      <sheetName val="Report placeholders"/>
      <sheetName val="Post-financeability adjustme"/>
      <sheetName val="NPV"/>
      <sheetName val="K Factor"/>
      <sheetName val="Capex"/>
      <sheetName val="Opex"/>
      <sheetName val="Totex"/>
      <sheetName val="WACC"/>
      <sheetName val="PAYG Calc"/>
      <sheetName val="CPIH RCV"/>
      <sheetName val="RPI RCV"/>
      <sheetName val="Additions RCV"/>
      <sheetName val="RCV Depreciation"/>
      <sheetName val="Return on RCV"/>
      <sheetName val="Wholesale"/>
      <sheetName val="Output"/>
      <sheetName val="Issues"/>
      <sheetName val="Styles"/>
      <sheetName val="PowerBi table"/>
    </sheetNames>
    <sheetDataSet>
      <sheetData sheetId="0"/>
      <sheetData sheetId="1"/>
      <sheetData sheetId="2"/>
      <sheetData sheetId="3"/>
      <sheetData sheetId="4"/>
      <sheetData sheetId="5"/>
      <sheetData sheetId="6"/>
      <sheetData sheetId="7">
        <row r="5">
          <cell r="A5" t="str">
            <v>ID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cell r="U5" t="str">
            <v>Supply-side improvements delivering benefits in 2020-2025</v>
          </cell>
        </row>
        <row r="6">
          <cell r="U6" t="str">
            <v>Demand-side improvements delivering benefits in 2020-2025 (excl leakage and metering)</v>
          </cell>
        </row>
        <row r="7">
          <cell r="U7" t="str">
            <v>Internal interconnectors delivering benefits in 2020-2025</v>
          </cell>
        </row>
        <row r="8">
          <cell r="U8" t="str">
            <v>Supply-demand balance improvements delivering benefits starting from 2026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customProperty" Target="../customProperty7.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6.bin"/><Relationship Id="rId4" Type="http://schemas.openxmlformats.org/officeDocument/2006/relationships/customProperty" Target="../customProperty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54"/>
  <sheetViews>
    <sheetView showGridLines="0" zoomScaleNormal="100" workbookViewId="0">
      <selection activeCell="B3" sqref="B3"/>
    </sheetView>
  </sheetViews>
  <sheetFormatPr defaultColWidth="0" defaultRowHeight="13.5" customHeight="1" zeroHeight="1" x14ac:dyDescent="0.2"/>
  <cols>
    <col min="1" max="1" width="11.42578125" style="16" customWidth="1"/>
    <col min="2" max="2" width="83.85546875" style="16" bestFit="1" customWidth="1"/>
    <col min="3" max="3" width="17.85546875" style="16" customWidth="1"/>
    <col min="4" max="10" width="11.42578125" style="16" customWidth="1"/>
    <col min="11" max="13" width="11.42578125" style="16" hidden="1" customWidth="1"/>
    <col min="14" max="16384" width="11.42578125" style="16" hidden="1"/>
  </cols>
  <sheetData>
    <row r="1" spans="1:10" ht="31.2" x14ac:dyDescent="0.2">
      <c r="A1" s="1" t="str">
        <f ca="1" xml:space="preserve"> RIGHT(CELL("filename", $A$1), LEN(CELL("filename", $A$1)) - SEARCH("]", CELL("filename", $A$1)))</f>
        <v>Cover</v>
      </c>
      <c r="B1" s="1"/>
      <c r="C1" s="13"/>
      <c r="D1" s="13"/>
      <c r="E1" s="13"/>
      <c r="F1" s="13"/>
      <c r="G1" s="13"/>
      <c r="H1" s="13"/>
      <c r="I1" s="13"/>
      <c r="J1" s="13"/>
    </row>
    <row r="2" spans="1:10" ht="13.8" x14ac:dyDescent="0.2"/>
    <row r="3" spans="1:10" s="53" customFormat="1" ht="23.4" x14ac:dyDescent="0.2">
      <c r="B3" s="140" t="s">
        <v>0</v>
      </c>
    </row>
    <row r="4" spans="1:10" ht="13.8" x14ac:dyDescent="0.2"/>
    <row r="5" spans="1:10" ht="13.8" x14ac:dyDescent="0.2">
      <c r="B5" s="16" t="s">
        <v>1</v>
      </c>
      <c r="C5" s="64">
        <v>2</v>
      </c>
    </row>
    <row r="6" spans="1:10" ht="13.8" x14ac:dyDescent="0.2">
      <c r="B6" s="16" t="s">
        <v>2</v>
      </c>
      <c r="C6" s="141" t="str">
        <f ca="1" xml:space="preserve"> MID(CELL("filename"), FIND("[", CELL("filename"), 1) + 1, FIND("]", CELL("filename"), 1) - FIND("[", CELL("filename"), 1) - 1)</f>
        <v>V6 PR24-CHANGE-CONTROL-tables.xlsb</v>
      </c>
    </row>
    <row r="7" spans="1:10" ht="13.8" x14ac:dyDescent="0.2">
      <c r="B7" s="16" t="s">
        <v>3</v>
      </c>
      <c r="C7" s="546">
        <v>45121</v>
      </c>
    </row>
    <row r="8" spans="1:10" ht="13.8" x14ac:dyDescent="0.2"/>
    <row r="9" spans="1:10" ht="13.8" x14ac:dyDescent="0.2">
      <c r="B9" s="16" t="s">
        <v>4</v>
      </c>
      <c r="C9" s="57" t="s">
        <v>5</v>
      </c>
    </row>
    <row r="10" spans="1:10" ht="13.8" x14ac:dyDescent="0.2"/>
    <row r="11" spans="1:10" ht="13.8" x14ac:dyDescent="0.3">
      <c r="B11" s="16" t="s">
        <v>6</v>
      </c>
      <c r="C11" s="55"/>
    </row>
    <row r="12" spans="1:10" ht="13.8" x14ac:dyDescent="0.2"/>
    <row r="13" spans="1:10" ht="13.8" x14ac:dyDescent="0.2"/>
    <row r="14" spans="1:10" ht="13.8" x14ac:dyDescent="0.2"/>
    <row r="15" spans="1:10" ht="13.8" x14ac:dyDescent="0.2"/>
    <row r="16" spans="1:10" ht="13.8" x14ac:dyDescent="0.2"/>
    <row r="17" ht="13.8" x14ac:dyDescent="0.2"/>
    <row r="18" ht="13.8" x14ac:dyDescent="0.2"/>
    <row r="19" ht="13.8" x14ac:dyDescent="0.2"/>
    <row r="20" ht="13.8" x14ac:dyDescent="0.2"/>
    <row r="21" ht="13.8" x14ac:dyDescent="0.2"/>
    <row r="22" ht="13.8" x14ac:dyDescent="0.2"/>
    <row r="23" ht="13.8" x14ac:dyDescent="0.2"/>
    <row r="24" ht="13.8" x14ac:dyDescent="0.2"/>
    <row r="25" ht="13.8" x14ac:dyDescent="0.2"/>
    <row r="26" ht="13.8" x14ac:dyDescent="0.2"/>
    <row r="27" ht="13.8" x14ac:dyDescent="0.2"/>
    <row r="28" ht="13.8" x14ac:dyDescent="0.2"/>
    <row r="29" ht="13.8" x14ac:dyDescent="0.2"/>
    <row r="30" ht="13.8" x14ac:dyDescent="0.2"/>
    <row r="31" ht="13.8" x14ac:dyDescent="0.2"/>
    <row r="32" ht="13.8" x14ac:dyDescent="0.2"/>
    <row r="33" ht="13.8" x14ac:dyDescent="0.2"/>
    <row r="34" ht="13.8" x14ac:dyDescent="0.2"/>
    <row r="35" ht="13.8" x14ac:dyDescent="0.2"/>
    <row r="36" ht="13.8" x14ac:dyDescent="0.2"/>
    <row r="37" ht="13.8" x14ac:dyDescent="0.2"/>
    <row r="38" ht="13.8" x14ac:dyDescent="0.2"/>
    <row r="39" ht="13.5" customHeight="1" x14ac:dyDescent="0.2"/>
    <row r="40" ht="13.5" customHeight="1" x14ac:dyDescent="0.2"/>
    <row r="41"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sheetData>
  <hyperlinks>
    <hyperlink ref="C9" r:id="rId1" xr:uid="{00000000-0004-0000-0000-000000000000}"/>
  </hyperlinks>
  <pageMargins left="0.70866141732283472" right="0.70866141732283472" top="0.74803149606299213" bottom="0.74803149606299213" header="0.31496062992125984" footer="0.31496062992125984"/>
  <pageSetup paperSize="9" scale="75" orientation="landscape" r:id="rId2"/>
  <headerFooter>
    <oddHeader>&amp;L&amp;F&amp;C&amp;A</oddHeader>
    <oddFooter>&amp;LPrinted on &amp;D at &amp;T&amp;CPage &amp;P of &amp;N&amp;ROfwat</oddFooter>
  </headerFooter>
  <customProperties>
    <customPr name="MMSheetTyp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BE0BF-F4BC-4F39-B014-338CE7875F83}">
  <sheetPr>
    <tabColor rgb="FF98C561"/>
    <outlinePr summaryBelow="0" summaryRight="0"/>
    <pageSetUpPr fitToPage="1"/>
  </sheetPr>
  <dimension ref="A1:AAE270"/>
  <sheetViews>
    <sheetView showGridLines="0" defaultGridColor="0" colorId="22" zoomScale="70" zoomScaleNormal="70" workbookViewId="0">
      <pane xSplit="9" ySplit="5" topLeftCell="J167" activePane="bottomRight" state="frozen"/>
      <selection pane="topRight" activeCell="J1" sqref="J1"/>
      <selection pane="bottomLeft" activeCell="A6" sqref="A6"/>
      <selection pane="bottomRight" activeCell="F167" sqref="F167"/>
    </sheetView>
  </sheetViews>
  <sheetFormatPr defaultColWidth="0" defaultRowHeight="13.8" outlineLevelRow="1" x14ac:dyDescent="0.2"/>
  <cols>
    <col min="1" max="1" width="21.42578125" style="10" customWidth="1"/>
    <col min="2" max="2" width="10.85546875" style="10" customWidth="1"/>
    <col min="3" max="3" width="1.42578125" style="40" customWidth="1"/>
    <col min="4" max="4" width="1.42578125" style="46" customWidth="1"/>
    <col min="5" max="5" width="96.42578125" style="11" customWidth="1"/>
    <col min="6" max="6" width="13.42578125" style="11" customWidth="1"/>
    <col min="7" max="7" width="13.140625" style="11" bestFit="1" customWidth="1"/>
    <col min="8" max="8" width="10.42578125" style="11" bestFit="1" customWidth="1"/>
    <col min="9" max="9" width="3.42578125" style="11" customWidth="1"/>
    <col min="10" max="17" width="12.140625" style="11" bestFit="1" customWidth="1"/>
    <col min="18" max="22" width="11.85546875" style="11" customWidth="1"/>
    <col min="23" max="23" width="12.140625" style="11" bestFit="1" customWidth="1"/>
    <col min="24" max="708" width="15.140625" style="11" hidden="1" customWidth="1"/>
    <col min="709" max="16384" width="15.140625" style="11" hidden="1"/>
  </cols>
  <sheetData>
    <row r="1" spans="1:707" s="1" customFormat="1" ht="31.2" x14ac:dyDescent="0.2">
      <c r="A1" s="1" t="str">
        <f ca="1">RIGHT(CELL("filename", A1), LEN(CELL("filename", A1)) - SEARCH("]", CELL("filename", A1)))</f>
        <v>Outputs</v>
      </c>
    </row>
    <row r="2" spans="1:707" s="23" customFormat="1" x14ac:dyDescent="0.2">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2">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2">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2">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x14ac:dyDescent="0.2">
      <c r="A8" s="223" t="s">
        <v>1460</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2"/>
    <row r="10" spans="1:707" s="138" customFormat="1" outlineLevel="1" x14ac:dyDescent="0.2">
      <c r="A10" s="157" t="str">
        <f xml:space="preserve"> Calc!A195</f>
        <v>PD12.45</v>
      </c>
      <c r="B10" s="157">
        <f xml:space="preserve"> Calc!B195</f>
        <v>0</v>
      </c>
      <c r="C10" s="158">
        <f xml:space="preserve"> Calc!C195</f>
        <v>0</v>
      </c>
      <c r="D10" s="159">
        <f xml:space="preserve"> Calc!D195</f>
        <v>0</v>
      </c>
      <c r="E10" s="138" t="str">
        <f xml:space="preserve"> Calc!E195</f>
        <v>PR14 BYR WRFIM revenue adjustment expressed in 2022-23 CPIH FYA prices (WR)</v>
      </c>
      <c r="F10" s="219">
        <f xml:space="preserve"> Calc!F195</f>
        <v>0</v>
      </c>
      <c r="G10" s="138" t="str">
        <f xml:space="preserve"> Calc!G195</f>
        <v>£m</v>
      </c>
    </row>
    <row r="11" spans="1:707" s="138" customFormat="1" outlineLevel="1" x14ac:dyDescent="0.2">
      <c r="A11" s="157" t="str">
        <f xml:space="preserve"> Calc!A196</f>
        <v>PD12.45</v>
      </c>
      <c r="B11" s="157">
        <f xml:space="preserve"> Calc!B196</f>
        <v>0</v>
      </c>
      <c r="C11" s="158">
        <f xml:space="preserve"> Calc!C196</f>
        <v>0</v>
      </c>
      <c r="D11" s="159">
        <f xml:space="preserve"> Calc!D196</f>
        <v>0</v>
      </c>
      <c r="E11" s="138" t="str">
        <f xml:space="preserve"> Calc!E196</f>
        <v>PR14 BYR WRFIM revenue adjustment expressed in 2022-23 CPIH FYA prices (WN)</v>
      </c>
      <c r="F11" s="139">
        <f xml:space="preserve"> Calc!F196</f>
        <v>0</v>
      </c>
      <c r="G11" s="138" t="str">
        <f xml:space="preserve"> Calc!G196</f>
        <v>£m</v>
      </c>
    </row>
    <row r="12" spans="1:707" s="138" customFormat="1" outlineLevel="1" x14ac:dyDescent="0.2">
      <c r="A12" s="157" t="str">
        <f xml:space="preserve"> Calc!A197</f>
        <v>PD12.45</v>
      </c>
      <c r="B12" s="157">
        <f xml:space="preserve"> Calc!B197</f>
        <v>0</v>
      </c>
      <c r="C12" s="158">
        <f xml:space="preserve"> Calc!C197</f>
        <v>0</v>
      </c>
      <c r="D12" s="159">
        <f xml:space="preserve"> Calc!D197</f>
        <v>0</v>
      </c>
      <c r="E12" s="138" t="str">
        <f xml:space="preserve"> Calc!E197</f>
        <v>PR14 BYR WRFIM revenue adjustment expressed in 2022-23 CPIH FYA prices (WWN)</v>
      </c>
      <c r="F12" s="139">
        <f xml:space="preserve"> Calc!F197</f>
        <v>0</v>
      </c>
      <c r="G12" s="138" t="str">
        <f xml:space="preserve"> Calc!G197</f>
        <v>£m</v>
      </c>
    </row>
    <row r="13" spans="1:707" s="138" customFormat="1" outlineLevel="1" x14ac:dyDescent="0.2">
      <c r="A13" s="157" t="str">
        <f xml:space="preserve"> Calc!A198</f>
        <v>PD12.45</v>
      </c>
      <c r="B13" s="157">
        <f xml:space="preserve"> Calc!B198</f>
        <v>0</v>
      </c>
      <c r="C13" s="158">
        <f xml:space="preserve"> Calc!C198</f>
        <v>0</v>
      </c>
      <c r="D13" s="159">
        <f xml:space="preserve"> Calc!D198</f>
        <v>0</v>
      </c>
      <c r="E13" s="138" t="str">
        <f xml:space="preserve"> Calc!E198</f>
        <v>PR14 BYR WRFIM revenue adjustment expressed in 2022-23 CPIH FYA prices (BR)</v>
      </c>
      <c r="F13" s="139">
        <f xml:space="preserve"> Calc!F198</f>
        <v>0</v>
      </c>
      <c r="G13" s="138" t="str">
        <f xml:space="preserve"> Calc!G198</f>
        <v>£m</v>
      </c>
    </row>
    <row r="14" spans="1:707" s="138" customFormat="1" outlineLevel="1" x14ac:dyDescent="0.2">
      <c r="A14" s="157" t="str">
        <f xml:space="preserve"> Calc!A199</f>
        <v>PD12.45</v>
      </c>
      <c r="B14" s="157">
        <f xml:space="preserve"> Calc!B199</f>
        <v>0</v>
      </c>
      <c r="C14" s="158">
        <f xml:space="preserve"> Calc!C199</f>
        <v>0</v>
      </c>
      <c r="D14" s="159">
        <f xml:space="preserve"> Calc!D199</f>
        <v>0</v>
      </c>
      <c r="E14" s="138" t="str">
        <f xml:space="preserve"> Calc!E199</f>
        <v>PR14 BYR WRFIM revenue adjustment expressed in 2022-23 CPIH FYA prices (ADDN1)</v>
      </c>
      <c r="F14" s="139">
        <f xml:space="preserve"> Calc!F199</f>
        <v>0</v>
      </c>
      <c r="G14" s="138" t="str">
        <f xml:space="preserve"> Calc!G199</f>
        <v>£m</v>
      </c>
    </row>
    <row r="15" spans="1:707" s="138" customFormat="1" outlineLevel="1" x14ac:dyDescent="0.2">
      <c r="A15" s="157" t="str">
        <f xml:space="preserve"> Calc!A200</f>
        <v>PD12.45</v>
      </c>
      <c r="B15" s="157">
        <f xml:space="preserve"> Calc!B200</f>
        <v>0</v>
      </c>
      <c r="C15" s="158">
        <f xml:space="preserve"> Calc!C200</f>
        <v>0</v>
      </c>
      <c r="D15" s="159">
        <f xml:space="preserve"> Calc!D200</f>
        <v>0</v>
      </c>
      <c r="E15" s="138" t="str">
        <f xml:space="preserve"> Calc!E200</f>
        <v>PR14 BYR WRFIM revenue adjustment expressed in 2022-23 CPIH FYA prices (ADDN2)</v>
      </c>
      <c r="F15" s="139">
        <f xml:space="preserve"> Calc!F200</f>
        <v>0</v>
      </c>
      <c r="G15" s="138" t="str">
        <f xml:space="preserve"> Calc!G200</f>
        <v>£m</v>
      </c>
    </row>
    <row r="16" spans="1:707" s="138" customFormat="1" outlineLevel="1" x14ac:dyDescent="0.2">
      <c r="A16" s="157"/>
      <c r="B16" s="157"/>
      <c r="C16" s="158"/>
      <c r="D16" s="159"/>
      <c r="F16" s="139"/>
    </row>
    <row r="17" spans="1:7" s="138" customFormat="1" outlineLevel="1" x14ac:dyDescent="0.2">
      <c r="A17" s="157" t="str">
        <f xml:space="preserve"> Calc!A202</f>
        <v>PD12.46</v>
      </c>
      <c r="B17" s="157">
        <f xml:space="preserve"> Calc!B202</f>
        <v>0</v>
      </c>
      <c r="C17" s="158">
        <f xml:space="preserve"> Calc!C202</f>
        <v>0</v>
      </c>
      <c r="D17" s="159">
        <f xml:space="preserve"> Calc!D202</f>
        <v>0</v>
      </c>
      <c r="E17" s="138" t="str">
        <f xml:space="preserve"> Calc!E202</f>
        <v>PR14 BYR Water trading revenue adjustment expressed in 2022-23 CPIH FYA prices (WR)</v>
      </c>
      <c r="F17" s="139">
        <f xml:space="preserve"> Calc!F202</f>
        <v>0</v>
      </c>
      <c r="G17" s="138" t="str">
        <f xml:space="preserve"> Calc!G202</f>
        <v>£m</v>
      </c>
    </row>
    <row r="18" spans="1:7" s="138" customFormat="1" outlineLevel="1" x14ac:dyDescent="0.2">
      <c r="A18" s="157" t="str">
        <f xml:space="preserve"> Calc!A203</f>
        <v>PD12.46</v>
      </c>
      <c r="B18" s="157">
        <f xml:space="preserve"> Calc!B203</f>
        <v>0</v>
      </c>
      <c r="C18" s="158">
        <f xml:space="preserve"> Calc!C203</f>
        <v>0</v>
      </c>
      <c r="D18" s="159">
        <f xml:space="preserve"> Calc!D203</f>
        <v>0</v>
      </c>
      <c r="E18" s="138" t="str">
        <f xml:space="preserve"> Calc!E203</f>
        <v>PR14 BYR Water trading revenue adjustment expressed in 2022-23 CPIH FYA prices (WN)</v>
      </c>
      <c r="F18" s="139">
        <f xml:space="preserve"> Calc!F203</f>
        <v>0</v>
      </c>
      <c r="G18" s="138" t="str">
        <f xml:space="preserve"> Calc!G203</f>
        <v>£m</v>
      </c>
    </row>
    <row r="19" spans="1:7" s="138" customFormat="1" outlineLevel="1" x14ac:dyDescent="0.2">
      <c r="A19" s="157" t="str">
        <f xml:space="preserve"> Calc!A204</f>
        <v>PD12.46</v>
      </c>
      <c r="B19" s="157">
        <f xml:space="preserve"> Calc!B204</f>
        <v>0</v>
      </c>
      <c r="C19" s="158">
        <f xml:space="preserve"> Calc!C204</f>
        <v>0</v>
      </c>
      <c r="D19" s="159">
        <f xml:space="preserve"> Calc!D204</f>
        <v>0</v>
      </c>
      <c r="E19" s="138" t="str">
        <f xml:space="preserve"> Calc!E204</f>
        <v>PR14 BYR Water trading revenue adjustment expressed in 2022-23 CPIH FYA prices (WWN)</v>
      </c>
      <c r="F19" s="139">
        <f xml:space="preserve"> Calc!F204</f>
        <v>0</v>
      </c>
      <c r="G19" s="138" t="str">
        <f xml:space="preserve"> Calc!G204</f>
        <v>£m</v>
      </c>
    </row>
    <row r="20" spans="1:7" s="138" customFormat="1" outlineLevel="1" x14ac:dyDescent="0.2">
      <c r="A20" s="157" t="str">
        <f xml:space="preserve"> Calc!A205</f>
        <v>PD12.46</v>
      </c>
      <c r="B20" s="157">
        <f xml:space="preserve"> Calc!B205</f>
        <v>0</v>
      </c>
      <c r="C20" s="158">
        <f xml:space="preserve"> Calc!C205</f>
        <v>0</v>
      </c>
      <c r="D20" s="159">
        <f xml:space="preserve"> Calc!D205</f>
        <v>0</v>
      </c>
      <c r="E20" s="138" t="str">
        <f xml:space="preserve"> Calc!E205</f>
        <v>PR14 BYR Water trading revenue adjustment expressed in 2022-23 CPIH FYA prices (BR)</v>
      </c>
      <c r="F20" s="139">
        <f xml:space="preserve"> Calc!F205</f>
        <v>0</v>
      </c>
      <c r="G20" s="138" t="str">
        <f xml:space="preserve"> Calc!G205</f>
        <v>£m</v>
      </c>
    </row>
    <row r="21" spans="1:7" s="138" customFormat="1" outlineLevel="1" x14ac:dyDescent="0.2">
      <c r="A21" s="157" t="str">
        <f xml:space="preserve"> Calc!A206</f>
        <v>PD12.46</v>
      </c>
      <c r="B21" s="157">
        <f xml:space="preserve"> Calc!B206</f>
        <v>0</v>
      </c>
      <c r="C21" s="158">
        <f xml:space="preserve"> Calc!C206</f>
        <v>0</v>
      </c>
      <c r="D21" s="159">
        <f xml:space="preserve"> Calc!D206</f>
        <v>0</v>
      </c>
      <c r="E21" s="138" t="str">
        <f xml:space="preserve"> Calc!E206</f>
        <v>PR14 BYR Water trading revenue adjustment expressed in 2022-23 CPIH FYA prices (ADDN1)</v>
      </c>
      <c r="F21" s="139">
        <f xml:space="preserve"> Calc!F206</f>
        <v>0</v>
      </c>
      <c r="G21" s="138" t="str">
        <f xml:space="preserve"> Calc!G206</f>
        <v>£m</v>
      </c>
    </row>
    <row r="22" spans="1:7" s="138" customFormat="1" outlineLevel="1" x14ac:dyDescent="0.2">
      <c r="A22" s="157" t="str">
        <f xml:space="preserve"> Calc!A207</f>
        <v>PD12.46</v>
      </c>
      <c r="B22" s="157">
        <f xml:space="preserve"> Calc!B207</f>
        <v>0</v>
      </c>
      <c r="C22" s="158">
        <f xml:space="preserve"> Calc!C207</f>
        <v>0</v>
      </c>
      <c r="D22" s="159">
        <f xml:space="preserve"> Calc!D207</f>
        <v>0</v>
      </c>
      <c r="E22" s="138" t="str">
        <f xml:space="preserve"> Calc!E207</f>
        <v>PR14 BYR Water trading revenue adjustment expressed in 2022-23 CPIH FYA prices (ADDN2)</v>
      </c>
      <c r="F22" s="139">
        <f xml:space="preserve"> Calc!F207</f>
        <v>0</v>
      </c>
      <c r="G22" s="138" t="str">
        <f xml:space="preserve"> Calc!G207</f>
        <v>£m</v>
      </c>
    </row>
    <row r="23" spans="1:7" s="138" customFormat="1" outlineLevel="1" x14ac:dyDescent="0.2">
      <c r="A23" s="157"/>
      <c r="B23" s="157"/>
      <c r="C23" s="158"/>
      <c r="D23" s="159"/>
      <c r="F23" s="139"/>
    </row>
    <row r="24" spans="1:7" s="138" customFormat="1" outlineLevel="1" x14ac:dyDescent="0.2">
      <c r="A24" s="157" t="str">
        <f xml:space="preserve"> Calc!A209</f>
        <v>PD12.47</v>
      </c>
      <c r="B24" s="157">
        <f xml:space="preserve"> Calc!B209</f>
        <v>0</v>
      </c>
      <c r="C24" s="158">
        <f xml:space="preserve"> Calc!C209</f>
        <v>0</v>
      </c>
      <c r="D24" s="159">
        <f xml:space="preserve"> Calc!D209</f>
        <v>0</v>
      </c>
      <c r="E24" s="138" t="str">
        <f xml:space="preserve"> Calc!E209</f>
        <v>PR14 BYR Totex menu revenue adjustment expressed in 2022-23 CPIH FYA prices (WR)</v>
      </c>
      <c r="F24" s="139">
        <f xml:space="preserve"> Calc!F209</f>
        <v>0</v>
      </c>
      <c r="G24" s="138" t="str">
        <f xml:space="preserve"> Calc!G209</f>
        <v>£m</v>
      </c>
    </row>
    <row r="25" spans="1:7" s="138" customFormat="1" outlineLevel="1" x14ac:dyDescent="0.2">
      <c r="A25" s="157" t="str">
        <f xml:space="preserve"> Calc!A210</f>
        <v>PD12.47</v>
      </c>
      <c r="B25" s="157">
        <f xml:space="preserve"> Calc!B210</f>
        <v>0</v>
      </c>
      <c r="C25" s="158">
        <f xml:space="preserve"> Calc!C210</f>
        <v>0</v>
      </c>
      <c r="D25" s="159">
        <f xml:space="preserve"> Calc!D210</f>
        <v>0</v>
      </c>
      <c r="E25" s="138" t="str">
        <f xml:space="preserve"> Calc!E210</f>
        <v>PR14 BYR Totex menu revenue adjustment expressed in 2022-23 CPIH FYA prices (WN)</v>
      </c>
      <c r="F25" s="139">
        <f xml:space="preserve"> Calc!F210</f>
        <v>0</v>
      </c>
      <c r="G25" s="138" t="str">
        <f xml:space="preserve"> Calc!G210</f>
        <v>£m</v>
      </c>
    </row>
    <row r="26" spans="1:7" s="138" customFormat="1" outlineLevel="1" x14ac:dyDescent="0.2">
      <c r="A26" s="157" t="str">
        <f xml:space="preserve"> Calc!A211</f>
        <v>PD12.47</v>
      </c>
      <c r="B26" s="157">
        <f xml:space="preserve"> Calc!B211</f>
        <v>0</v>
      </c>
      <c r="C26" s="158">
        <f xml:space="preserve"> Calc!C211</f>
        <v>0</v>
      </c>
      <c r="D26" s="159">
        <f xml:space="preserve"> Calc!D211</f>
        <v>0</v>
      </c>
      <c r="E26" s="138" t="str">
        <f xml:space="preserve"> Calc!E211</f>
        <v>PR14 BYR Totex menu revenue adjustment expressed in 2022-23 CPIH FYA prices (WWN)</v>
      </c>
      <c r="F26" s="139">
        <f xml:space="preserve"> Calc!F211</f>
        <v>0</v>
      </c>
      <c r="G26" s="138" t="str">
        <f xml:space="preserve"> Calc!G211</f>
        <v>£m</v>
      </c>
    </row>
    <row r="27" spans="1:7" s="138" customFormat="1" outlineLevel="1" x14ac:dyDescent="0.2">
      <c r="A27" s="157" t="str">
        <f xml:space="preserve"> Calc!A212</f>
        <v>PD12.47</v>
      </c>
      <c r="B27" s="157">
        <f xml:space="preserve"> Calc!B212</f>
        <v>0</v>
      </c>
      <c r="C27" s="158">
        <f xml:space="preserve"> Calc!C212</f>
        <v>0</v>
      </c>
      <c r="D27" s="159">
        <f xml:space="preserve"> Calc!D212</f>
        <v>0</v>
      </c>
      <c r="E27" s="138" t="str">
        <f xml:space="preserve"> Calc!E212</f>
        <v>PR14 BYR Totex menu revenue adjustment expressed in 2022-23 CPIH FYA prices (BR)</v>
      </c>
      <c r="F27" s="139">
        <f xml:space="preserve"> Calc!F212</f>
        <v>0</v>
      </c>
      <c r="G27" s="138" t="str">
        <f xml:space="preserve"> Calc!G212</f>
        <v>£m</v>
      </c>
    </row>
    <row r="28" spans="1:7" s="138" customFormat="1" outlineLevel="1" x14ac:dyDescent="0.2">
      <c r="A28" s="157" t="str">
        <f xml:space="preserve"> Calc!A213</f>
        <v>PD12.47</v>
      </c>
      <c r="B28" s="157">
        <f xml:space="preserve"> Calc!B213</f>
        <v>0</v>
      </c>
      <c r="C28" s="158">
        <f xml:space="preserve"> Calc!C213</f>
        <v>0</v>
      </c>
      <c r="D28" s="159">
        <f xml:space="preserve"> Calc!D213</f>
        <v>0</v>
      </c>
      <c r="E28" s="138" t="str">
        <f xml:space="preserve"> Calc!E213</f>
        <v>PR14 BYR Totex menu revenue adjustment expressed in 2022-23 CPIH FYA prices (ADDN1)</v>
      </c>
      <c r="F28" s="139">
        <f xml:space="preserve"> Calc!F213</f>
        <v>0</v>
      </c>
      <c r="G28" s="138" t="str">
        <f xml:space="preserve"> Calc!G213</f>
        <v>£m</v>
      </c>
    </row>
    <row r="29" spans="1:7" s="138" customFormat="1" outlineLevel="1" x14ac:dyDescent="0.2">
      <c r="A29" s="157" t="str">
        <f xml:space="preserve"> Calc!A214</f>
        <v>PD12.47</v>
      </c>
      <c r="B29" s="157">
        <f xml:space="preserve"> Calc!B214</f>
        <v>0</v>
      </c>
      <c r="C29" s="158">
        <f xml:space="preserve"> Calc!C214</f>
        <v>0</v>
      </c>
      <c r="D29" s="159">
        <f xml:space="preserve"> Calc!D214</f>
        <v>0</v>
      </c>
      <c r="E29" s="138" t="str">
        <f xml:space="preserve"> Calc!E214</f>
        <v>PR14 BYR Totex menu revenue adjustment expressed in 2022-23 CPIH FYA prices (ADDN2)</v>
      </c>
      <c r="F29" s="219">
        <f xml:space="preserve"> Calc!F214</f>
        <v>0</v>
      </c>
      <c r="G29" s="138" t="str">
        <f xml:space="preserve"> Calc!G214</f>
        <v>£m</v>
      </c>
    </row>
    <row r="30" spans="1:7" s="138" customFormat="1" outlineLevel="1" x14ac:dyDescent="0.2">
      <c r="A30" s="157"/>
      <c r="B30" s="157"/>
      <c r="C30" s="158"/>
      <c r="D30" s="159"/>
      <c r="F30" s="139"/>
    </row>
    <row r="31" spans="1:7" s="138" customFormat="1" outlineLevel="1" x14ac:dyDescent="0.2">
      <c r="A31" s="157" t="str">
        <f xml:space="preserve"> Calc!A216</f>
        <v>PD12.48</v>
      </c>
      <c r="B31" s="157">
        <f xml:space="preserve"> Calc!B216</f>
        <v>0</v>
      </c>
      <c r="C31" s="158">
        <f xml:space="preserve"> Calc!C216</f>
        <v>0</v>
      </c>
      <c r="D31" s="159">
        <f xml:space="preserve"> Calc!D216</f>
        <v>0</v>
      </c>
      <c r="E31" s="138" t="str">
        <f xml:space="preserve"> Calc!E216</f>
        <v>PR14 BYR Other revenue adjustment expressed in 2022-23 CPIH FYA prices (WR)</v>
      </c>
      <c r="F31" s="139">
        <f xml:space="preserve"> Calc!F216</f>
        <v>0</v>
      </c>
      <c r="G31" s="138" t="str">
        <f xml:space="preserve"> Calc!G216</f>
        <v>£m</v>
      </c>
    </row>
    <row r="32" spans="1:7" s="138" customFormat="1" outlineLevel="1" x14ac:dyDescent="0.2">
      <c r="A32" s="157" t="str">
        <f xml:space="preserve"> Calc!A217</f>
        <v>PD12.48</v>
      </c>
      <c r="B32" s="157">
        <f xml:space="preserve"> Calc!B217</f>
        <v>0</v>
      </c>
      <c r="C32" s="158">
        <f xml:space="preserve"> Calc!C217</f>
        <v>0</v>
      </c>
      <c r="D32" s="159">
        <f xml:space="preserve"> Calc!D217</f>
        <v>0</v>
      </c>
      <c r="E32" s="138" t="str">
        <f xml:space="preserve"> Calc!E217</f>
        <v>PR14 BYR Other revenue adjustment expressed in 2022-23 CPIH FYA prices (WN)</v>
      </c>
      <c r="F32" s="219">
        <f xml:space="preserve"> Calc!F217</f>
        <v>0</v>
      </c>
      <c r="G32" s="138" t="str">
        <f xml:space="preserve"> Calc!G217</f>
        <v>£m</v>
      </c>
    </row>
    <row r="33" spans="1:7" s="138" customFormat="1" outlineLevel="1" x14ac:dyDescent="0.2">
      <c r="A33" s="157" t="str">
        <f xml:space="preserve"> Calc!A218</f>
        <v>PD12.48</v>
      </c>
      <c r="B33" s="157">
        <f xml:space="preserve"> Calc!B218</f>
        <v>0</v>
      </c>
      <c r="C33" s="158">
        <f xml:space="preserve"> Calc!C218</f>
        <v>0</v>
      </c>
      <c r="D33" s="159">
        <f xml:space="preserve"> Calc!D218</f>
        <v>0</v>
      </c>
      <c r="E33" s="138" t="str">
        <f xml:space="preserve"> Calc!E218</f>
        <v>PR14 BYR Other revenue adjustment expressed in 2022-23 CPIH FYA prices (WWN)</v>
      </c>
      <c r="F33" s="139">
        <f xml:space="preserve"> Calc!F218</f>
        <v>0</v>
      </c>
      <c r="G33" s="138" t="str">
        <f xml:space="preserve"> Calc!G218</f>
        <v>£m</v>
      </c>
    </row>
    <row r="34" spans="1:7" s="138" customFormat="1" outlineLevel="1" x14ac:dyDescent="0.2">
      <c r="A34" s="157" t="str">
        <f xml:space="preserve"> Calc!A219</f>
        <v>PD12.48</v>
      </c>
      <c r="B34" s="157">
        <f xml:space="preserve"> Calc!B219</f>
        <v>0</v>
      </c>
      <c r="C34" s="158">
        <f xml:space="preserve"> Calc!C219</f>
        <v>0</v>
      </c>
      <c r="D34" s="159">
        <f xml:space="preserve"> Calc!D219</f>
        <v>0</v>
      </c>
      <c r="E34" s="138" t="str">
        <f xml:space="preserve"> Calc!E219</f>
        <v>PR14 BYR Other revenue adjustment expressed in 2022-23 CPIH FYA prices (BR)</v>
      </c>
      <c r="F34" s="139">
        <f xml:space="preserve"> Calc!F219</f>
        <v>0</v>
      </c>
      <c r="G34" s="138" t="str">
        <f xml:space="preserve"> Calc!G219</f>
        <v>£m</v>
      </c>
    </row>
    <row r="35" spans="1:7" s="138" customFormat="1" outlineLevel="1" x14ac:dyDescent="0.2">
      <c r="A35" s="157" t="str">
        <f xml:space="preserve"> Calc!A220</f>
        <v>PD12.48</v>
      </c>
      <c r="B35" s="157">
        <f xml:space="preserve"> Calc!B220</f>
        <v>0</v>
      </c>
      <c r="C35" s="158">
        <f xml:space="preserve"> Calc!C220</f>
        <v>0</v>
      </c>
      <c r="D35" s="159">
        <f xml:space="preserve"> Calc!D220</f>
        <v>0</v>
      </c>
      <c r="E35" s="138" t="str">
        <f xml:space="preserve"> Calc!E220</f>
        <v>PR14 BYR Other revenue adjustment expressed in 2022-23 CPIH FYA prices (ADDN1)</v>
      </c>
      <c r="F35" s="139">
        <f xml:space="preserve"> Calc!F220</f>
        <v>0</v>
      </c>
      <c r="G35" s="138" t="str">
        <f xml:space="preserve"> Calc!G220</f>
        <v>£m</v>
      </c>
    </row>
    <row r="36" spans="1:7" s="138" customFormat="1" outlineLevel="1" x14ac:dyDescent="0.2">
      <c r="A36" s="157" t="str">
        <f xml:space="preserve"> Calc!A221</f>
        <v>PD12.48</v>
      </c>
      <c r="B36" s="157">
        <f xml:space="preserve"> Calc!B221</f>
        <v>0</v>
      </c>
      <c r="C36" s="158">
        <f xml:space="preserve"> Calc!C221</f>
        <v>0</v>
      </c>
      <c r="D36" s="159">
        <f xml:space="preserve"> Calc!D221</f>
        <v>0</v>
      </c>
      <c r="E36" s="138" t="str">
        <f xml:space="preserve"> Calc!E221</f>
        <v>PR14 BYR Other revenue adjustment expressed in 2022-23 CPIH FYA prices (ADDN2)</v>
      </c>
      <c r="F36" s="139">
        <f xml:space="preserve"> Calc!F221</f>
        <v>0</v>
      </c>
      <c r="G36" s="138" t="str">
        <f xml:space="preserve"> Calc!G221</f>
        <v>£m</v>
      </c>
    </row>
    <row r="37" spans="1:7" s="138" customFormat="1" outlineLevel="1" x14ac:dyDescent="0.2">
      <c r="A37" s="157"/>
      <c r="B37" s="157"/>
      <c r="C37" s="158"/>
      <c r="D37" s="159"/>
      <c r="F37" s="139"/>
    </row>
    <row r="38" spans="1:7" s="138" customFormat="1" outlineLevel="1" x14ac:dyDescent="0.2">
      <c r="A38" s="157" t="str">
        <f xml:space="preserve"> Calc!A223</f>
        <v>PD12.49</v>
      </c>
      <c r="B38" s="157">
        <f xml:space="preserve"> Calc!B223</f>
        <v>0</v>
      </c>
      <c r="C38" s="158">
        <f xml:space="preserve"> Calc!C223</f>
        <v>0</v>
      </c>
      <c r="D38" s="159">
        <f xml:space="preserve"> Calc!D223</f>
        <v>0</v>
      </c>
      <c r="E38" s="138" t="str">
        <f xml:space="preserve"> Calc!E223</f>
        <v>PR14 BYR Residential retail revenue adjustment expressed in 2022-23 CPIH FYA prices</v>
      </c>
      <c r="F38" s="139">
        <f xml:space="preserve"> Calc!F223</f>
        <v>-2.3530021589636974</v>
      </c>
      <c r="G38" s="138" t="str">
        <f xml:space="preserve"> Calc!G223</f>
        <v>£m</v>
      </c>
    </row>
    <row r="39" spans="1:7" s="138" customFormat="1" outlineLevel="1" x14ac:dyDescent="0.2">
      <c r="A39" s="157"/>
      <c r="B39" s="157"/>
      <c r="C39" s="158"/>
      <c r="D39" s="159"/>
      <c r="F39" s="139"/>
    </row>
    <row r="40" spans="1:7" s="138" customFormat="1" outlineLevel="1" x14ac:dyDescent="0.2">
      <c r="A40" s="157" t="str">
        <f xml:space="preserve"> Calc!A225</f>
        <v>PD12.50</v>
      </c>
      <c r="B40" s="157">
        <f xml:space="preserve"> Calc!B225</f>
        <v>0</v>
      </c>
      <c r="C40" s="158">
        <f xml:space="preserve"> Calc!C225</f>
        <v>0</v>
      </c>
      <c r="D40" s="159">
        <f xml:space="preserve"> Calc!D225</f>
        <v>0</v>
      </c>
      <c r="E40" s="138" t="str">
        <f xml:space="preserve"> Calc!E225</f>
        <v>PR19 ODI revenue adjustment expressed in 2022-23 CPIH FYA prices (WR)</v>
      </c>
      <c r="F40" s="139">
        <f xml:space="preserve"> Calc!F225</f>
        <v>2.2691771949464257</v>
      </c>
      <c r="G40" s="138" t="str">
        <f xml:space="preserve"> Calc!G225</f>
        <v>£m</v>
      </c>
    </row>
    <row r="41" spans="1:7" s="138" customFormat="1" outlineLevel="1" x14ac:dyDescent="0.2">
      <c r="A41" s="157" t="str">
        <f xml:space="preserve"> Calc!A226</f>
        <v>PD12.50</v>
      </c>
      <c r="B41" s="157">
        <f xml:space="preserve"> Calc!B226</f>
        <v>0</v>
      </c>
      <c r="C41" s="158">
        <f xml:space="preserve"> Calc!C226</f>
        <v>0</v>
      </c>
      <c r="D41" s="159">
        <f xml:space="preserve"> Calc!D226</f>
        <v>0</v>
      </c>
      <c r="E41" s="138" t="str">
        <f xml:space="preserve"> Calc!E226</f>
        <v>PR19 ODI revenue adjustment expressed in 2022-23 CPIH FYA prices (WN)</v>
      </c>
      <c r="F41" s="139">
        <f xml:space="preserve"> Calc!F226</f>
        <v>-8.033028946105869</v>
      </c>
      <c r="G41" s="138" t="str">
        <f xml:space="preserve"> Calc!G226</f>
        <v>£m</v>
      </c>
    </row>
    <row r="42" spans="1:7" s="138" customFormat="1" outlineLevel="1" x14ac:dyDescent="0.2">
      <c r="A42" s="157" t="str">
        <f xml:space="preserve"> Calc!A227</f>
        <v>PD12.50</v>
      </c>
      <c r="B42" s="157">
        <f xml:space="preserve"> Calc!B227</f>
        <v>0</v>
      </c>
      <c r="C42" s="158">
        <f xml:space="preserve"> Calc!C227</f>
        <v>0</v>
      </c>
      <c r="D42" s="159">
        <f xml:space="preserve"> Calc!D227</f>
        <v>0</v>
      </c>
      <c r="E42" s="138" t="str">
        <f xml:space="preserve"> Calc!E227</f>
        <v>PR19 ODI revenue adjustment expressed in 2022-23 CPIH FYA prices (WWN)</v>
      </c>
      <c r="F42" s="139">
        <f xml:space="preserve"> Calc!F227</f>
        <v>5.5548796577642729</v>
      </c>
      <c r="G42" s="138" t="str">
        <f xml:space="preserve"> Calc!G227</f>
        <v>£m</v>
      </c>
    </row>
    <row r="43" spans="1:7" s="138" customFormat="1" outlineLevel="1" x14ac:dyDescent="0.2">
      <c r="A43" s="157" t="str">
        <f xml:space="preserve"> Calc!A228</f>
        <v>PD12.50</v>
      </c>
      <c r="B43" s="157">
        <f xml:space="preserve"> Calc!B228</f>
        <v>0</v>
      </c>
      <c r="C43" s="158">
        <f xml:space="preserve"> Calc!C228</f>
        <v>0</v>
      </c>
      <c r="D43" s="159">
        <f xml:space="preserve"> Calc!D228</f>
        <v>0</v>
      </c>
      <c r="E43" s="138" t="str">
        <f xml:space="preserve"> Calc!E228</f>
        <v>PR19 ODI revenue adjustment expressed in 2022-23 CPIH FYA prices (BR)</v>
      </c>
      <c r="F43" s="139">
        <f xml:space="preserve"> Calc!F228</f>
        <v>0</v>
      </c>
      <c r="G43" s="138" t="str">
        <f xml:space="preserve"> Calc!G228</f>
        <v>£m</v>
      </c>
    </row>
    <row r="44" spans="1:7" s="138" customFormat="1" outlineLevel="1" x14ac:dyDescent="0.2">
      <c r="A44" s="157" t="str">
        <f xml:space="preserve"> Calc!A229</f>
        <v>PD12.50</v>
      </c>
      <c r="B44" s="157">
        <f xml:space="preserve"> Calc!B229</f>
        <v>0</v>
      </c>
      <c r="C44" s="158">
        <f xml:space="preserve"> Calc!C229</f>
        <v>0</v>
      </c>
      <c r="D44" s="159">
        <f xml:space="preserve"> Calc!D229</f>
        <v>0</v>
      </c>
      <c r="E44" s="138" t="str">
        <f xml:space="preserve"> Calc!E229</f>
        <v>PR19 ODI revenue adjustment expressed in 2022-23 CPIH FYA prices (ADDN1)</v>
      </c>
      <c r="F44" s="139">
        <f xml:space="preserve"> Calc!F229</f>
        <v>0</v>
      </c>
      <c r="G44" s="138" t="str">
        <f xml:space="preserve"> Calc!G229</f>
        <v>£m</v>
      </c>
    </row>
    <row r="45" spans="1:7" s="138" customFormat="1" outlineLevel="1" x14ac:dyDescent="0.2">
      <c r="A45" s="157" t="str">
        <f xml:space="preserve"> Calc!A230</f>
        <v>PD12.50</v>
      </c>
      <c r="B45" s="157">
        <f xml:space="preserve"> Calc!B230</f>
        <v>0</v>
      </c>
      <c r="C45" s="158">
        <f xml:space="preserve"> Calc!C230</f>
        <v>0</v>
      </c>
      <c r="D45" s="159">
        <f xml:space="preserve"> Calc!D230</f>
        <v>0</v>
      </c>
      <c r="E45" s="138" t="str">
        <f xml:space="preserve"> Calc!E230</f>
        <v>PR19 ODI revenue adjustment expressed in 2022-23 CPIH FYA prices (ADDN2)</v>
      </c>
      <c r="F45" s="139">
        <f xml:space="preserve"> Calc!F230</f>
        <v>0</v>
      </c>
      <c r="G45" s="138" t="str">
        <f xml:space="preserve"> Calc!G230</f>
        <v>£m</v>
      </c>
    </row>
    <row r="46" spans="1:7" s="138" customFormat="1" outlineLevel="1" x14ac:dyDescent="0.2">
      <c r="A46" s="157" t="str">
        <f xml:space="preserve"> Calc!A231</f>
        <v>PD12.50</v>
      </c>
      <c r="B46" s="157">
        <f xml:space="preserve"> Calc!B231</f>
        <v>0</v>
      </c>
      <c r="C46" s="158">
        <f xml:space="preserve"> Calc!C231</f>
        <v>0</v>
      </c>
      <c r="D46" s="159">
        <f xml:space="preserve"> Calc!D231</f>
        <v>0</v>
      </c>
      <c r="E46" s="138" t="str">
        <f xml:space="preserve"> Calc!E231</f>
        <v>PR19 ODI revenue adjustment expressed in 2022-23 CPIH FYA prices (Residential retail)</v>
      </c>
      <c r="F46" s="219">
        <f xml:space="preserve"> Calc!F231</f>
        <v>0</v>
      </c>
      <c r="G46" s="138" t="str">
        <f xml:space="preserve"> Calc!G231</f>
        <v>£m</v>
      </c>
    </row>
    <row r="47" spans="1:7" s="138" customFormat="1" outlineLevel="1" x14ac:dyDescent="0.2">
      <c r="A47" s="157" t="str">
        <f xml:space="preserve"> Calc!A232</f>
        <v>PD12.50</v>
      </c>
      <c r="B47" s="157">
        <f xml:space="preserve"> Calc!B232</f>
        <v>0</v>
      </c>
      <c r="C47" s="158">
        <f xml:space="preserve"> Calc!C232</f>
        <v>0</v>
      </c>
      <c r="D47" s="159">
        <f xml:space="preserve"> Calc!D232</f>
        <v>0</v>
      </c>
      <c r="E47" s="138" t="str">
        <f xml:space="preserve"> Calc!E232</f>
        <v>PR19 ODI revenue adjustment expressed in 2022-23 CPIH FYA prices (Business retail)</v>
      </c>
      <c r="F47" s="219">
        <f xml:space="preserve"> Calc!F232</f>
        <v>0</v>
      </c>
      <c r="G47" s="138" t="str">
        <f xml:space="preserve"> Calc!G232</f>
        <v>£m</v>
      </c>
    </row>
    <row r="48" spans="1:7" s="138" customFormat="1" outlineLevel="1" x14ac:dyDescent="0.2">
      <c r="A48" s="157"/>
      <c r="B48" s="157"/>
      <c r="C48" s="158"/>
      <c r="D48" s="159"/>
      <c r="F48" s="139"/>
    </row>
    <row r="49" spans="1:7" s="138" customFormat="1" outlineLevel="1" x14ac:dyDescent="0.2">
      <c r="A49" s="157" t="str">
        <f xml:space="preserve"> Calc!A441</f>
        <v>PD12.51</v>
      </c>
      <c r="B49" s="157">
        <f xml:space="preserve"> Calc!B441</f>
        <v>0</v>
      </c>
      <c r="C49" s="158">
        <f xml:space="preserve"> Calc!C441</f>
        <v>0</v>
      </c>
      <c r="D49" s="159">
        <f xml:space="preserve"> Calc!D441</f>
        <v>0</v>
      </c>
      <c r="E49" s="138" t="str">
        <f xml:space="preserve"> Calc!E441</f>
        <v>PR19 RFI revenue adjustment expressed in 2022-23 CPIH FYA prices (WR)</v>
      </c>
      <c r="F49" s="219">
        <f xml:space="preserve"> Calc!F441</f>
        <v>-2.7453823553583163</v>
      </c>
      <c r="G49" s="138" t="str">
        <f xml:space="preserve"> Calc!G441</f>
        <v>£m</v>
      </c>
    </row>
    <row r="50" spans="1:7" s="138" customFormat="1" outlineLevel="1" x14ac:dyDescent="0.2">
      <c r="A50" s="157" t="str">
        <f xml:space="preserve"> Calc!A442</f>
        <v>PD12.51</v>
      </c>
      <c r="B50" s="157">
        <f xml:space="preserve"> Calc!B442</f>
        <v>0</v>
      </c>
      <c r="C50" s="158">
        <f xml:space="preserve"> Calc!C442</f>
        <v>0</v>
      </c>
      <c r="D50" s="159">
        <f xml:space="preserve"> Calc!D442</f>
        <v>0</v>
      </c>
      <c r="E50" s="138" t="str">
        <f xml:space="preserve"> Calc!E442</f>
        <v>PR19 RFI revenue adjustment expressed in 2022-23 CPIH FYA prices (WN)</v>
      </c>
      <c r="F50" s="139">
        <f xml:space="preserve"> Calc!F442</f>
        <v>-15.800168410482412</v>
      </c>
      <c r="G50" s="138" t="str">
        <f xml:space="preserve"> Calc!G442</f>
        <v>£m</v>
      </c>
    </row>
    <row r="51" spans="1:7" s="138" customFormat="1" outlineLevel="1" x14ac:dyDescent="0.2">
      <c r="A51" s="157" t="str">
        <f xml:space="preserve"> Calc!A443</f>
        <v>PD12.51</v>
      </c>
      <c r="B51" s="157">
        <f xml:space="preserve"> Calc!B443</f>
        <v>0</v>
      </c>
      <c r="C51" s="158">
        <f xml:space="preserve"> Calc!C443</f>
        <v>0</v>
      </c>
      <c r="D51" s="159">
        <f xml:space="preserve"> Calc!D443</f>
        <v>0</v>
      </c>
      <c r="E51" s="138" t="str">
        <f xml:space="preserve"> Calc!E443</f>
        <v>PR19 RFI revenue adjustment expressed in 2022-23 CPIH FYA prices (WWN)</v>
      </c>
      <c r="F51" s="139">
        <f xml:space="preserve"> Calc!F443</f>
        <v>-16.888462244719754</v>
      </c>
      <c r="G51" s="138" t="str">
        <f xml:space="preserve"> Calc!G443</f>
        <v>£m</v>
      </c>
    </row>
    <row r="52" spans="1:7" s="138" customFormat="1" outlineLevel="1" x14ac:dyDescent="0.2">
      <c r="A52" s="157" t="str">
        <f xml:space="preserve"> Calc!A444</f>
        <v>PD12.51</v>
      </c>
      <c r="B52" s="157">
        <f xml:space="preserve"> Calc!B444</f>
        <v>0</v>
      </c>
      <c r="C52" s="158">
        <f xml:space="preserve"> Calc!C444</f>
        <v>0</v>
      </c>
      <c r="D52" s="159">
        <f xml:space="preserve"> Calc!D444</f>
        <v>0</v>
      </c>
      <c r="E52" s="138" t="str">
        <f xml:space="preserve"> Calc!E444</f>
        <v>PR19 RFI revenue adjustment expressed in 2022-23 CPIH FYA prices (BR)</v>
      </c>
      <c r="F52" s="139">
        <f xml:space="preserve"> Calc!F444</f>
        <v>0</v>
      </c>
      <c r="G52" s="138" t="str">
        <f xml:space="preserve"> Calc!G444</f>
        <v>£m</v>
      </c>
    </row>
    <row r="53" spans="1:7" s="138" customFormat="1" outlineLevel="1" x14ac:dyDescent="0.2">
      <c r="A53" s="157" t="str">
        <f xml:space="preserve"> Calc!A445</f>
        <v>PD12.51</v>
      </c>
      <c r="B53" s="157">
        <f xml:space="preserve"> Calc!B445</f>
        <v>0</v>
      </c>
      <c r="C53" s="158">
        <f xml:space="preserve"> Calc!C445</f>
        <v>0</v>
      </c>
      <c r="D53" s="159">
        <f xml:space="preserve"> Calc!D445</f>
        <v>0</v>
      </c>
      <c r="E53" s="138" t="str">
        <f xml:space="preserve"> Calc!E445</f>
        <v>PR19 RFI revenue adjustment expressed in 2022-23 CPIH FYA prices (ADDN1)</v>
      </c>
      <c r="F53" s="219">
        <f xml:space="preserve"> Calc!F445</f>
        <v>0</v>
      </c>
      <c r="G53" s="138" t="str">
        <f xml:space="preserve"> Calc!G445</f>
        <v>£m</v>
      </c>
    </row>
    <row r="54" spans="1:7" s="138" customFormat="1" outlineLevel="1" x14ac:dyDescent="0.2">
      <c r="A54" s="157" t="str">
        <f xml:space="preserve"> Calc!A446</f>
        <v>PD12.51</v>
      </c>
      <c r="B54" s="157">
        <f xml:space="preserve"> Calc!B446</f>
        <v>0</v>
      </c>
      <c r="C54" s="158">
        <f xml:space="preserve"> Calc!C446</f>
        <v>0</v>
      </c>
      <c r="D54" s="159">
        <f xml:space="preserve"> Calc!D446</f>
        <v>0</v>
      </c>
      <c r="E54" s="138" t="str">
        <f xml:space="preserve"> Calc!E446</f>
        <v>PR19 RFI revenue adjustment expressed in 2022-23 CPIH FYA prices (ADDN2)</v>
      </c>
      <c r="F54" s="139">
        <f xml:space="preserve"> Calc!F446</f>
        <v>0</v>
      </c>
      <c r="G54" s="138" t="str">
        <f xml:space="preserve"> Calc!G446</f>
        <v>£m</v>
      </c>
    </row>
    <row r="55" spans="1:7" s="138" customFormat="1" outlineLevel="1" x14ac:dyDescent="0.2">
      <c r="A55" s="157" t="str">
        <f xml:space="preserve"> Calc!A447</f>
        <v>PD12.51</v>
      </c>
      <c r="B55" s="157">
        <f xml:space="preserve"> Calc!B447</f>
        <v>0</v>
      </c>
      <c r="C55" s="158">
        <f xml:space="preserve"> Calc!C447</f>
        <v>0</v>
      </c>
      <c r="D55" s="159">
        <f xml:space="preserve"> Calc!D447</f>
        <v>0</v>
      </c>
      <c r="E55" s="138" t="str">
        <f xml:space="preserve"> Calc!E447</f>
        <v>PR19 RFI revenue adjustment expressed in 2022-23 CPIH FYA prices (Residential retail)</v>
      </c>
      <c r="F55" s="139">
        <f xml:space="preserve"> Calc!F447</f>
        <v>0</v>
      </c>
      <c r="G55" s="138" t="str">
        <f xml:space="preserve"> Calc!G447</f>
        <v>£m</v>
      </c>
    </row>
    <row r="56" spans="1:7" s="138" customFormat="1" outlineLevel="1" x14ac:dyDescent="0.2">
      <c r="A56" s="157" t="str">
        <f xml:space="preserve"> Calc!A448</f>
        <v>PD12.51</v>
      </c>
      <c r="B56" s="157">
        <f xml:space="preserve"> Calc!B448</f>
        <v>0</v>
      </c>
      <c r="C56" s="158">
        <f xml:space="preserve"> Calc!C448</f>
        <v>0</v>
      </c>
      <c r="D56" s="159">
        <f xml:space="preserve"> Calc!D448</f>
        <v>0</v>
      </c>
      <c r="E56" s="138" t="str">
        <f xml:space="preserve"> Calc!E448</f>
        <v>PR19 RFI revenue adjustment expressed in 2022-23 CPIH FYA prices (Business retail)</v>
      </c>
      <c r="F56" s="139">
        <f xml:space="preserve"> Calc!F448</f>
        <v>0</v>
      </c>
      <c r="G56" s="138" t="str">
        <f xml:space="preserve"> Calc!G448</f>
        <v>£m</v>
      </c>
    </row>
    <row r="57" spans="1:7" s="138" customFormat="1" outlineLevel="1" x14ac:dyDescent="0.2">
      <c r="A57" s="157"/>
      <c r="B57" s="157"/>
      <c r="C57" s="158"/>
      <c r="D57" s="159"/>
      <c r="F57" s="139"/>
    </row>
    <row r="58" spans="1:7" s="138" customFormat="1" outlineLevel="1" x14ac:dyDescent="0.2">
      <c r="A58" s="157" t="str">
        <f xml:space="preserve"> Calc!A234</f>
        <v>PD12.52</v>
      </c>
      <c r="B58" s="157">
        <f xml:space="preserve"> Calc!B234</f>
        <v>0</v>
      </c>
      <c r="C58" s="158">
        <f xml:space="preserve"> Calc!C234</f>
        <v>0</v>
      </c>
      <c r="D58" s="159">
        <f xml:space="preserve"> Calc!D234</f>
        <v>0</v>
      </c>
      <c r="E58" s="138" t="str">
        <f xml:space="preserve"> Calc!E234</f>
        <v>PR19 C-MeX revenue adjustment expressed in 2022-23 CPIH FYA prices (WR)</v>
      </c>
      <c r="F58" s="219">
        <f xml:space="preserve"> Calc!F234</f>
        <v>0</v>
      </c>
      <c r="G58" s="138" t="str">
        <f xml:space="preserve"> Calc!G234</f>
        <v>£m</v>
      </c>
    </row>
    <row r="59" spans="1:7" s="138" customFormat="1" outlineLevel="1" x14ac:dyDescent="0.2">
      <c r="A59" s="157" t="str">
        <f xml:space="preserve"> Calc!A235</f>
        <v>PD12.52</v>
      </c>
      <c r="B59" s="157">
        <f xml:space="preserve"> Calc!B235</f>
        <v>0</v>
      </c>
      <c r="C59" s="158">
        <f xml:space="preserve"> Calc!C235</f>
        <v>0</v>
      </c>
      <c r="D59" s="159">
        <f xml:space="preserve"> Calc!D235</f>
        <v>0</v>
      </c>
      <c r="E59" s="138" t="str">
        <f xml:space="preserve"> Calc!E235</f>
        <v>PR19 C-MeX revenue adjustment expressed in 2022-23 CPIH FYA prices (WN)</v>
      </c>
      <c r="F59" s="139">
        <f xml:space="preserve"> Calc!F235</f>
        <v>0</v>
      </c>
      <c r="G59" s="138" t="str">
        <f xml:space="preserve"> Calc!G235</f>
        <v>£m</v>
      </c>
    </row>
    <row r="60" spans="1:7" s="138" customFormat="1" outlineLevel="1" x14ac:dyDescent="0.2">
      <c r="A60" s="157" t="str">
        <f xml:space="preserve"> Calc!A236</f>
        <v>PD12.52</v>
      </c>
      <c r="B60" s="157">
        <f xml:space="preserve"> Calc!B236</f>
        <v>0</v>
      </c>
      <c r="C60" s="158">
        <f xml:space="preserve"> Calc!C236</f>
        <v>0</v>
      </c>
      <c r="D60" s="159">
        <f xml:space="preserve"> Calc!D236</f>
        <v>0</v>
      </c>
      <c r="E60" s="138" t="str">
        <f xml:space="preserve"> Calc!E236</f>
        <v>PR19 C-MeX revenue adjustment expressed in 2022-23 CPIH FYA prices (WWN)</v>
      </c>
      <c r="F60" s="139">
        <f xml:space="preserve"> Calc!F236</f>
        <v>0</v>
      </c>
      <c r="G60" s="138" t="str">
        <f xml:space="preserve"> Calc!G236</f>
        <v>£m</v>
      </c>
    </row>
    <row r="61" spans="1:7" s="138" customFormat="1" outlineLevel="1" x14ac:dyDescent="0.2">
      <c r="A61" s="157" t="str">
        <f xml:space="preserve"> Calc!A237</f>
        <v>PD12.52</v>
      </c>
      <c r="B61" s="157">
        <f xml:space="preserve"> Calc!B237</f>
        <v>0</v>
      </c>
      <c r="C61" s="158">
        <f xml:space="preserve"> Calc!C237</f>
        <v>0</v>
      </c>
      <c r="D61" s="159">
        <f xml:space="preserve"> Calc!D237</f>
        <v>0</v>
      </c>
      <c r="E61" s="138" t="str">
        <f xml:space="preserve"> Calc!E237</f>
        <v>PR19 C-MeX revenue adjustment expressed in 2022-23 CPIH FYA prices (BR)</v>
      </c>
      <c r="F61" s="139">
        <f xml:space="preserve"> Calc!F237</f>
        <v>0</v>
      </c>
      <c r="G61" s="138" t="str">
        <f xml:space="preserve"> Calc!G237</f>
        <v>£m</v>
      </c>
    </row>
    <row r="62" spans="1:7" s="138" customFormat="1" outlineLevel="1" x14ac:dyDescent="0.2">
      <c r="A62" s="157" t="str">
        <f xml:space="preserve"> Calc!A238</f>
        <v>PD12.52</v>
      </c>
      <c r="B62" s="157">
        <f xml:space="preserve"> Calc!B238</f>
        <v>0</v>
      </c>
      <c r="C62" s="158">
        <f xml:space="preserve"> Calc!C238</f>
        <v>0</v>
      </c>
      <c r="D62" s="159">
        <f xml:space="preserve"> Calc!D238</f>
        <v>0</v>
      </c>
      <c r="E62" s="138" t="str">
        <f xml:space="preserve"> Calc!E238</f>
        <v>PR19 C-MeX revenue adjustment expressed in 2022-23 CPIH FYA prices (ADDN1)</v>
      </c>
      <c r="F62" s="139">
        <f xml:space="preserve"> Calc!F238</f>
        <v>0</v>
      </c>
      <c r="G62" s="138" t="str">
        <f xml:space="preserve"> Calc!G238</f>
        <v>£m</v>
      </c>
    </row>
    <row r="63" spans="1:7" s="138" customFormat="1" outlineLevel="1" x14ac:dyDescent="0.2">
      <c r="A63" s="157" t="str">
        <f xml:space="preserve"> Calc!A239</f>
        <v>PD12.52</v>
      </c>
      <c r="B63" s="157">
        <f xml:space="preserve"> Calc!B239</f>
        <v>0</v>
      </c>
      <c r="C63" s="158">
        <f xml:space="preserve"> Calc!C239</f>
        <v>0</v>
      </c>
      <c r="D63" s="159">
        <f xml:space="preserve"> Calc!D239</f>
        <v>0</v>
      </c>
      <c r="E63" s="138" t="str">
        <f xml:space="preserve"> Calc!E239</f>
        <v>PR19 C-MeX revenue adjustment expressed in 2022-23 CPIH FYA prices (ADDN2)</v>
      </c>
      <c r="F63" s="139">
        <f xml:space="preserve"> Calc!F239</f>
        <v>0</v>
      </c>
      <c r="G63" s="138" t="str">
        <f xml:space="preserve"> Calc!G239</f>
        <v>£m</v>
      </c>
    </row>
    <row r="64" spans="1:7" s="138" customFormat="1" outlineLevel="1" x14ac:dyDescent="0.2">
      <c r="A64" s="157" t="str">
        <f xml:space="preserve"> Calc!A240</f>
        <v>PD12.52</v>
      </c>
      <c r="B64" s="157">
        <f xml:space="preserve"> Calc!B240</f>
        <v>0</v>
      </c>
      <c r="C64" s="158">
        <f xml:space="preserve"> Calc!C240</f>
        <v>0</v>
      </c>
      <c r="D64" s="159">
        <f xml:space="preserve"> Calc!D240</f>
        <v>0</v>
      </c>
      <c r="E64" s="138" t="str">
        <f xml:space="preserve"> Calc!E240</f>
        <v>PR19 C-MeX revenue adjustment expressed in 2022-23 CPIH FYA prices (Residential retail)</v>
      </c>
      <c r="F64" s="219">
        <f xml:space="preserve"> Calc!F240</f>
        <v>0</v>
      </c>
      <c r="G64" s="138" t="str">
        <f xml:space="preserve"> Calc!G240</f>
        <v>£m</v>
      </c>
    </row>
    <row r="65" spans="1:7" s="138" customFormat="1" outlineLevel="1" x14ac:dyDescent="0.2">
      <c r="A65" s="157" t="str">
        <f xml:space="preserve"> Calc!A241</f>
        <v>PD12.52</v>
      </c>
      <c r="B65" s="157">
        <f xml:space="preserve"> Calc!B241</f>
        <v>0</v>
      </c>
      <c r="C65" s="158">
        <f xml:space="preserve"> Calc!C241</f>
        <v>0</v>
      </c>
      <c r="D65" s="159">
        <f xml:space="preserve"> Calc!D241</f>
        <v>0</v>
      </c>
      <c r="E65" s="138" t="str">
        <f xml:space="preserve"> Calc!E241</f>
        <v>PR19 C-MeX revenue adjustment expressed in 2022-23 CPIH FYA prices (Business retail)</v>
      </c>
      <c r="F65" s="139">
        <f xml:space="preserve"> Calc!F241</f>
        <v>0</v>
      </c>
      <c r="G65" s="138" t="str">
        <f xml:space="preserve"> Calc!G241</f>
        <v>£m</v>
      </c>
    </row>
    <row r="66" spans="1:7" s="138" customFormat="1" outlineLevel="1" x14ac:dyDescent="0.2">
      <c r="A66" s="157"/>
      <c r="B66" s="157"/>
      <c r="C66" s="158"/>
      <c r="D66" s="159"/>
      <c r="F66" s="139"/>
    </row>
    <row r="67" spans="1:7" s="138" customFormat="1" outlineLevel="1" x14ac:dyDescent="0.2">
      <c r="A67" s="157" t="str">
        <f xml:space="preserve"> Calc!A243</f>
        <v>PD12.53</v>
      </c>
      <c r="B67" s="157">
        <f xml:space="preserve"> Calc!B243</f>
        <v>0</v>
      </c>
      <c r="C67" s="158">
        <f xml:space="preserve"> Calc!C243</f>
        <v>0</v>
      </c>
      <c r="D67" s="159">
        <f xml:space="preserve"> Calc!D243</f>
        <v>0</v>
      </c>
      <c r="E67" s="138" t="str">
        <f xml:space="preserve"> Calc!E243</f>
        <v>PR19 D-MeX revenue adjustment expressed in 2022-23 CPIH FYA prices (WR)</v>
      </c>
      <c r="F67" s="139">
        <f xml:space="preserve"> Calc!F243</f>
        <v>0</v>
      </c>
      <c r="G67" s="138" t="str">
        <f xml:space="preserve"> Calc!G243</f>
        <v>£m</v>
      </c>
    </row>
    <row r="68" spans="1:7" s="138" customFormat="1" outlineLevel="1" x14ac:dyDescent="0.2">
      <c r="A68" s="157" t="str">
        <f xml:space="preserve"> Calc!A244</f>
        <v>PD12.53</v>
      </c>
      <c r="B68" s="157">
        <f xml:space="preserve"> Calc!B244</f>
        <v>0</v>
      </c>
      <c r="C68" s="158">
        <f xml:space="preserve"> Calc!C244</f>
        <v>0</v>
      </c>
      <c r="D68" s="159">
        <f xml:space="preserve"> Calc!D244</f>
        <v>0</v>
      </c>
      <c r="E68" s="138" t="str">
        <f xml:space="preserve"> Calc!E244</f>
        <v>PR19 D-MeX revenue adjustment expressed in 2022-23 CPIH FYA prices (WN)</v>
      </c>
      <c r="F68" s="139">
        <f xml:space="preserve"> Calc!F244</f>
        <v>0</v>
      </c>
      <c r="G68" s="138" t="str">
        <f xml:space="preserve"> Calc!G244</f>
        <v>£m</v>
      </c>
    </row>
    <row r="69" spans="1:7" s="138" customFormat="1" outlineLevel="1" x14ac:dyDescent="0.2">
      <c r="A69" s="157" t="str">
        <f xml:space="preserve"> Calc!A245</f>
        <v>PD12.53</v>
      </c>
      <c r="B69" s="157">
        <f xml:space="preserve"> Calc!B245</f>
        <v>0</v>
      </c>
      <c r="C69" s="158">
        <f xml:space="preserve"> Calc!C245</f>
        <v>0</v>
      </c>
      <c r="D69" s="159">
        <f xml:space="preserve"> Calc!D245</f>
        <v>0</v>
      </c>
      <c r="E69" s="138" t="str">
        <f xml:space="preserve"> Calc!E245</f>
        <v>PR19 D-MeX revenue adjustment expressed in 2022-23 CPIH FYA prices (WWN)</v>
      </c>
      <c r="F69" s="139">
        <f xml:space="preserve"> Calc!F245</f>
        <v>0</v>
      </c>
      <c r="G69" s="138" t="str">
        <f xml:space="preserve"> Calc!G245</f>
        <v>£m</v>
      </c>
    </row>
    <row r="70" spans="1:7" s="138" customFormat="1" outlineLevel="1" x14ac:dyDescent="0.2">
      <c r="A70" s="157" t="str">
        <f xml:space="preserve"> Calc!A246</f>
        <v>PD12.53</v>
      </c>
      <c r="B70" s="157">
        <f xml:space="preserve"> Calc!B246</f>
        <v>0</v>
      </c>
      <c r="C70" s="158">
        <f xml:space="preserve"> Calc!C246</f>
        <v>0</v>
      </c>
      <c r="D70" s="159">
        <f xml:space="preserve"> Calc!D246</f>
        <v>0</v>
      </c>
      <c r="E70" s="138" t="str">
        <f xml:space="preserve"> Calc!E246</f>
        <v>PR19 D-MeX revenue adjustment expressed in 2022-23 CPIH FYA prices (BR)</v>
      </c>
      <c r="F70" s="139">
        <f xml:space="preserve"> Calc!F246</f>
        <v>0</v>
      </c>
      <c r="G70" s="138" t="str">
        <f xml:space="preserve"> Calc!G246</f>
        <v>£m</v>
      </c>
    </row>
    <row r="71" spans="1:7" s="138" customFormat="1" outlineLevel="1" x14ac:dyDescent="0.2">
      <c r="A71" s="157" t="str">
        <f xml:space="preserve"> Calc!A247</f>
        <v>PD12.53</v>
      </c>
      <c r="B71" s="157">
        <f xml:space="preserve"> Calc!B247</f>
        <v>0</v>
      </c>
      <c r="C71" s="158">
        <f xml:space="preserve"> Calc!C247</f>
        <v>0</v>
      </c>
      <c r="D71" s="159">
        <f xml:space="preserve"> Calc!D247</f>
        <v>0</v>
      </c>
      <c r="E71" s="138" t="str">
        <f xml:space="preserve"> Calc!E247</f>
        <v>PR19 D-MeX revenue adjustment expressed in 2022-23 CPIH FYA prices (ADDN1)</v>
      </c>
      <c r="F71" s="139">
        <f xml:space="preserve"> Calc!F247</f>
        <v>0</v>
      </c>
      <c r="G71" s="138" t="str">
        <f xml:space="preserve"> Calc!G247</f>
        <v>£m</v>
      </c>
    </row>
    <row r="72" spans="1:7" s="138" customFormat="1" outlineLevel="1" x14ac:dyDescent="0.2">
      <c r="A72" s="157" t="str">
        <f xml:space="preserve"> Calc!A248</f>
        <v>PD12.53</v>
      </c>
      <c r="B72" s="157">
        <f xml:space="preserve"> Calc!B248</f>
        <v>0</v>
      </c>
      <c r="C72" s="158">
        <f xml:space="preserve"> Calc!C248</f>
        <v>0</v>
      </c>
      <c r="D72" s="159">
        <f xml:space="preserve"> Calc!D248</f>
        <v>0</v>
      </c>
      <c r="E72" s="138" t="str">
        <f xml:space="preserve"> Calc!E248</f>
        <v>PR19 D-MeX revenue adjustment expressed in 2022-23 CPIH FYA prices (ADDN2)</v>
      </c>
      <c r="F72" s="139">
        <f xml:space="preserve"> Calc!F248</f>
        <v>0</v>
      </c>
      <c r="G72" s="138" t="str">
        <f xml:space="preserve"> Calc!G248</f>
        <v>£m</v>
      </c>
    </row>
    <row r="73" spans="1:7" s="138" customFormat="1" outlineLevel="1" x14ac:dyDescent="0.2">
      <c r="A73" s="157" t="str">
        <f xml:space="preserve"> Calc!A249</f>
        <v>PD12.53</v>
      </c>
      <c r="B73" s="157">
        <f xml:space="preserve"> Calc!B249</f>
        <v>0</v>
      </c>
      <c r="C73" s="158">
        <f xml:space="preserve"> Calc!C249</f>
        <v>0</v>
      </c>
      <c r="D73" s="159">
        <f xml:space="preserve"> Calc!D249</f>
        <v>0</v>
      </c>
      <c r="E73" s="138" t="str">
        <f xml:space="preserve"> Calc!E249</f>
        <v>PR19 D-MeX revenue adjustment expressed in 2022-23 CPIH FYA prices (Residential retail)</v>
      </c>
      <c r="F73" s="139">
        <f xml:space="preserve"> Calc!F249</f>
        <v>0</v>
      </c>
      <c r="G73" s="138" t="str">
        <f xml:space="preserve"> Calc!G249</f>
        <v>£m</v>
      </c>
    </row>
    <row r="74" spans="1:7" s="138" customFormat="1" outlineLevel="1" x14ac:dyDescent="0.2">
      <c r="A74" s="157" t="str">
        <f xml:space="preserve"> Calc!A250</f>
        <v>PD12.53</v>
      </c>
      <c r="B74" s="157">
        <f xml:space="preserve"> Calc!B250</f>
        <v>0</v>
      </c>
      <c r="C74" s="158">
        <f xml:space="preserve"> Calc!C250</f>
        <v>0</v>
      </c>
      <c r="D74" s="159">
        <f xml:space="preserve"> Calc!D250</f>
        <v>0</v>
      </c>
      <c r="E74" s="138" t="str">
        <f xml:space="preserve"> Calc!E250</f>
        <v>PR19 D-MeX revenue adjustment expressed in 2022-23 CPIH FYA prices (Business retail)</v>
      </c>
      <c r="F74" s="139">
        <f xml:space="preserve"> Calc!F250</f>
        <v>0</v>
      </c>
      <c r="G74" s="138" t="str">
        <f xml:space="preserve"> Calc!G250</f>
        <v>£m</v>
      </c>
    </row>
    <row r="75" spans="1:7" s="138" customFormat="1" outlineLevel="1" x14ac:dyDescent="0.2">
      <c r="A75" s="157"/>
      <c r="B75" s="157"/>
      <c r="C75" s="158"/>
      <c r="D75" s="159"/>
      <c r="F75" s="139"/>
    </row>
    <row r="76" spans="1:7" s="138" customFormat="1" outlineLevel="1" x14ac:dyDescent="0.2">
      <c r="A76" s="157" t="str">
        <f xml:space="preserve"> Calc!A252</f>
        <v>PD12.54</v>
      </c>
      <c r="B76" s="157">
        <f xml:space="preserve"> Calc!B252</f>
        <v>0</v>
      </c>
      <c r="C76" s="158">
        <f xml:space="preserve"> Calc!C252</f>
        <v>0</v>
      </c>
      <c r="D76" s="159">
        <f xml:space="preserve"> Calc!D252</f>
        <v>0</v>
      </c>
      <c r="E76" s="138" t="str">
        <f xml:space="preserve"> Calc!E252</f>
        <v>PR19 Bilateral entry (BEA) revenue adjustment expressed in 2022-23 CPIH FYA prices (WR)</v>
      </c>
      <c r="F76" s="139">
        <f xml:space="preserve"> Calc!F252</f>
        <v>0</v>
      </c>
      <c r="G76" s="138" t="str">
        <f xml:space="preserve"> Calc!G252</f>
        <v>£m</v>
      </c>
    </row>
    <row r="77" spans="1:7" s="138" customFormat="1" outlineLevel="1" x14ac:dyDescent="0.2">
      <c r="A77" s="157" t="str">
        <f xml:space="preserve"> Calc!A253</f>
        <v>PD12.54</v>
      </c>
      <c r="B77" s="157">
        <f xml:space="preserve"> Calc!B253</f>
        <v>0</v>
      </c>
      <c r="C77" s="158">
        <f xml:space="preserve"> Calc!C253</f>
        <v>0</v>
      </c>
      <c r="D77" s="159">
        <f xml:space="preserve"> Calc!D253</f>
        <v>0</v>
      </c>
      <c r="E77" s="138" t="str">
        <f xml:space="preserve"> Calc!E253</f>
        <v>PR19 Bilateral entry (BEA) revenue adjustment expressed in 2022-23 CPIH FYA prices (WN)</v>
      </c>
      <c r="F77" s="139">
        <f xml:space="preserve"> Calc!F253</f>
        <v>0</v>
      </c>
      <c r="G77" s="138" t="str">
        <f xml:space="preserve"> Calc!G253</f>
        <v>£m</v>
      </c>
    </row>
    <row r="78" spans="1:7" s="138" customFormat="1" outlineLevel="1" x14ac:dyDescent="0.2">
      <c r="A78" s="157" t="str">
        <f xml:space="preserve"> Calc!A254</f>
        <v>PD12.54</v>
      </c>
      <c r="B78" s="157">
        <f xml:space="preserve"> Calc!B254</f>
        <v>0</v>
      </c>
      <c r="C78" s="158">
        <f xml:space="preserve"> Calc!C254</f>
        <v>0</v>
      </c>
      <c r="D78" s="159">
        <f xml:space="preserve"> Calc!D254</f>
        <v>0</v>
      </c>
      <c r="E78" s="138" t="str">
        <f xml:space="preserve"> Calc!E254</f>
        <v>PR19 Bilateral entry (BEA) revenue adjustment expressed in 2022-23 CPIH FYA prices (WWN)</v>
      </c>
      <c r="F78" s="139">
        <f xml:space="preserve"> Calc!F254</f>
        <v>0</v>
      </c>
      <c r="G78" s="138" t="str">
        <f xml:space="preserve"> Calc!G254</f>
        <v>£m</v>
      </c>
    </row>
    <row r="79" spans="1:7" s="138" customFormat="1" outlineLevel="1" x14ac:dyDescent="0.2">
      <c r="A79" s="157" t="str">
        <f xml:space="preserve"> Calc!A255</f>
        <v>PD12.54</v>
      </c>
      <c r="B79" s="157">
        <f xml:space="preserve"> Calc!B255</f>
        <v>0</v>
      </c>
      <c r="C79" s="158">
        <f xml:space="preserve"> Calc!C255</f>
        <v>0</v>
      </c>
      <c r="D79" s="159">
        <f xml:space="preserve"> Calc!D255</f>
        <v>0</v>
      </c>
      <c r="E79" s="138" t="str">
        <f xml:space="preserve"> Calc!E255</f>
        <v>PR19 Bilateral entry (BEA) revenue adjustment expressed in 2022-23 CPIH FYA prices (BR)</v>
      </c>
      <c r="F79" s="139">
        <f xml:space="preserve"> Calc!F255</f>
        <v>0</v>
      </c>
      <c r="G79" s="138" t="str">
        <f xml:space="preserve"> Calc!G255</f>
        <v>£m</v>
      </c>
    </row>
    <row r="80" spans="1:7" s="138" customFormat="1" outlineLevel="1" x14ac:dyDescent="0.2">
      <c r="A80" s="157" t="str">
        <f xml:space="preserve"> Calc!A256</f>
        <v>PD12.54</v>
      </c>
      <c r="B80" s="157">
        <f xml:space="preserve"> Calc!B256</f>
        <v>0</v>
      </c>
      <c r="C80" s="158">
        <f xml:space="preserve"> Calc!C256</f>
        <v>0</v>
      </c>
      <c r="D80" s="159">
        <f xml:space="preserve"> Calc!D256</f>
        <v>0</v>
      </c>
      <c r="E80" s="138" t="str">
        <f xml:space="preserve"> Calc!E256</f>
        <v>PR19 Bilateral entry (BEA) revenue adjustment expressed in 2022-23 CPIH FYA prices (ADDN1)</v>
      </c>
      <c r="F80" s="139">
        <f xml:space="preserve"> Calc!F256</f>
        <v>0</v>
      </c>
      <c r="G80" s="138" t="str">
        <f xml:space="preserve"> Calc!G256</f>
        <v>£m</v>
      </c>
    </row>
    <row r="81" spans="1:7" s="138" customFormat="1" outlineLevel="1" x14ac:dyDescent="0.2">
      <c r="A81" s="157" t="str">
        <f xml:space="preserve"> Calc!A257</f>
        <v>PD12.54</v>
      </c>
      <c r="B81" s="157">
        <f xml:space="preserve"> Calc!B257</f>
        <v>0</v>
      </c>
      <c r="C81" s="158">
        <f xml:space="preserve"> Calc!C257</f>
        <v>0</v>
      </c>
      <c r="D81" s="159">
        <f xml:space="preserve"> Calc!D257</f>
        <v>0</v>
      </c>
      <c r="E81" s="138" t="str">
        <f xml:space="preserve"> Calc!E257</f>
        <v>PR19 Bilateral entry (BEA) revenue adjustment expressed in 2022-23 CPIH FYA prices (ADDN2)</v>
      </c>
      <c r="F81" s="139">
        <f xml:space="preserve"> Calc!F257</f>
        <v>0</v>
      </c>
      <c r="G81" s="138" t="str">
        <f xml:space="preserve"> Calc!G257</f>
        <v>£m</v>
      </c>
    </row>
    <row r="82" spans="1:7" s="138" customFormat="1" outlineLevel="1" x14ac:dyDescent="0.2">
      <c r="A82" s="157" t="str">
        <f xml:space="preserve"> Calc!A258</f>
        <v>PD12.54</v>
      </c>
      <c r="B82" s="157">
        <f xml:space="preserve"> Calc!B258</f>
        <v>0</v>
      </c>
      <c r="C82" s="158">
        <f xml:space="preserve"> Calc!C258</f>
        <v>0</v>
      </c>
      <c r="D82" s="159">
        <f xml:space="preserve"> Calc!D258</f>
        <v>0</v>
      </c>
      <c r="E82" s="138" t="str">
        <f xml:space="preserve"> Calc!E258</f>
        <v>PR19 Bilateral entry (BEA) revenue adjustment expressed in 2022-23 CPIH FYA prices (Residential retail)</v>
      </c>
      <c r="F82" s="139">
        <f xml:space="preserve"> Calc!F258</f>
        <v>0</v>
      </c>
      <c r="G82" s="138" t="str">
        <f xml:space="preserve"> Calc!G258</f>
        <v>£m</v>
      </c>
    </row>
    <row r="83" spans="1:7" s="138" customFormat="1" outlineLevel="1" x14ac:dyDescent="0.2">
      <c r="A83" s="157" t="str">
        <f xml:space="preserve"> Calc!A259</f>
        <v>PD12.54</v>
      </c>
      <c r="B83" s="157">
        <f xml:space="preserve"> Calc!B259</f>
        <v>0</v>
      </c>
      <c r="C83" s="158">
        <f xml:space="preserve"> Calc!C259</f>
        <v>0</v>
      </c>
      <c r="D83" s="159">
        <f xml:space="preserve"> Calc!D259</f>
        <v>0</v>
      </c>
      <c r="E83" s="138" t="str">
        <f xml:space="preserve"> Calc!E259</f>
        <v>PR19 Bilateral entry (BEA) revenue adjustment expressed in 2022-23 CPIH FYA prices (Business retail)</v>
      </c>
      <c r="F83" s="139">
        <f xml:space="preserve"> Calc!F259</f>
        <v>0</v>
      </c>
      <c r="G83" s="138" t="str">
        <f xml:space="preserve"> Calc!G259</f>
        <v>£m</v>
      </c>
    </row>
    <row r="84" spans="1:7" s="138" customFormat="1" outlineLevel="1" x14ac:dyDescent="0.2">
      <c r="A84" s="157"/>
      <c r="B84" s="157"/>
      <c r="C84" s="158"/>
      <c r="D84" s="159"/>
      <c r="F84" s="139"/>
    </row>
    <row r="85" spans="1:7" s="138" customFormat="1" outlineLevel="1" x14ac:dyDescent="0.2">
      <c r="A85" s="157" t="str">
        <f xml:space="preserve"> Calc!A450</f>
        <v>PD12.55</v>
      </c>
      <c r="B85" s="157">
        <f xml:space="preserve"> Calc!B450</f>
        <v>0</v>
      </c>
      <c r="C85" s="158">
        <f xml:space="preserve"> Calc!C450</f>
        <v>0</v>
      </c>
      <c r="D85" s="159">
        <f xml:space="preserve"> Calc!D450</f>
        <v>0</v>
      </c>
      <c r="E85" s="138" t="str">
        <f xml:space="preserve"> Calc!E450</f>
        <v>PR19 Bioresources revenue adjustment expressed in 2022-23 CPIH FYA prices (WR)</v>
      </c>
      <c r="F85" s="219">
        <f xml:space="preserve"> Calc!F450</f>
        <v>0</v>
      </c>
      <c r="G85" s="138" t="str">
        <f xml:space="preserve"> Calc!G450</f>
        <v>£m</v>
      </c>
    </row>
    <row r="86" spans="1:7" s="138" customFormat="1" outlineLevel="1" x14ac:dyDescent="0.2">
      <c r="A86" s="157" t="str">
        <f xml:space="preserve"> Calc!A451</f>
        <v>PD12.55</v>
      </c>
      <c r="B86" s="157">
        <f xml:space="preserve"> Calc!B451</f>
        <v>0</v>
      </c>
      <c r="C86" s="158">
        <f xml:space="preserve"> Calc!C451</f>
        <v>0</v>
      </c>
      <c r="D86" s="159">
        <f xml:space="preserve"> Calc!D451</f>
        <v>0</v>
      </c>
      <c r="E86" s="138" t="str">
        <f xml:space="preserve"> Calc!E451</f>
        <v>PR19 Bioresources revenue adjustment expressed in 2022-23 CPIH FYA prices (WN)</v>
      </c>
      <c r="F86" s="139">
        <f xml:space="preserve"> Calc!F451</f>
        <v>0</v>
      </c>
      <c r="G86" s="138" t="str">
        <f xml:space="preserve"> Calc!G451</f>
        <v>£m</v>
      </c>
    </row>
    <row r="87" spans="1:7" s="138" customFormat="1" outlineLevel="1" x14ac:dyDescent="0.2">
      <c r="A87" s="157" t="str">
        <f xml:space="preserve"> Calc!A452</f>
        <v>PD12.55</v>
      </c>
      <c r="B87" s="157">
        <f xml:space="preserve"> Calc!B452</f>
        <v>0</v>
      </c>
      <c r="C87" s="158">
        <f xml:space="preserve"> Calc!C452</f>
        <v>0</v>
      </c>
      <c r="D87" s="159">
        <f xml:space="preserve"> Calc!D452</f>
        <v>0</v>
      </c>
      <c r="E87" s="138" t="str">
        <f xml:space="preserve"> Calc!E452</f>
        <v>PR19 Bioresources revenue adjustment expressed in 2022-23 CPIH FYA prices (WWN)</v>
      </c>
      <c r="F87" s="139">
        <f xml:space="preserve"> Calc!F452</f>
        <v>0</v>
      </c>
      <c r="G87" s="138" t="str">
        <f xml:space="preserve"> Calc!G452</f>
        <v>£m</v>
      </c>
    </row>
    <row r="88" spans="1:7" s="138" customFormat="1" outlineLevel="1" x14ac:dyDescent="0.2">
      <c r="A88" s="157" t="str">
        <f xml:space="preserve"> Calc!A453</f>
        <v>PD12.55</v>
      </c>
      <c r="B88" s="157">
        <f xml:space="preserve"> Calc!B453</f>
        <v>0</v>
      </c>
      <c r="C88" s="158">
        <f xml:space="preserve"> Calc!C453</f>
        <v>0</v>
      </c>
      <c r="D88" s="159">
        <f xml:space="preserve"> Calc!D453</f>
        <v>0</v>
      </c>
      <c r="E88" s="138" t="str">
        <f xml:space="preserve"> Calc!E453</f>
        <v>PR19 Bioresources revenue adjustment expressed in 2022-23 CPIH FYA prices (BR)</v>
      </c>
      <c r="F88" s="139">
        <f xml:space="preserve"> Calc!F453</f>
        <v>-0.90722752557938835</v>
      </c>
      <c r="G88" s="138" t="str">
        <f xml:space="preserve"> Calc!G453</f>
        <v>£m</v>
      </c>
    </row>
    <row r="89" spans="1:7" s="138" customFormat="1" outlineLevel="1" x14ac:dyDescent="0.2">
      <c r="A89" s="157" t="str">
        <f xml:space="preserve"> Calc!A454</f>
        <v>PD12.55</v>
      </c>
      <c r="B89" s="157">
        <f xml:space="preserve"> Calc!B454</f>
        <v>0</v>
      </c>
      <c r="C89" s="158">
        <f xml:space="preserve"> Calc!C454</f>
        <v>0</v>
      </c>
      <c r="D89" s="159">
        <f xml:space="preserve"> Calc!D454</f>
        <v>0</v>
      </c>
      <c r="E89" s="138" t="str">
        <f xml:space="preserve"> Calc!E454</f>
        <v>PR19 Bioresources revenue adjustment expressed in 2022-23 CPIH FYA prices (ADDN1)</v>
      </c>
      <c r="F89" s="139">
        <f xml:space="preserve"> Calc!F454</f>
        <v>0</v>
      </c>
      <c r="G89" s="138" t="str">
        <f xml:space="preserve"> Calc!G454</f>
        <v>£m</v>
      </c>
    </row>
    <row r="90" spans="1:7" s="138" customFormat="1" outlineLevel="1" x14ac:dyDescent="0.2">
      <c r="A90" s="157" t="str">
        <f xml:space="preserve"> Calc!A455</f>
        <v>PD12.55</v>
      </c>
      <c r="B90" s="157">
        <f xml:space="preserve"> Calc!B455</f>
        <v>0</v>
      </c>
      <c r="C90" s="158">
        <f xml:space="preserve"> Calc!C455</f>
        <v>0</v>
      </c>
      <c r="D90" s="159">
        <f xml:space="preserve"> Calc!D455</f>
        <v>0</v>
      </c>
      <c r="E90" s="138" t="str">
        <f xml:space="preserve"> Calc!E455</f>
        <v>PR19 Bioresources revenue adjustment expressed in 2022-23 CPIH FYA prices (ADDN2)</v>
      </c>
      <c r="F90" s="139">
        <f xml:space="preserve"> Calc!F455</f>
        <v>0</v>
      </c>
      <c r="G90" s="138" t="str">
        <f xml:space="preserve"> Calc!G455</f>
        <v>£m</v>
      </c>
    </row>
    <row r="91" spans="1:7" s="138" customFormat="1" outlineLevel="1" x14ac:dyDescent="0.2">
      <c r="A91" s="157" t="str">
        <f xml:space="preserve"> Calc!A456</f>
        <v>PD12.55</v>
      </c>
      <c r="B91" s="157">
        <f xml:space="preserve"> Calc!B456</f>
        <v>0</v>
      </c>
      <c r="C91" s="158">
        <f xml:space="preserve"> Calc!C456</f>
        <v>0</v>
      </c>
      <c r="D91" s="159">
        <f xml:space="preserve"> Calc!D456</f>
        <v>0</v>
      </c>
      <c r="E91" s="138" t="str">
        <f xml:space="preserve"> Calc!E456</f>
        <v>PR19 Bioresources revenue adjustment expressed in 2022-23 CPIH FYA prices (Residential retail)</v>
      </c>
      <c r="F91" s="139">
        <f xml:space="preserve"> Calc!F456</f>
        <v>0</v>
      </c>
      <c r="G91" s="138" t="str">
        <f xml:space="preserve"> Calc!G456</f>
        <v>£m</v>
      </c>
    </row>
    <row r="92" spans="1:7" s="138" customFormat="1" outlineLevel="1" x14ac:dyDescent="0.2">
      <c r="A92" s="211" t="str">
        <f xml:space="preserve"> Calc!A457</f>
        <v>PD12.55</v>
      </c>
      <c r="B92" s="157">
        <f xml:space="preserve"> Calc!B457</f>
        <v>0</v>
      </c>
      <c r="C92" s="158">
        <f xml:space="preserve"> Calc!C457</f>
        <v>0</v>
      </c>
      <c r="D92" s="159">
        <f xml:space="preserve"> Calc!D457</f>
        <v>0</v>
      </c>
      <c r="E92" s="138" t="str">
        <f xml:space="preserve"> Calc!E457</f>
        <v>PR19 Bioresources revenue adjustment expressed in 2022-23 CPIH FYA prices (Business retail)</v>
      </c>
      <c r="F92" s="139">
        <f xml:space="preserve"> Calc!F457</f>
        <v>0</v>
      </c>
      <c r="G92" s="138" t="str">
        <f xml:space="preserve"> Calc!G457</f>
        <v>£m</v>
      </c>
    </row>
    <row r="93" spans="1:7" s="138" customFormat="1" outlineLevel="1" x14ac:dyDescent="0.2">
      <c r="A93" s="211"/>
      <c r="B93" s="157"/>
      <c r="C93" s="158"/>
      <c r="D93" s="159"/>
      <c r="F93" s="139"/>
    </row>
    <row r="94" spans="1:7" s="138" customFormat="1" outlineLevel="1" x14ac:dyDescent="0.2">
      <c r="A94" s="211" t="str">
        <f xml:space="preserve"> Calc!A261</f>
        <v>PD12.56</v>
      </c>
      <c r="B94" s="157">
        <f xml:space="preserve"> Calc!B261</f>
        <v>0</v>
      </c>
      <c r="C94" s="158">
        <f xml:space="preserve"> Calc!C261</f>
        <v>0</v>
      </c>
      <c r="D94" s="159">
        <f xml:space="preserve"> Calc!D261</f>
        <v>0</v>
      </c>
      <c r="E94" s="138" t="str">
        <f xml:space="preserve"> Calc!E261</f>
        <v>PR19 Bioresources forecasting accuracy incentive penalty adjustment in 2022-23 FYA (CPIH deflated) prices (WR)</v>
      </c>
      <c r="F94" s="139">
        <f xml:space="preserve"> Calc!F261</f>
        <v>0</v>
      </c>
      <c r="G94" s="138" t="str">
        <f xml:space="preserve"> Calc!G261</f>
        <v>£m</v>
      </c>
    </row>
    <row r="95" spans="1:7" s="138" customFormat="1" outlineLevel="1" x14ac:dyDescent="0.2">
      <c r="A95" s="211" t="str">
        <f xml:space="preserve"> Calc!A262</f>
        <v>PD12.56</v>
      </c>
      <c r="B95" s="157">
        <f xml:space="preserve"> Calc!B262</f>
        <v>0</v>
      </c>
      <c r="C95" s="158">
        <f xml:space="preserve"> Calc!C262</f>
        <v>0</v>
      </c>
      <c r="D95" s="159">
        <f xml:space="preserve"> Calc!D262</f>
        <v>0</v>
      </c>
      <c r="E95" s="138" t="str">
        <f xml:space="preserve"> Calc!E262</f>
        <v>PR19 Bioresources forecasting accuracy incentive penalty adjustment in 2022-23 FYA (CPIH deflated) prices (WN)</v>
      </c>
      <c r="F95" s="139">
        <f xml:space="preserve"> Calc!F262</f>
        <v>0</v>
      </c>
      <c r="G95" s="138" t="str">
        <f xml:space="preserve"> Calc!G262</f>
        <v>£m</v>
      </c>
    </row>
    <row r="96" spans="1:7" s="138" customFormat="1" outlineLevel="1" x14ac:dyDescent="0.2">
      <c r="A96" s="211" t="str">
        <f xml:space="preserve"> Calc!A263</f>
        <v>PD12.56</v>
      </c>
      <c r="B96" s="157">
        <f xml:space="preserve"> Calc!B263</f>
        <v>0</v>
      </c>
      <c r="C96" s="158">
        <f xml:space="preserve"> Calc!C263</f>
        <v>0</v>
      </c>
      <c r="D96" s="159">
        <f xml:space="preserve"> Calc!D263</f>
        <v>0</v>
      </c>
      <c r="E96" s="138" t="str">
        <f xml:space="preserve"> Calc!E263</f>
        <v>PR19 Bioresources forecasting accuracy incentive penalty adjustment in 2022-23 FYA (CPIH deflated) prices (WWN)</v>
      </c>
      <c r="F96" s="139">
        <f xml:space="preserve"> Calc!F263</f>
        <v>0</v>
      </c>
      <c r="G96" s="138" t="str">
        <f xml:space="preserve"> Calc!G263</f>
        <v>£m</v>
      </c>
    </row>
    <row r="97" spans="1:7" s="138" customFormat="1" outlineLevel="1" x14ac:dyDescent="0.2">
      <c r="A97" s="211" t="str">
        <f xml:space="preserve"> Calc!A264</f>
        <v>PD12.56</v>
      </c>
      <c r="B97" s="157">
        <f xml:space="preserve"> Calc!B264</f>
        <v>0</v>
      </c>
      <c r="C97" s="158">
        <f xml:space="preserve"> Calc!C264</f>
        <v>0</v>
      </c>
      <c r="D97" s="159">
        <f xml:space="preserve"> Calc!D264</f>
        <v>0</v>
      </c>
      <c r="E97" s="138" t="str">
        <f xml:space="preserve"> Calc!E264</f>
        <v>PR19 Bioresources forecasting accuracy incentive penalty adjustment in 2022-23 FYA (CPIH deflated) prices (BR)</v>
      </c>
      <c r="F97" s="139">
        <f xml:space="preserve"> Calc!F264</f>
        <v>0</v>
      </c>
      <c r="G97" s="138" t="str">
        <f xml:space="preserve"> Calc!G264</f>
        <v>£m</v>
      </c>
    </row>
    <row r="98" spans="1:7" s="138" customFormat="1" outlineLevel="1" x14ac:dyDescent="0.2">
      <c r="A98" s="211" t="str">
        <f xml:space="preserve"> Calc!A265</f>
        <v>PD12.56</v>
      </c>
      <c r="B98" s="157">
        <f xml:space="preserve"> Calc!B265</f>
        <v>0</v>
      </c>
      <c r="C98" s="158">
        <f xml:space="preserve"> Calc!C265</f>
        <v>0</v>
      </c>
      <c r="D98" s="159">
        <f xml:space="preserve"> Calc!D265</f>
        <v>0</v>
      </c>
      <c r="E98" s="138" t="str">
        <f xml:space="preserve"> Calc!E265</f>
        <v>PR19 Bioresources forecasting accuracy incentive penalty adjustment in 2022-23 FYA (CPIH deflated) prices (ADDN1)</v>
      </c>
      <c r="F98" s="139">
        <f xml:space="preserve"> Calc!F265</f>
        <v>0</v>
      </c>
      <c r="G98" s="138" t="str">
        <f xml:space="preserve"> Calc!G265</f>
        <v>£m</v>
      </c>
    </row>
    <row r="99" spans="1:7" s="138" customFormat="1" outlineLevel="1" x14ac:dyDescent="0.2">
      <c r="A99" s="211" t="str">
        <f xml:space="preserve"> Calc!A266</f>
        <v>PD12.56</v>
      </c>
      <c r="B99" s="157">
        <f xml:space="preserve"> Calc!B266</f>
        <v>0</v>
      </c>
      <c r="C99" s="158">
        <f xml:space="preserve"> Calc!C266</f>
        <v>0</v>
      </c>
      <c r="D99" s="159">
        <f xml:space="preserve"> Calc!D266</f>
        <v>0</v>
      </c>
      <c r="E99" s="138" t="str">
        <f xml:space="preserve"> Calc!E266</f>
        <v>PR19 Bioresources forecasting accuracy incentive penalty adjustment in 2022-23 FYA (CPIH deflated) prices (ADDN2)</v>
      </c>
      <c r="F99" s="139">
        <f xml:space="preserve"> Calc!F266</f>
        <v>0</v>
      </c>
      <c r="G99" s="138" t="str">
        <f xml:space="preserve"> Calc!G266</f>
        <v>£m</v>
      </c>
    </row>
    <row r="100" spans="1:7" s="138" customFormat="1" outlineLevel="1" x14ac:dyDescent="0.2">
      <c r="A100" s="211" t="str">
        <f xml:space="preserve"> Calc!A267</f>
        <v>PD12.56</v>
      </c>
      <c r="B100" s="157">
        <f xml:space="preserve"> Calc!B267</f>
        <v>0</v>
      </c>
      <c r="C100" s="158">
        <f xml:space="preserve"> Calc!C267</f>
        <v>0</v>
      </c>
      <c r="D100" s="159">
        <f xml:space="preserve"> Calc!D267</f>
        <v>0</v>
      </c>
      <c r="E100" s="138" t="str">
        <f xml:space="preserve"> Calc!E267</f>
        <v>PR19 Bioresources forecasting accuracy incentive penalty adjustment in 2022-23 FYA (CPIH deflated) prices (Residential retail)</v>
      </c>
      <c r="F100" s="139">
        <f xml:space="preserve"> Calc!F267</f>
        <v>0</v>
      </c>
      <c r="G100" s="138" t="str">
        <f xml:space="preserve"> Calc!G267</f>
        <v>£m</v>
      </c>
    </row>
    <row r="101" spans="1:7" s="138" customFormat="1" outlineLevel="1" x14ac:dyDescent="0.2">
      <c r="A101" s="211" t="str">
        <f xml:space="preserve"> Calc!A268</f>
        <v>PD12.56</v>
      </c>
      <c r="B101" s="157">
        <f xml:space="preserve"> Calc!B268</f>
        <v>0</v>
      </c>
      <c r="C101" s="158">
        <f xml:space="preserve"> Calc!C268</f>
        <v>0</v>
      </c>
      <c r="D101" s="159">
        <f xml:space="preserve"> Calc!D268</f>
        <v>0</v>
      </c>
      <c r="E101" s="138" t="str">
        <f xml:space="preserve"> Calc!E268</f>
        <v>PR19 Bioresources forecasting accuracy incentive penalty adjustment in 2022-23 FYA (CPIH deflated) prices (Business retail)</v>
      </c>
      <c r="F101" s="139">
        <f xml:space="preserve"> Calc!F268</f>
        <v>0</v>
      </c>
      <c r="G101" s="138" t="str">
        <f xml:space="preserve"> Calc!G268</f>
        <v>£m</v>
      </c>
    </row>
    <row r="102" spans="1:7" s="138" customFormat="1" outlineLevel="1" x14ac:dyDescent="0.2">
      <c r="A102" s="157"/>
      <c r="B102" s="157"/>
      <c r="C102" s="158"/>
      <c r="D102" s="159"/>
      <c r="F102" s="139"/>
    </row>
    <row r="103" spans="1:7" s="138" customFormat="1" outlineLevel="1" x14ac:dyDescent="0.2">
      <c r="A103" s="157" t="str">
        <f xml:space="preserve"> Calc!A411</f>
        <v>PD12.57</v>
      </c>
      <c r="B103" s="157">
        <f xml:space="preserve"> Calc!B411</f>
        <v>0</v>
      </c>
      <c r="C103" s="158">
        <f xml:space="preserve"> Calc!C411</f>
        <v>0</v>
      </c>
      <c r="D103" s="159">
        <f xml:space="preserve"> Calc!D411</f>
        <v>0</v>
      </c>
      <c r="E103" s="138" t="str">
        <f xml:space="preserve"> Calc!E411</f>
        <v>PR19 Residential retail revenue adjustment expressed in 2022-23 CPIH FYA prices (WR)</v>
      </c>
      <c r="F103" s="219">
        <f xml:space="preserve"> Calc!F411</f>
        <v>0</v>
      </c>
      <c r="G103" s="138" t="str">
        <f xml:space="preserve"> Calc!G411</f>
        <v>£m</v>
      </c>
    </row>
    <row r="104" spans="1:7" s="138" customFormat="1" outlineLevel="1" x14ac:dyDescent="0.2">
      <c r="A104" s="157" t="str">
        <f xml:space="preserve"> Calc!A412</f>
        <v>PD12.57</v>
      </c>
      <c r="B104" s="157">
        <f xml:space="preserve"> Calc!B412</f>
        <v>0</v>
      </c>
      <c r="C104" s="158">
        <f xml:space="preserve"> Calc!C412</f>
        <v>0</v>
      </c>
      <c r="D104" s="159">
        <f xml:space="preserve"> Calc!D412</f>
        <v>0</v>
      </c>
      <c r="E104" s="138" t="str">
        <f xml:space="preserve"> Calc!E412</f>
        <v>PR19 Residential retail revenue adjustment expressed in 2022-23 CPIH FYA prices (WN)</v>
      </c>
      <c r="F104" s="139">
        <f xml:space="preserve"> Calc!F412</f>
        <v>0</v>
      </c>
      <c r="G104" s="138" t="str">
        <f xml:space="preserve"> Calc!G412</f>
        <v>£m</v>
      </c>
    </row>
    <row r="105" spans="1:7" s="138" customFormat="1" outlineLevel="1" x14ac:dyDescent="0.2">
      <c r="A105" s="157" t="str">
        <f xml:space="preserve"> Calc!A413</f>
        <v>PD12.57</v>
      </c>
      <c r="B105" s="157">
        <f xml:space="preserve"> Calc!B413</f>
        <v>0</v>
      </c>
      <c r="C105" s="158">
        <f xml:space="preserve"> Calc!C413</f>
        <v>0</v>
      </c>
      <c r="D105" s="159">
        <f xml:space="preserve"> Calc!D413</f>
        <v>0</v>
      </c>
      <c r="E105" s="138" t="str">
        <f xml:space="preserve"> Calc!E413</f>
        <v>PR19 Residential retail revenue adjustment expressed in 2022-23 CPIH FYA prices (WWN)</v>
      </c>
      <c r="F105" s="139">
        <f xml:space="preserve"> Calc!F413</f>
        <v>0</v>
      </c>
      <c r="G105" s="138" t="str">
        <f xml:space="preserve"> Calc!G413</f>
        <v>£m</v>
      </c>
    </row>
    <row r="106" spans="1:7" s="138" customFormat="1" outlineLevel="1" x14ac:dyDescent="0.2">
      <c r="A106" s="157" t="str">
        <f xml:space="preserve"> Calc!A414</f>
        <v>PD12.57</v>
      </c>
      <c r="B106" s="157">
        <f xml:space="preserve"> Calc!B414</f>
        <v>0</v>
      </c>
      <c r="C106" s="158">
        <f xml:space="preserve"> Calc!C414</f>
        <v>0</v>
      </c>
      <c r="D106" s="159">
        <f xml:space="preserve"> Calc!D414</f>
        <v>0</v>
      </c>
      <c r="E106" s="138" t="str">
        <f xml:space="preserve"> Calc!E414</f>
        <v>PR19 Residential retail revenue adjustment expressed in 2022-23 CPIH FYA prices (BR)</v>
      </c>
      <c r="F106" s="139">
        <f xml:space="preserve"> Calc!F414</f>
        <v>0</v>
      </c>
      <c r="G106" s="138" t="str">
        <f xml:space="preserve"> Calc!G414</f>
        <v>£m</v>
      </c>
    </row>
    <row r="107" spans="1:7" s="138" customFormat="1" outlineLevel="1" x14ac:dyDescent="0.2">
      <c r="A107" s="157" t="str">
        <f xml:space="preserve"> Calc!A415</f>
        <v>PD12.57</v>
      </c>
      <c r="B107" s="157">
        <f xml:space="preserve"> Calc!B415</f>
        <v>0</v>
      </c>
      <c r="C107" s="158">
        <f xml:space="preserve"> Calc!C415</f>
        <v>0</v>
      </c>
      <c r="D107" s="159">
        <f xml:space="preserve"> Calc!D415</f>
        <v>0</v>
      </c>
      <c r="E107" s="138" t="str">
        <f xml:space="preserve"> Calc!E415</f>
        <v>PR19 Residential retail revenue adjustment expressed in 2022-23 CPIH FYA prices (ADDN1)</v>
      </c>
      <c r="F107" s="139">
        <f xml:space="preserve"> Calc!F415</f>
        <v>0</v>
      </c>
      <c r="G107" s="138" t="str">
        <f xml:space="preserve"> Calc!G415</f>
        <v>£m</v>
      </c>
    </row>
    <row r="108" spans="1:7" s="138" customFormat="1" outlineLevel="1" x14ac:dyDescent="0.2">
      <c r="A108" s="157" t="str">
        <f xml:space="preserve"> Calc!A416</f>
        <v>PD12.57</v>
      </c>
      <c r="B108" s="157">
        <f xml:space="preserve"> Calc!B416</f>
        <v>0</v>
      </c>
      <c r="C108" s="158">
        <f xml:space="preserve"> Calc!C416</f>
        <v>0</v>
      </c>
      <c r="D108" s="159">
        <f xml:space="preserve"> Calc!D416</f>
        <v>0</v>
      </c>
      <c r="E108" s="138" t="str">
        <f xml:space="preserve"> Calc!E416</f>
        <v>PR19 Residential retail revenue adjustment expressed in 2022-23 CPIH FYA prices (ADDN2)</v>
      </c>
      <c r="F108" s="139">
        <f xml:space="preserve"> Calc!F416</f>
        <v>0</v>
      </c>
      <c r="G108" s="138" t="str">
        <f xml:space="preserve"> Calc!G416</f>
        <v>£m</v>
      </c>
    </row>
    <row r="109" spans="1:7" s="138" customFormat="1" outlineLevel="1" x14ac:dyDescent="0.2">
      <c r="A109" s="157" t="str">
        <f xml:space="preserve"> Calc!A417</f>
        <v>PD12.57</v>
      </c>
      <c r="B109" s="157">
        <f xml:space="preserve"> Calc!B417</f>
        <v>0</v>
      </c>
      <c r="C109" s="158">
        <f xml:space="preserve"> Calc!C417</f>
        <v>0</v>
      </c>
      <c r="D109" s="159">
        <f xml:space="preserve"> Calc!D417</f>
        <v>0</v>
      </c>
      <c r="E109" s="138" t="str">
        <f xml:space="preserve"> Calc!E417</f>
        <v>PR19 Residential retail revenue adjustment expressed in 2022-23 CPIH FYA prices (Residential retail)</v>
      </c>
      <c r="F109" s="139">
        <f xml:space="preserve"> Calc!F417</f>
        <v>-12.720431710437934</v>
      </c>
      <c r="G109" s="138" t="str">
        <f xml:space="preserve"> Calc!G417</f>
        <v>£m</v>
      </c>
    </row>
    <row r="110" spans="1:7" s="138" customFormat="1" outlineLevel="1" x14ac:dyDescent="0.2">
      <c r="A110" s="157" t="str">
        <f xml:space="preserve"> Calc!A418</f>
        <v>PD12.57</v>
      </c>
      <c r="B110" s="157">
        <f xml:space="preserve"> Calc!B418</f>
        <v>0</v>
      </c>
      <c r="C110" s="158">
        <f xml:space="preserve"> Calc!C418</f>
        <v>0</v>
      </c>
      <c r="D110" s="159">
        <f xml:space="preserve"> Calc!D418</f>
        <v>0</v>
      </c>
      <c r="E110" s="138" t="str">
        <f xml:space="preserve"> Calc!E418</f>
        <v>PR19 Residential retail revenue adjustment expressed in 2022-23 CPIH FYA prices (Business retail)</v>
      </c>
      <c r="F110" s="139">
        <f xml:space="preserve"> Calc!F418</f>
        <v>0</v>
      </c>
      <c r="G110" s="138" t="str">
        <f xml:space="preserve"> Calc!G418</f>
        <v>£m</v>
      </c>
    </row>
    <row r="111" spans="1:7" s="138" customFormat="1" outlineLevel="1" x14ac:dyDescent="0.2">
      <c r="A111" s="157"/>
      <c r="B111" s="157"/>
      <c r="C111" s="158"/>
      <c r="D111" s="159"/>
      <c r="F111" s="139"/>
    </row>
    <row r="112" spans="1:7" s="138" customFormat="1" outlineLevel="1" x14ac:dyDescent="0.2">
      <c r="A112" s="157" t="str">
        <f xml:space="preserve"> Calc!A270</f>
        <v>PD12.58</v>
      </c>
      <c r="B112" s="157">
        <f xml:space="preserve"> Calc!B270</f>
        <v>0</v>
      </c>
      <c r="C112" s="158">
        <f xml:space="preserve"> Calc!C270</f>
        <v>0</v>
      </c>
      <c r="D112" s="159">
        <f xml:space="preserve"> Calc!D270</f>
        <v>0</v>
      </c>
      <c r="E112" s="138" t="str">
        <f xml:space="preserve"> Calc!E270</f>
        <v>PR19 Business retail revenue adjustment expressed in 2022-23 CPIH FYA prices (WR)</v>
      </c>
      <c r="F112" s="219">
        <f xml:space="preserve"> Calc!F270</f>
        <v>0</v>
      </c>
      <c r="G112" s="138" t="str">
        <f xml:space="preserve"> Calc!G270</f>
        <v>£m</v>
      </c>
    </row>
    <row r="113" spans="1:7" s="138" customFormat="1" outlineLevel="1" x14ac:dyDescent="0.2">
      <c r="A113" s="157" t="str">
        <f xml:space="preserve"> Calc!A271</f>
        <v>PD12.58</v>
      </c>
      <c r="B113" s="157">
        <f xml:space="preserve"> Calc!B271</f>
        <v>0</v>
      </c>
      <c r="C113" s="158">
        <f xml:space="preserve"> Calc!C271</f>
        <v>0</v>
      </c>
      <c r="D113" s="159">
        <f xml:space="preserve"> Calc!D271</f>
        <v>0</v>
      </c>
      <c r="E113" s="138" t="str">
        <f xml:space="preserve"> Calc!E271</f>
        <v>PR19 Business retail revenue adjustment expressed in 2022-23 CPIH FYA prices (WN)</v>
      </c>
      <c r="F113" s="139">
        <f xml:space="preserve"> Calc!F271</f>
        <v>0</v>
      </c>
      <c r="G113" s="138" t="str">
        <f xml:space="preserve"> Calc!G271</f>
        <v>£m</v>
      </c>
    </row>
    <row r="114" spans="1:7" s="138" customFormat="1" outlineLevel="1" x14ac:dyDescent="0.2">
      <c r="A114" s="157" t="str">
        <f xml:space="preserve"> Calc!A272</f>
        <v>PD12.58</v>
      </c>
      <c r="B114" s="157">
        <f xml:space="preserve"> Calc!B272</f>
        <v>0</v>
      </c>
      <c r="C114" s="158">
        <f xml:space="preserve"> Calc!C272</f>
        <v>0</v>
      </c>
      <c r="D114" s="159">
        <f xml:space="preserve"> Calc!D272</f>
        <v>0</v>
      </c>
      <c r="E114" s="138" t="str">
        <f xml:space="preserve"> Calc!E272</f>
        <v>PR19 Business retail revenue adjustment expressed in 2022-23 CPIH FYA prices (WWN)</v>
      </c>
      <c r="F114" s="139">
        <f xml:space="preserve"> Calc!F272</f>
        <v>0</v>
      </c>
      <c r="G114" s="138" t="str">
        <f xml:space="preserve"> Calc!G272</f>
        <v>£m</v>
      </c>
    </row>
    <row r="115" spans="1:7" s="138" customFormat="1" outlineLevel="1" x14ac:dyDescent="0.2">
      <c r="A115" s="157" t="str">
        <f xml:space="preserve"> Calc!A273</f>
        <v>PD12.58</v>
      </c>
      <c r="B115" s="157">
        <f xml:space="preserve"> Calc!B273</f>
        <v>0</v>
      </c>
      <c r="C115" s="158">
        <f xml:space="preserve"> Calc!C273</f>
        <v>0</v>
      </c>
      <c r="D115" s="159">
        <f xml:space="preserve"> Calc!D273</f>
        <v>0</v>
      </c>
      <c r="E115" s="138" t="str">
        <f xml:space="preserve"> Calc!E273</f>
        <v>PR19 Business retail revenue adjustment expressed in 2022-23 CPIH FYA prices (BR)</v>
      </c>
      <c r="F115" s="139">
        <f xml:space="preserve"> Calc!F273</f>
        <v>0</v>
      </c>
      <c r="G115" s="138" t="str">
        <f xml:space="preserve"> Calc!G273</f>
        <v>£m</v>
      </c>
    </row>
    <row r="116" spans="1:7" s="138" customFormat="1" outlineLevel="1" x14ac:dyDescent="0.2">
      <c r="A116" s="157" t="str">
        <f xml:space="preserve"> Calc!A274</f>
        <v>PD12.58</v>
      </c>
      <c r="B116" s="157">
        <f xml:space="preserve"> Calc!B274</f>
        <v>0</v>
      </c>
      <c r="C116" s="158">
        <f xml:space="preserve"> Calc!C274</f>
        <v>0</v>
      </c>
      <c r="D116" s="159">
        <f xml:space="preserve"> Calc!D274</f>
        <v>0</v>
      </c>
      <c r="E116" s="138" t="str">
        <f xml:space="preserve"> Calc!E274</f>
        <v>PR19 Business retail revenue adjustment expressed in 2022-23 CPIH FYA prices (ADDN1)</v>
      </c>
      <c r="F116" s="139">
        <f xml:space="preserve"> Calc!F274</f>
        <v>0</v>
      </c>
      <c r="G116" s="138" t="str">
        <f xml:space="preserve"> Calc!G274</f>
        <v>£m</v>
      </c>
    </row>
    <row r="117" spans="1:7" s="138" customFormat="1" outlineLevel="1" x14ac:dyDescent="0.2">
      <c r="A117" s="157" t="str">
        <f xml:space="preserve"> Calc!A275</f>
        <v>PD12.58</v>
      </c>
      <c r="B117" s="157">
        <f xml:space="preserve"> Calc!B275</f>
        <v>0</v>
      </c>
      <c r="C117" s="158">
        <f xml:space="preserve"> Calc!C275</f>
        <v>0</v>
      </c>
      <c r="D117" s="159">
        <f xml:space="preserve"> Calc!D275</f>
        <v>0</v>
      </c>
      <c r="E117" s="138" t="str">
        <f xml:space="preserve"> Calc!E275</f>
        <v>PR19 Business retail revenue adjustment expressed in 2022-23 CPIH FYA prices (ADDN2)</v>
      </c>
      <c r="F117" s="139">
        <f xml:space="preserve"> Calc!F275</f>
        <v>0</v>
      </c>
      <c r="G117" s="138" t="str">
        <f xml:space="preserve"> Calc!G275</f>
        <v>£m</v>
      </c>
    </row>
    <row r="118" spans="1:7" s="138" customFormat="1" outlineLevel="1" x14ac:dyDescent="0.2">
      <c r="A118" s="157" t="str">
        <f xml:space="preserve"> Calc!A276</f>
        <v>PD12.58</v>
      </c>
      <c r="B118" s="157">
        <f xml:space="preserve"> Calc!B276</f>
        <v>0</v>
      </c>
      <c r="C118" s="158">
        <f xml:space="preserve"> Calc!C276</f>
        <v>0</v>
      </c>
      <c r="D118" s="159">
        <f xml:space="preserve"> Calc!D276</f>
        <v>0</v>
      </c>
      <c r="E118" s="138" t="str">
        <f xml:space="preserve"> Calc!E276</f>
        <v>PR19 Business retail revenue adjustment expressed in 2022-23 CPIH FYA prices (Residential retail)</v>
      </c>
      <c r="F118" s="139">
        <f xml:space="preserve"> Calc!F276</f>
        <v>0</v>
      </c>
      <c r="G118" s="138" t="str">
        <f xml:space="preserve"> Calc!G276</f>
        <v>£m</v>
      </c>
    </row>
    <row r="119" spans="1:7" s="138" customFormat="1" outlineLevel="1" x14ac:dyDescent="0.2">
      <c r="A119" s="157" t="str">
        <f xml:space="preserve"> Calc!A277</f>
        <v>PD12.58</v>
      </c>
      <c r="B119" s="157">
        <f xml:space="preserve"> Calc!B277</f>
        <v>0</v>
      </c>
      <c r="C119" s="158">
        <f xml:space="preserve"> Calc!C277</f>
        <v>0</v>
      </c>
      <c r="D119" s="159">
        <f xml:space="preserve"> Calc!D277</f>
        <v>0</v>
      </c>
      <c r="E119" s="138" t="str">
        <f xml:space="preserve"> Calc!E277</f>
        <v>PR19 Business retail revenue adjustment expressed in 2022-23 CPIH FYA prices (Business retail)</v>
      </c>
      <c r="F119" s="139">
        <f xml:space="preserve"> Calc!F277</f>
        <v>1.7591436110666878</v>
      </c>
      <c r="G119" s="138" t="str">
        <f xml:space="preserve"> Calc!G277</f>
        <v>£m</v>
      </c>
    </row>
    <row r="120" spans="1:7" s="138" customFormat="1" outlineLevel="1" x14ac:dyDescent="0.2">
      <c r="A120" s="157"/>
      <c r="B120" s="157"/>
      <c r="C120" s="158"/>
      <c r="D120" s="159"/>
      <c r="F120" s="139"/>
    </row>
    <row r="121" spans="1:7" s="138" customFormat="1" outlineLevel="1" x14ac:dyDescent="0.2">
      <c r="A121" s="157" t="str">
        <f xml:space="preserve"> Calc!A279</f>
        <v>PD12.59</v>
      </c>
      <c r="B121" s="157">
        <f xml:space="preserve"> Calc!B279</f>
        <v>0</v>
      </c>
      <c r="C121" s="158">
        <f xml:space="preserve"> Calc!C279</f>
        <v>0</v>
      </c>
      <c r="D121" s="159">
        <f xml:space="preserve"> Calc!D279</f>
        <v>0</v>
      </c>
      <c r="E121" s="138" t="str">
        <f xml:space="preserve"> Calc!E279</f>
        <v>PR19 Water trading revenue adjustment expressed in 2022-23 CPIH FYA prices (WR)</v>
      </c>
      <c r="F121" s="139">
        <f xml:space="preserve"> Calc!F279</f>
        <v>0</v>
      </c>
      <c r="G121" s="138" t="str">
        <f xml:space="preserve"> Calc!G279</f>
        <v>£m</v>
      </c>
    </row>
    <row r="122" spans="1:7" s="138" customFormat="1" outlineLevel="1" x14ac:dyDescent="0.2">
      <c r="A122" s="157" t="str">
        <f xml:space="preserve"> Calc!A280</f>
        <v>PD12.59</v>
      </c>
      <c r="B122" s="157">
        <f xml:space="preserve"> Calc!B280</f>
        <v>0</v>
      </c>
      <c r="C122" s="158">
        <f xml:space="preserve"> Calc!C280</f>
        <v>0</v>
      </c>
      <c r="D122" s="159">
        <f xml:space="preserve"> Calc!D280</f>
        <v>0</v>
      </c>
      <c r="E122" s="138" t="str">
        <f xml:space="preserve"> Calc!E280</f>
        <v>PR19 Water trading revenue adjustment expressed in 2022-23 CPIH FYA prices (WN)</v>
      </c>
      <c r="F122" s="139">
        <f xml:space="preserve"> Calc!F280</f>
        <v>0</v>
      </c>
      <c r="G122" s="138" t="str">
        <f xml:space="preserve"> Calc!G280</f>
        <v>£m</v>
      </c>
    </row>
    <row r="123" spans="1:7" s="138" customFormat="1" outlineLevel="1" x14ac:dyDescent="0.2">
      <c r="A123" s="157" t="str">
        <f xml:space="preserve"> Calc!A281</f>
        <v>PD12.59</v>
      </c>
      <c r="B123" s="157">
        <f xml:space="preserve"> Calc!B281</f>
        <v>0</v>
      </c>
      <c r="C123" s="158">
        <f xml:space="preserve"> Calc!C281</f>
        <v>0</v>
      </c>
      <c r="D123" s="159">
        <f xml:space="preserve"> Calc!D281</f>
        <v>0</v>
      </c>
      <c r="E123" s="138" t="str">
        <f xml:space="preserve"> Calc!E281</f>
        <v>PR19 Water trading revenue adjustment expressed in 2022-23 CPIH FYA prices (WWN)</v>
      </c>
      <c r="F123" s="139">
        <f xml:space="preserve"> Calc!F281</f>
        <v>0</v>
      </c>
      <c r="G123" s="138" t="str">
        <f xml:space="preserve"> Calc!G281</f>
        <v>£m</v>
      </c>
    </row>
    <row r="124" spans="1:7" s="138" customFormat="1" outlineLevel="1" x14ac:dyDescent="0.2">
      <c r="A124" s="157" t="str">
        <f xml:space="preserve"> Calc!A282</f>
        <v>PD12.59</v>
      </c>
      <c r="B124" s="157">
        <f xml:space="preserve"> Calc!B282</f>
        <v>0</v>
      </c>
      <c r="C124" s="158">
        <f xml:space="preserve"> Calc!C282</f>
        <v>0</v>
      </c>
      <c r="D124" s="159">
        <f xml:space="preserve"> Calc!D282</f>
        <v>0</v>
      </c>
      <c r="E124" s="138" t="str">
        <f xml:space="preserve"> Calc!E282</f>
        <v>PR19 Water trading revenue adjustment expressed in 2022-23 CPIH FYA prices (BR)</v>
      </c>
      <c r="F124" s="139">
        <f xml:space="preserve"> Calc!F282</f>
        <v>0</v>
      </c>
      <c r="G124" s="138" t="str">
        <f xml:space="preserve"> Calc!G282</f>
        <v>£m</v>
      </c>
    </row>
    <row r="125" spans="1:7" s="138" customFormat="1" outlineLevel="1" x14ac:dyDescent="0.2">
      <c r="A125" s="157" t="str">
        <f xml:space="preserve"> Calc!A283</f>
        <v>PD12.59</v>
      </c>
      <c r="B125" s="157">
        <f xml:space="preserve"> Calc!B283</f>
        <v>0</v>
      </c>
      <c r="C125" s="158">
        <f xml:space="preserve"> Calc!C283</f>
        <v>0</v>
      </c>
      <c r="D125" s="159">
        <f xml:space="preserve"> Calc!D283</f>
        <v>0</v>
      </c>
      <c r="E125" s="138" t="str">
        <f xml:space="preserve"> Calc!E283</f>
        <v>PR19 Water trading revenue adjustment expressed in 2022-23 CPIH FYA prices (ADDN1)</v>
      </c>
      <c r="F125" s="139">
        <f xml:space="preserve"> Calc!F283</f>
        <v>0</v>
      </c>
      <c r="G125" s="138" t="str">
        <f xml:space="preserve"> Calc!G283</f>
        <v>£m</v>
      </c>
    </row>
    <row r="126" spans="1:7" s="138" customFormat="1" outlineLevel="1" x14ac:dyDescent="0.2">
      <c r="A126" s="157" t="str">
        <f xml:space="preserve"> Calc!A284</f>
        <v>PD12.59</v>
      </c>
      <c r="B126" s="157">
        <f xml:space="preserve"> Calc!B284</f>
        <v>0</v>
      </c>
      <c r="C126" s="158">
        <f xml:space="preserve"> Calc!C284</f>
        <v>0</v>
      </c>
      <c r="D126" s="159">
        <f xml:space="preserve"> Calc!D284</f>
        <v>0</v>
      </c>
      <c r="E126" s="138" t="str">
        <f xml:space="preserve"> Calc!E284</f>
        <v>PR19 Water trading revenue adjustment expressed in 2022-23 CPIH FYA prices (ADDN2)</v>
      </c>
      <c r="F126" s="139">
        <f xml:space="preserve"> Calc!F284</f>
        <v>0</v>
      </c>
      <c r="G126" s="138" t="str">
        <f xml:space="preserve"> Calc!G284</f>
        <v>£m</v>
      </c>
    </row>
    <row r="127" spans="1:7" s="138" customFormat="1" outlineLevel="1" x14ac:dyDescent="0.2">
      <c r="A127" s="157" t="str">
        <f xml:space="preserve"> Calc!A285</f>
        <v>PD12.59</v>
      </c>
      <c r="B127" s="157">
        <f xml:space="preserve"> Calc!B285</f>
        <v>0</v>
      </c>
      <c r="C127" s="158">
        <f xml:space="preserve"> Calc!C285</f>
        <v>0</v>
      </c>
      <c r="D127" s="159">
        <f xml:space="preserve"> Calc!D285</f>
        <v>0</v>
      </c>
      <c r="E127" s="138" t="str">
        <f xml:space="preserve"> Calc!E285</f>
        <v>PR19 Water trading revenue adjustment expressed in 2022-23 CPIH FYA prices (Residential retail)</v>
      </c>
      <c r="F127" s="139">
        <f xml:space="preserve"> Calc!F285</f>
        <v>0</v>
      </c>
      <c r="G127" s="138" t="str">
        <f xml:space="preserve"> Calc!G285</f>
        <v>£m</v>
      </c>
    </row>
    <row r="128" spans="1:7" s="138" customFormat="1" outlineLevel="1" x14ac:dyDescent="0.2">
      <c r="A128" s="157" t="str">
        <f xml:space="preserve"> Calc!A286</f>
        <v>PD12.59</v>
      </c>
      <c r="B128" s="157">
        <f xml:space="preserve"> Calc!B286</f>
        <v>0</v>
      </c>
      <c r="C128" s="158">
        <f xml:space="preserve"> Calc!C286</f>
        <v>0</v>
      </c>
      <c r="D128" s="159">
        <f xml:space="preserve"> Calc!D286</f>
        <v>0</v>
      </c>
      <c r="E128" s="138" t="str">
        <f xml:space="preserve"> Calc!E286</f>
        <v>PR19 Water trading revenue adjustment expressed in 2022-23 CPIH FYA prices (Business retail)</v>
      </c>
      <c r="F128" s="139">
        <f xml:space="preserve"> Calc!F286</f>
        <v>0</v>
      </c>
      <c r="G128" s="138" t="str">
        <f xml:space="preserve"> Calc!G286</f>
        <v>£m</v>
      </c>
    </row>
    <row r="129" spans="1:7" s="138" customFormat="1" outlineLevel="1" x14ac:dyDescent="0.2">
      <c r="A129" s="157"/>
      <c r="B129" s="157"/>
      <c r="C129" s="158"/>
      <c r="D129" s="159"/>
      <c r="F129" s="139"/>
    </row>
    <row r="130" spans="1:7" s="138" customFormat="1" outlineLevel="1" x14ac:dyDescent="0.2">
      <c r="A130" s="157" t="str">
        <f xml:space="preserve"> Calc!A288</f>
        <v>PD12.60</v>
      </c>
      <c r="B130" s="157">
        <f xml:space="preserve"> Calc!B288</f>
        <v>0</v>
      </c>
      <c r="C130" s="158">
        <f xml:space="preserve"> Calc!C288</f>
        <v>0</v>
      </c>
      <c r="D130" s="159">
        <f xml:space="preserve"> Calc!D288</f>
        <v>0</v>
      </c>
      <c r="E130" s="138" t="str">
        <f xml:space="preserve"> Calc!E288</f>
        <v>PR19 Developer services revenue adjustment expressed in 2022-23 CPIH FYA prices (WR)</v>
      </c>
      <c r="F130" s="139">
        <f xml:space="preserve"> Calc!F288</f>
        <v>0</v>
      </c>
      <c r="G130" s="138" t="str">
        <f xml:space="preserve"> Calc!G288</f>
        <v>£m</v>
      </c>
    </row>
    <row r="131" spans="1:7" s="138" customFormat="1" outlineLevel="1" x14ac:dyDescent="0.2">
      <c r="A131" s="157" t="str">
        <f xml:space="preserve"> Calc!A289</f>
        <v>PD12.60</v>
      </c>
      <c r="B131" s="157">
        <f xml:space="preserve"> Calc!B289</f>
        <v>0</v>
      </c>
      <c r="C131" s="158">
        <f xml:space="preserve"> Calc!C289</f>
        <v>0</v>
      </c>
      <c r="D131" s="159">
        <f xml:space="preserve"> Calc!D289</f>
        <v>0</v>
      </c>
      <c r="E131" s="138" t="str">
        <f xml:space="preserve"> Calc!E289</f>
        <v>PR19 Developer services revenue adjustment expressed in 2022-23 CPIH FYA prices (WN)</v>
      </c>
      <c r="F131" s="139">
        <f xml:space="preserve"> Calc!F289</f>
        <v>13.655204701743163</v>
      </c>
      <c r="G131" s="138" t="str">
        <f xml:space="preserve"> Calc!G289</f>
        <v>£m</v>
      </c>
    </row>
    <row r="132" spans="1:7" s="138" customFormat="1" outlineLevel="1" x14ac:dyDescent="0.2">
      <c r="A132" s="157" t="str">
        <f xml:space="preserve"> Calc!A290</f>
        <v>PD12.60</v>
      </c>
      <c r="B132" s="157">
        <f xml:space="preserve"> Calc!B290</f>
        <v>0</v>
      </c>
      <c r="C132" s="158">
        <f xml:space="preserve"> Calc!C290</f>
        <v>0</v>
      </c>
      <c r="D132" s="159">
        <f xml:space="preserve"> Calc!D290</f>
        <v>0</v>
      </c>
      <c r="E132" s="138" t="str">
        <f xml:space="preserve"> Calc!E290</f>
        <v>PR19 Developer services revenue adjustment expressed in 2022-23 CPIH FYA prices (WWN)</v>
      </c>
      <c r="F132" s="139">
        <f xml:space="preserve"> Calc!F290</f>
        <v>8.0932412442027832</v>
      </c>
      <c r="G132" s="138" t="str">
        <f xml:space="preserve"> Calc!G290</f>
        <v>£m</v>
      </c>
    </row>
    <row r="133" spans="1:7" s="138" customFormat="1" outlineLevel="1" x14ac:dyDescent="0.2">
      <c r="A133" s="157" t="str">
        <f xml:space="preserve"> Calc!A291</f>
        <v>PD12.60</v>
      </c>
      <c r="B133" s="157">
        <f xml:space="preserve"> Calc!B291</f>
        <v>0</v>
      </c>
      <c r="C133" s="158">
        <f xml:space="preserve"> Calc!C291</f>
        <v>0</v>
      </c>
      <c r="D133" s="159">
        <f xml:space="preserve"> Calc!D291</f>
        <v>0</v>
      </c>
      <c r="E133" s="138" t="str">
        <f xml:space="preserve"> Calc!E291</f>
        <v>PR19 Developer services revenue adjustment expressed in 2022-23 CPIH FYA prices (BR)</v>
      </c>
      <c r="F133" s="139">
        <f xml:space="preserve"> Calc!F291</f>
        <v>0</v>
      </c>
      <c r="G133" s="138" t="str">
        <f xml:space="preserve"> Calc!G291</f>
        <v>£m</v>
      </c>
    </row>
    <row r="134" spans="1:7" s="138" customFormat="1" outlineLevel="1" x14ac:dyDescent="0.2">
      <c r="A134" s="157" t="str">
        <f xml:space="preserve"> Calc!A292</f>
        <v>PD12.60</v>
      </c>
      <c r="B134" s="157">
        <f xml:space="preserve"> Calc!B292</f>
        <v>0</v>
      </c>
      <c r="C134" s="158">
        <f xml:space="preserve"> Calc!C292</f>
        <v>0</v>
      </c>
      <c r="D134" s="159">
        <f xml:space="preserve"> Calc!D292</f>
        <v>0</v>
      </c>
      <c r="E134" s="138" t="str">
        <f xml:space="preserve"> Calc!E292</f>
        <v>PR19 Developer services revenue adjustment expressed in 2022-23 CPIH FYA prices (ADDN1)</v>
      </c>
      <c r="F134" s="139">
        <f xml:space="preserve"> Calc!F292</f>
        <v>0</v>
      </c>
      <c r="G134" s="138" t="str">
        <f xml:space="preserve"> Calc!G292</f>
        <v>£m</v>
      </c>
    </row>
    <row r="135" spans="1:7" s="138" customFormat="1" outlineLevel="1" x14ac:dyDescent="0.2">
      <c r="A135" s="157" t="str">
        <f xml:space="preserve"> Calc!A293</f>
        <v>PD12.60</v>
      </c>
      <c r="B135" s="157">
        <f xml:space="preserve"> Calc!B293</f>
        <v>0</v>
      </c>
      <c r="C135" s="158">
        <f xml:space="preserve"> Calc!C293</f>
        <v>0</v>
      </c>
      <c r="D135" s="159">
        <f xml:space="preserve"> Calc!D293</f>
        <v>0</v>
      </c>
      <c r="E135" s="138" t="str">
        <f xml:space="preserve"> Calc!E293</f>
        <v>PR19 Developer services revenue adjustment expressed in 2022-23 CPIH FYA prices (ADDN2)</v>
      </c>
      <c r="F135" s="139">
        <f xml:space="preserve"> Calc!F293</f>
        <v>0</v>
      </c>
      <c r="G135" s="138" t="str">
        <f xml:space="preserve"> Calc!G293</f>
        <v>£m</v>
      </c>
    </row>
    <row r="136" spans="1:7" s="138" customFormat="1" outlineLevel="1" x14ac:dyDescent="0.2">
      <c r="A136" s="157" t="str">
        <f xml:space="preserve"> Calc!A294</f>
        <v>PD12.60</v>
      </c>
      <c r="B136" s="157">
        <f xml:space="preserve"> Calc!B294</f>
        <v>0</v>
      </c>
      <c r="C136" s="158">
        <f xml:space="preserve"> Calc!C294</f>
        <v>0</v>
      </c>
      <c r="D136" s="159">
        <f xml:space="preserve"> Calc!D294</f>
        <v>0</v>
      </c>
      <c r="E136" s="138" t="str">
        <f xml:space="preserve"> Calc!E294</f>
        <v>PR19 Developer services revenue adjustment expressed in 2022-23 CPIH FYA prices (Residential retail)</v>
      </c>
      <c r="F136" s="139">
        <f xml:space="preserve"> Calc!F294</f>
        <v>0</v>
      </c>
      <c r="G136" s="138" t="str">
        <f xml:space="preserve"> Calc!G294</f>
        <v>£m</v>
      </c>
    </row>
    <row r="137" spans="1:7" s="138" customFormat="1" outlineLevel="1" x14ac:dyDescent="0.2">
      <c r="A137" s="157" t="str">
        <f xml:space="preserve"> Calc!A295</f>
        <v>PD12.60</v>
      </c>
      <c r="B137" s="157">
        <f xml:space="preserve"> Calc!B295</f>
        <v>0</v>
      </c>
      <c r="C137" s="158">
        <f xml:space="preserve"> Calc!C295</f>
        <v>0</v>
      </c>
      <c r="D137" s="159">
        <f xml:space="preserve"> Calc!D295</f>
        <v>0</v>
      </c>
      <c r="E137" s="138" t="str">
        <f xml:space="preserve"> Calc!E295</f>
        <v>PR19 Developer services revenue adjustment expressed in 2022-23 CPIH FYA prices (Business retail)</v>
      </c>
      <c r="F137" s="139">
        <f xml:space="preserve"> Calc!F295</f>
        <v>0</v>
      </c>
      <c r="G137" s="138" t="str">
        <f xml:space="preserve"> Calc!G295</f>
        <v>£m</v>
      </c>
    </row>
    <row r="138" spans="1:7" s="138" customFormat="1" outlineLevel="1" x14ac:dyDescent="0.2">
      <c r="A138" s="157"/>
      <c r="B138" s="157"/>
      <c r="C138" s="158"/>
      <c r="D138" s="159"/>
      <c r="F138" s="139"/>
    </row>
    <row r="139" spans="1:7" s="138" customFormat="1" outlineLevel="1" x14ac:dyDescent="0.2">
      <c r="A139" s="157" t="str">
        <f xml:space="preserve"> Calc!A297</f>
        <v>PD12.61</v>
      </c>
      <c r="B139" s="157">
        <f xml:space="preserve"> Calc!B297</f>
        <v>0</v>
      </c>
      <c r="C139" s="158">
        <f xml:space="preserve"> Calc!C297</f>
        <v>0</v>
      </c>
      <c r="D139" s="159">
        <f xml:space="preserve"> Calc!D297</f>
        <v>0</v>
      </c>
      <c r="E139" s="138" t="str">
        <f xml:space="preserve"> Calc!E297</f>
        <v>PR19 Cost of new debt revenue adjustment expressed in 2022-23 CPIH FYA prices (WR)</v>
      </c>
      <c r="F139" s="139">
        <f xml:space="preserve"> Calc!F297</f>
        <v>1.0188865344634574</v>
      </c>
      <c r="G139" s="138" t="str">
        <f xml:space="preserve"> Calc!G297</f>
        <v>£m</v>
      </c>
    </row>
    <row r="140" spans="1:7" s="138" customFormat="1" outlineLevel="1" x14ac:dyDescent="0.2">
      <c r="A140" s="157" t="str">
        <f xml:space="preserve"> Calc!A298</f>
        <v>PD12.61</v>
      </c>
      <c r="B140" s="157">
        <f xml:space="preserve"> Calc!B298</f>
        <v>0</v>
      </c>
      <c r="C140" s="158">
        <f xml:space="preserve"> Calc!C298</f>
        <v>0</v>
      </c>
      <c r="D140" s="159">
        <f xml:space="preserve"> Calc!D298</f>
        <v>0</v>
      </c>
      <c r="E140" s="138" t="str">
        <f xml:space="preserve"> Calc!E298</f>
        <v>PR19 Cost of new debt revenue adjustment expressed in 2022-23 CPIH FYA prices (WN)</v>
      </c>
      <c r="F140" s="139">
        <f xml:space="preserve"> Calc!F298</f>
        <v>7.4970214297137368</v>
      </c>
      <c r="G140" s="138" t="str">
        <f xml:space="preserve"> Calc!G298</f>
        <v>£m</v>
      </c>
    </row>
    <row r="141" spans="1:7" s="138" customFormat="1" outlineLevel="1" x14ac:dyDescent="0.2">
      <c r="A141" s="157" t="str">
        <f xml:space="preserve"> Calc!A299</f>
        <v>PD12.61</v>
      </c>
      <c r="B141" s="157">
        <f xml:space="preserve"> Calc!B299</f>
        <v>0</v>
      </c>
      <c r="C141" s="158">
        <f xml:space="preserve"> Calc!C299</f>
        <v>0</v>
      </c>
      <c r="D141" s="159">
        <f xml:space="preserve"> Calc!D299</f>
        <v>0</v>
      </c>
      <c r="E141" s="138" t="str">
        <f xml:space="preserve"> Calc!E299</f>
        <v>PR19 Cost of new debt revenue adjustment expressed in 2022-23 CPIH FYA prices (WWN)</v>
      </c>
      <c r="F141" s="139">
        <f xml:space="preserve"> Calc!F299</f>
        <v>15.852363265632494</v>
      </c>
      <c r="G141" s="138" t="str">
        <f xml:space="preserve"> Calc!G299</f>
        <v>£m</v>
      </c>
    </row>
    <row r="142" spans="1:7" s="138" customFormat="1" outlineLevel="1" x14ac:dyDescent="0.2">
      <c r="A142" s="157" t="str">
        <f xml:space="preserve"> Calc!A300</f>
        <v>PD12.61</v>
      </c>
      <c r="B142" s="157">
        <f xml:space="preserve"> Calc!B300</f>
        <v>0</v>
      </c>
      <c r="C142" s="158">
        <f xml:space="preserve"> Calc!C300</f>
        <v>0</v>
      </c>
      <c r="D142" s="159">
        <f xml:space="preserve"> Calc!D300</f>
        <v>0</v>
      </c>
      <c r="E142" s="138" t="str">
        <f xml:space="preserve"> Calc!E300</f>
        <v>PR19 Cost of new debt revenue adjustment expressed in 2022-23 CPIH FYA prices (BR)</v>
      </c>
      <c r="F142" s="139">
        <f xml:space="preserve"> Calc!F300</f>
        <v>0.9374228370382216</v>
      </c>
      <c r="G142" s="138" t="str">
        <f xml:space="preserve"> Calc!G300</f>
        <v>£m</v>
      </c>
    </row>
    <row r="143" spans="1:7" s="138" customFormat="1" outlineLevel="1" x14ac:dyDescent="0.2">
      <c r="A143" s="157" t="str">
        <f xml:space="preserve"> Calc!A301</f>
        <v>PD12.61</v>
      </c>
      <c r="B143" s="157">
        <f xml:space="preserve"> Calc!B301</f>
        <v>0</v>
      </c>
      <c r="C143" s="158">
        <f xml:space="preserve"> Calc!C301</f>
        <v>0</v>
      </c>
      <c r="D143" s="159">
        <f xml:space="preserve"> Calc!D301</f>
        <v>0</v>
      </c>
      <c r="E143" s="138" t="str">
        <f xml:space="preserve"> Calc!E301</f>
        <v>PR19 Cost of new debt revenue adjustment expressed in 2022-23 CPIH FYA prices (ADDN1)</v>
      </c>
      <c r="F143" s="139">
        <f xml:space="preserve"> Calc!F301</f>
        <v>0</v>
      </c>
      <c r="G143" s="138" t="str">
        <f xml:space="preserve"> Calc!G301</f>
        <v>£m</v>
      </c>
    </row>
    <row r="144" spans="1:7" s="138" customFormat="1" outlineLevel="1" x14ac:dyDescent="0.2">
      <c r="A144" s="157" t="str">
        <f xml:space="preserve"> Calc!A302</f>
        <v>PD12.61</v>
      </c>
      <c r="B144" s="157">
        <f xml:space="preserve"> Calc!B302</f>
        <v>0</v>
      </c>
      <c r="C144" s="158">
        <f xml:space="preserve"> Calc!C302</f>
        <v>0</v>
      </c>
      <c r="D144" s="159">
        <f xml:space="preserve"> Calc!D302</f>
        <v>0</v>
      </c>
      <c r="E144" s="138" t="str">
        <f xml:space="preserve"> Calc!E302</f>
        <v>PR19 Cost of new debt revenue adjustment expressed in 2022-23 CPIH FYA prices (ADDN2)</v>
      </c>
      <c r="F144" s="139">
        <f xml:space="preserve"> Calc!F302</f>
        <v>0</v>
      </c>
      <c r="G144" s="138" t="str">
        <f xml:space="preserve"> Calc!G302</f>
        <v>£m</v>
      </c>
    </row>
    <row r="145" spans="1:7" s="138" customFormat="1" outlineLevel="1" x14ac:dyDescent="0.2">
      <c r="A145" s="157" t="str">
        <f xml:space="preserve"> Calc!A303</f>
        <v>PD12.61</v>
      </c>
      <c r="B145" s="157">
        <f xml:space="preserve"> Calc!B303</f>
        <v>0</v>
      </c>
      <c r="C145" s="158">
        <f xml:space="preserve"> Calc!C303</f>
        <v>0</v>
      </c>
      <c r="D145" s="159">
        <f xml:space="preserve"> Calc!D303</f>
        <v>0</v>
      </c>
      <c r="E145" s="138" t="str">
        <f xml:space="preserve"> Calc!E303</f>
        <v>PR19 Cost of new debt revenue adjustment expressed in 2022-23 CPIH FYA prices (Residential retail)</v>
      </c>
      <c r="F145" s="139">
        <f xml:space="preserve"> Calc!F303</f>
        <v>0</v>
      </c>
      <c r="G145" s="138" t="str">
        <f xml:space="preserve"> Calc!G303</f>
        <v>£m</v>
      </c>
    </row>
    <row r="146" spans="1:7" s="138" customFormat="1" outlineLevel="1" x14ac:dyDescent="0.2">
      <c r="A146" s="157" t="str">
        <f xml:space="preserve"> Calc!A304</f>
        <v>PD12.61</v>
      </c>
      <c r="B146" s="157">
        <f xml:space="preserve"> Calc!B304</f>
        <v>0</v>
      </c>
      <c r="C146" s="158">
        <f xml:space="preserve"> Calc!C304</f>
        <v>0</v>
      </c>
      <c r="D146" s="159">
        <f xml:space="preserve"> Calc!D304</f>
        <v>0</v>
      </c>
      <c r="E146" s="138" t="str">
        <f xml:space="preserve"> Calc!E304</f>
        <v>PR19 Cost of new debt revenue adjustment expressed in 2022-23 CPIH FYA prices (Business retail)</v>
      </c>
      <c r="F146" s="139">
        <f xml:space="preserve"> Calc!F304</f>
        <v>0</v>
      </c>
      <c r="G146" s="138" t="str">
        <f xml:space="preserve"> Calc!G304</f>
        <v>£m</v>
      </c>
    </row>
    <row r="147" spans="1:7" s="138" customFormat="1" outlineLevel="1" x14ac:dyDescent="0.2">
      <c r="A147" s="157"/>
      <c r="B147" s="157"/>
      <c r="C147" s="158"/>
      <c r="D147" s="159"/>
      <c r="F147" s="139"/>
    </row>
    <row r="148" spans="1:7" s="138" customFormat="1" outlineLevel="1" x14ac:dyDescent="0.2">
      <c r="A148" s="157" t="str">
        <f xml:space="preserve"> Calc!A390</f>
        <v>PD12.62</v>
      </c>
      <c r="B148" s="157">
        <f xml:space="preserve"> Calc!B390</f>
        <v>0</v>
      </c>
      <c r="C148" s="158">
        <f xml:space="preserve"> Calc!C390</f>
        <v>0</v>
      </c>
      <c r="D148" s="159">
        <f xml:space="preserve"> Calc!D390</f>
        <v>0</v>
      </c>
      <c r="E148" s="138" t="str">
        <f xml:space="preserve"> Calc!E390</f>
        <v>PR19 Gearing outperformance revenue adjustment expressed in 2022-23 CPIH FYA prices (WR)</v>
      </c>
      <c r="F148" s="219">
        <f xml:space="preserve"> Calc!F390</f>
        <v>0</v>
      </c>
      <c r="G148" s="138" t="str">
        <f xml:space="preserve"> Calc!G390</f>
        <v>£m</v>
      </c>
    </row>
    <row r="149" spans="1:7" s="138" customFormat="1" outlineLevel="1" x14ac:dyDescent="0.2">
      <c r="A149" s="157" t="str">
        <f xml:space="preserve"> Calc!A391</f>
        <v>PD12.62</v>
      </c>
      <c r="B149" s="157">
        <f xml:space="preserve"> Calc!B391</f>
        <v>0</v>
      </c>
      <c r="C149" s="158">
        <f xml:space="preserve"> Calc!C391</f>
        <v>0</v>
      </c>
      <c r="D149" s="159">
        <f xml:space="preserve"> Calc!D391</f>
        <v>0</v>
      </c>
      <c r="E149" s="138" t="str">
        <f xml:space="preserve"> Calc!E391</f>
        <v>PR19 Gearing outperformance revenue adjustment expressed in 2022-23 CPIH FYA prices (WN)</v>
      </c>
      <c r="F149" s="139">
        <f xml:space="preserve"> Calc!F391</f>
        <v>0</v>
      </c>
      <c r="G149" s="138" t="str">
        <f xml:space="preserve"> Calc!G391</f>
        <v>£m</v>
      </c>
    </row>
    <row r="150" spans="1:7" s="138" customFormat="1" outlineLevel="1" x14ac:dyDescent="0.2">
      <c r="A150" s="157" t="str">
        <f xml:space="preserve"> Calc!A392</f>
        <v>PD12.62</v>
      </c>
      <c r="B150" s="157">
        <f xml:space="preserve"> Calc!B392</f>
        <v>0</v>
      </c>
      <c r="C150" s="158">
        <f xml:space="preserve"> Calc!C392</f>
        <v>0</v>
      </c>
      <c r="D150" s="159">
        <f xml:space="preserve"> Calc!D392</f>
        <v>0</v>
      </c>
      <c r="E150" s="138" t="str">
        <f xml:space="preserve"> Calc!E392</f>
        <v>PR19 Gearing outperformance revenue adjustment expressed in 2022-23 CPIH FYA prices (WWN)</v>
      </c>
      <c r="F150" s="139">
        <f xml:space="preserve"> Calc!F392</f>
        <v>0</v>
      </c>
      <c r="G150" s="138" t="str">
        <f xml:space="preserve"> Calc!G392</f>
        <v>£m</v>
      </c>
    </row>
    <row r="151" spans="1:7" s="138" customFormat="1" outlineLevel="1" x14ac:dyDescent="0.2">
      <c r="A151" s="157" t="str">
        <f xml:space="preserve"> Calc!A393</f>
        <v>PD12.62</v>
      </c>
      <c r="B151" s="157">
        <f xml:space="preserve"> Calc!B393</f>
        <v>0</v>
      </c>
      <c r="C151" s="158">
        <f xml:space="preserve"> Calc!C393</f>
        <v>0</v>
      </c>
      <c r="D151" s="159">
        <f xml:space="preserve"> Calc!D393</f>
        <v>0</v>
      </c>
      <c r="E151" s="138" t="str">
        <f xml:space="preserve"> Calc!E393</f>
        <v>PR19 Gearing outperformance revenue adjustment expressed in 2022-23 CPIH FYA prices (BR)</v>
      </c>
      <c r="F151" s="139">
        <f xml:space="preserve"> Calc!F393</f>
        <v>0</v>
      </c>
      <c r="G151" s="138" t="str">
        <f xml:space="preserve"> Calc!G393</f>
        <v>£m</v>
      </c>
    </row>
    <row r="152" spans="1:7" s="138" customFormat="1" outlineLevel="1" x14ac:dyDescent="0.2">
      <c r="A152" s="157" t="str">
        <f xml:space="preserve"> Calc!A394</f>
        <v>PD12.62</v>
      </c>
      <c r="B152" s="157">
        <f xml:space="preserve"> Calc!B394</f>
        <v>0</v>
      </c>
      <c r="C152" s="158">
        <f xml:space="preserve"> Calc!C394</f>
        <v>0</v>
      </c>
      <c r="D152" s="159">
        <f xml:space="preserve"> Calc!D394</f>
        <v>0</v>
      </c>
      <c r="E152" s="138" t="str">
        <f xml:space="preserve"> Calc!E394</f>
        <v>PR19 Gearing outperformance revenue adjustment expressed in 2022-23 CPIH FYA prices (ADDN1)</v>
      </c>
      <c r="F152" s="139">
        <f xml:space="preserve"> Calc!F394</f>
        <v>0</v>
      </c>
      <c r="G152" s="138" t="str">
        <f xml:space="preserve"> Calc!G394</f>
        <v>£m</v>
      </c>
    </row>
    <row r="153" spans="1:7" s="138" customFormat="1" outlineLevel="1" x14ac:dyDescent="0.2">
      <c r="A153" s="157" t="str">
        <f xml:space="preserve"> Calc!A395</f>
        <v>PD12.62</v>
      </c>
      <c r="B153" s="157">
        <f xml:space="preserve"> Calc!B395</f>
        <v>0</v>
      </c>
      <c r="C153" s="158">
        <f xml:space="preserve"> Calc!C395</f>
        <v>0</v>
      </c>
      <c r="D153" s="159">
        <f xml:space="preserve"> Calc!D395</f>
        <v>0</v>
      </c>
      <c r="E153" s="138" t="str">
        <f xml:space="preserve"> Calc!E395</f>
        <v>PR19 Gearing outperformance revenue adjustment expressed in 2022-23 CPIH FYA prices (ADDN2)</v>
      </c>
      <c r="F153" s="139">
        <f xml:space="preserve"> Calc!F395</f>
        <v>0</v>
      </c>
      <c r="G153" s="138" t="str">
        <f xml:space="preserve"> Calc!G395</f>
        <v>£m</v>
      </c>
    </row>
    <row r="154" spans="1:7" s="138" customFormat="1" outlineLevel="1" x14ac:dyDescent="0.2">
      <c r="A154" s="157" t="str">
        <f xml:space="preserve"> Calc!A396</f>
        <v>PD12.62</v>
      </c>
      <c r="B154" s="157">
        <f xml:space="preserve"> Calc!B396</f>
        <v>0</v>
      </c>
      <c r="C154" s="158">
        <f xml:space="preserve"> Calc!C396</f>
        <v>0</v>
      </c>
      <c r="D154" s="159">
        <f xml:space="preserve"> Calc!D396</f>
        <v>0</v>
      </c>
      <c r="E154" s="138" t="str">
        <f xml:space="preserve"> Calc!E396</f>
        <v>PR19 Gearing outperformance revenue adjustment expressed in 2022-23 CPIH FYA prices (Residential retail)</v>
      </c>
      <c r="F154" s="139">
        <f xml:space="preserve"> Calc!F396</f>
        <v>0</v>
      </c>
      <c r="G154" s="138" t="str">
        <f xml:space="preserve"> Calc!G396</f>
        <v>£m</v>
      </c>
    </row>
    <row r="155" spans="1:7" s="138" customFormat="1" outlineLevel="1" x14ac:dyDescent="0.2">
      <c r="A155" s="157" t="str">
        <f xml:space="preserve"> Calc!A397</f>
        <v>PD12.62</v>
      </c>
      <c r="B155" s="157">
        <f xml:space="preserve"> Calc!B397</f>
        <v>0</v>
      </c>
      <c r="C155" s="158">
        <f xml:space="preserve"> Calc!C397</f>
        <v>0</v>
      </c>
      <c r="D155" s="159">
        <f xml:space="preserve"> Calc!D397</f>
        <v>0</v>
      </c>
      <c r="E155" s="138" t="str">
        <f xml:space="preserve"> Calc!E397</f>
        <v>PR19 Gearing outperformance revenue adjustment expressed in 2022-23 CPIH FYA prices (Business retail)</v>
      </c>
      <c r="F155" s="139">
        <f xml:space="preserve"> Calc!F397</f>
        <v>0</v>
      </c>
      <c r="G155" s="138" t="str">
        <f xml:space="preserve"> Calc!G397</f>
        <v>£m</v>
      </c>
    </row>
    <row r="156" spans="1:7" s="138" customFormat="1" outlineLevel="1" x14ac:dyDescent="0.2">
      <c r="A156" s="157"/>
      <c r="B156" s="157"/>
      <c r="C156" s="158"/>
      <c r="D156" s="159"/>
      <c r="F156" s="139"/>
    </row>
    <row r="157" spans="1:7" s="138" customFormat="1" outlineLevel="1" x14ac:dyDescent="0.2">
      <c r="A157" s="157" t="str">
        <f xml:space="preserve"> Calc!A306</f>
        <v>PD12.63</v>
      </c>
      <c r="B157" s="157">
        <f xml:space="preserve"> Calc!B306</f>
        <v>0</v>
      </c>
      <c r="C157" s="158">
        <f xml:space="preserve"> Calc!C306</f>
        <v>0</v>
      </c>
      <c r="D157" s="159">
        <f xml:space="preserve"> Calc!D306</f>
        <v>0</v>
      </c>
      <c r="E157" s="138" t="str">
        <f xml:space="preserve"> Calc!E306</f>
        <v>PR19 Totex costs revenue adjustment expressed in 2022-23 CPIH FYA prices (WR)</v>
      </c>
      <c r="F157" s="219">
        <f xml:space="preserve"> Calc!F306</f>
        <v>1.1275047976971053</v>
      </c>
      <c r="G157" s="138" t="str">
        <f xml:space="preserve"> Calc!G306</f>
        <v>£m</v>
      </c>
    </row>
    <row r="158" spans="1:7" s="138" customFormat="1" outlineLevel="1" x14ac:dyDescent="0.2">
      <c r="A158" s="157" t="str">
        <f xml:space="preserve"> Calc!A307</f>
        <v>PD12.63</v>
      </c>
      <c r="B158" s="157">
        <f xml:space="preserve"> Calc!B307</f>
        <v>0</v>
      </c>
      <c r="C158" s="158">
        <f xml:space="preserve"> Calc!C307</f>
        <v>0</v>
      </c>
      <c r="D158" s="159">
        <f xml:space="preserve"> Calc!D307</f>
        <v>0</v>
      </c>
      <c r="E158" s="138" t="str">
        <f xml:space="preserve"> Calc!E307</f>
        <v>PR19 Totex costs revenue adjustment expressed in 2022-23 CPIH FYA prices (WN)</v>
      </c>
      <c r="F158" s="139">
        <f xml:space="preserve"> Calc!F307</f>
        <v>6.3943099312330078</v>
      </c>
      <c r="G158" s="138" t="str">
        <f xml:space="preserve"> Calc!G307</f>
        <v>£m</v>
      </c>
    </row>
    <row r="159" spans="1:7" s="138" customFormat="1" outlineLevel="1" x14ac:dyDescent="0.2">
      <c r="A159" s="157" t="str">
        <f xml:space="preserve"> Calc!A308</f>
        <v>PD12.63</v>
      </c>
      <c r="B159" s="157">
        <f xml:space="preserve"> Calc!B308</f>
        <v>0</v>
      </c>
      <c r="C159" s="158">
        <f xml:space="preserve"> Calc!C308</f>
        <v>0</v>
      </c>
      <c r="D159" s="159">
        <f xml:space="preserve"> Calc!D308</f>
        <v>0</v>
      </c>
      <c r="E159" s="138" t="str">
        <f xml:space="preserve"> Calc!E308</f>
        <v>PR19 Totex costs revenue adjustment expressed in 2022-23 CPIH FYA prices (WWN)</v>
      </c>
      <c r="F159" s="139">
        <f xml:space="preserve"> Calc!F308</f>
        <v>-17.057789860866784</v>
      </c>
      <c r="G159" s="138" t="str">
        <f xml:space="preserve"> Calc!G308</f>
        <v>£m</v>
      </c>
    </row>
    <row r="160" spans="1:7" s="138" customFormat="1" outlineLevel="1" x14ac:dyDescent="0.2">
      <c r="A160" s="157" t="str">
        <f xml:space="preserve"> Calc!A309</f>
        <v>PD12.63</v>
      </c>
      <c r="B160" s="157">
        <f xml:space="preserve"> Calc!B309</f>
        <v>0</v>
      </c>
      <c r="C160" s="158">
        <f xml:space="preserve"> Calc!C309</f>
        <v>0</v>
      </c>
      <c r="D160" s="159">
        <f xml:space="preserve"> Calc!D309</f>
        <v>0</v>
      </c>
      <c r="E160" s="138" t="str">
        <f xml:space="preserve"> Calc!E309</f>
        <v>PR19 Totex costs revenue adjustment expressed in 2022-23 CPIH FYA prices (BR)</v>
      </c>
      <c r="F160" s="139">
        <f xml:space="preserve"> Calc!F309</f>
        <v>-1.5324620182312489</v>
      </c>
      <c r="G160" s="138" t="str">
        <f xml:space="preserve"> Calc!G309</f>
        <v>£m</v>
      </c>
    </row>
    <row r="161" spans="1:7" s="138" customFormat="1" outlineLevel="1" x14ac:dyDescent="0.2">
      <c r="A161" s="157" t="str">
        <f xml:space="preserve"> Calc!A310</f>
        <v>PD12.63</v>
      </c>
      <c r="B161" s="157">
        <f xml:space="preserve"> Calc!B310</f>
        <v>0</v>
      </c>
      <c r="C161" s="158">
        <f xml:space="preserve"> Calc!C310</f>
        <v>0</v>
      </c>
      <c r="D161" s="159">
        <f xml:space="preserve"> Calc!D310</f>
        <v>0</v>
      </c>
      <c r="E161" s="138" t="str">
        <f xml:space="preserve"> Calc!E310</f>
        <v>PR19 Totex costs revenue adjustment expressed in 2022-23 CPIH FYA prices (ADDN1)</v>
      </c>
      <c r="F161" s="139">
        <f xml:space="preserve"> Calc!F310</f>
        <v>0</v>
      </c>
      <c r="G161" s="138" t="str">
        <f xml:space="preserve"> Calc!G310</f>
        <v>£m</v>
      </c>
    </row>
    <row r="162" spans="1:7" s="138" customFormat="1" outlineLevel="1" x14ac:dyDescent="0.2">
      <c r="A162" s="157" t="str">
        <f xml:space="preserve"> Calc!A311</f>
        <v>PD12.63</v>
      </c>
      <c r="B162" s="157">
        <f xml:space="preserve"> Calc!B311</f>
        <v>0</v>
      </c>
      <c r="C162" s="158">
        <f xml:space="preserve"> Calc!C311</f>
        <v>0</v>
      </c>
      <c r="D162" s="159">
        <f xml:space="preserve"> Calc!D311</f>
        <v>0</v>
      </c>
      <c r="E162" s="138" t="str">
        <f xml:space="preserve"> Calc!E311</f>
        <v>PR19 Totex costs revenue adjustment expressed in 2022-23 CPIH FYA prices (ADDN2)</v>
      </c>
      <c r="F162" s="139">
        <f xml:space="preserve"> Calc!F311</f>
        <v>0</v>
      </c>
      <c r="G162" s="138" t="str">
        <f xml:space="preserve"> Calc!G311</f>
        <v>£m</v>
      </c>
    </row>
    <row r="163" spans="1:7" s="138" customFormat="1" outlineLevel="1" x14ac:dyDescent="0.2">
      <c r="A163" s="157" t="str">
        <f xml:space="preserve"> Calc!A312</f>
        <v>PD12.63</v>
      </c>
      <c r="B163" s="157">
        <f xml:space="preserve"> Calc!B312</f>
        <v>0</v>
      </c>
      <c r="C163" s="158">
        <f xml:space="preserve"> Calc!C312</f>
        <v>0</v>
      </c>
      <c r="D163" s="159">
        <f xml:space="preserve"> Calc!D312</f>
        <v>0</v>
      </c>
      <c r="E163" s="138" t="str">
        <f xml:space="preserve"> Calc!E312</f>
        <v>PR19 Totex costs revenue adjustment expressed in 2022-23 CPIH FYA prices (Residential retail)</v>
      </c>
      <c r="F163" s="139">
        <f xml:space="preserve"> Calc!F312</f>
        <v>0</v>
      </c>
      <c r="G163" s="138" t="str">
        <f xml:space="preserve"> Calc!G312</f>
        <v>£m</v>
      </c>
    </row>
    <row r="164" spans="1:7" s="138" customFormat="1" outlineLevel="1" x14ac:dyDescent="0.2">
      <c r="A164" s="157" t="str">
        <f xml:space="preserve"> Calc!A313</f>
        <v>PD12.63</v>
      </c>
      <c r="B164" s="157">
        <f xml:space="preserve"> Calc!B313</f>
        <v>0</v>
      </c>
      <c r="C164" s="158">
        <f xml:space="preserve"> Calc!C313</f>
        <v>0</v>
      </c>
      <c r="D164" s="159">
        <f xml:space="preserve"> Calc!D313</f>
        <v>0</v>
      </c>
      <c r="E164" s="138" t="str">
        <f xml:space="preserve"> Calc!E313</f>
        <v>PR19 Totex costs revenue adjustment expressed in 2022-23 CPIH FYA prices (Business retail)</v>
      </c>
      <c r="F164" s="139">
        <f xml:space="preserve"> Calc!F313</f>
        <v>0</v>
      </c>
      <c r="G164" s="138" t="str">
        <f xml:space="preserve"> Calc!G313</f>
        <v>£m</v>
      </c>
    </row>
    <row r="165" spans="1:7" s="138" customFormat="1" outlineLevel="1" x14ac:dyDescent="0.2">
      <c r="A165" s="157"/>
      <c r="B165" s="157"/>
      <c r="C165" s="158"/>
      <c r="D165" s="159"/>
      <c r="F165" s="139"/>
    </row>
    <row r="166" spans="1:7" s="138" customFormat="1" outlineLevel="1" x14ac:dyDescent="0.2">
      <c r="A166" s="157" t="str">
        <f xml:space="preserve"> Calc!A315</f>
        <v>PD12.64</v>
      </c>
      <c r="B166" s="157">
        <f xml:space="preserve"> Calc!B315</f>
        <v>0</v>
      </c>
      <c r="C166" s="158">
        <f xml:space="preserve"> Calc!C315</f>
        <v>0</v>
      </c>
      <c r="D166" s="159">
        <f xml:space="preserve"> Calc!D315</f>
        <v>0</v>
      </c>
      <c r="E166" s="138" t="str">
        <f xml:space="preserve"> Calc!E315</f>
        <v>PR19 Tax revenue adjustment expressed in 2022-23 CPIH FYA prices (WR)</v>
      </c>
      <c r="F166" s="139">
        <f xml:space="preserve"> Calc!F315</f>
        <v>0</v>
      </c>
      <c r="G166" s="138" t="str">
        <f xml:space="preserve"> Calc!G315</f>
        <v>£m</v>
      </c>
    </row>
    <row r="167" spans="1:7" s="138" customFormat="1" outlineLevel="1" x14ac:dyDescent="0.2">
      <c r="A167" s="157" t="str">
        <f xml:space="preserve"> Calc!A316</f>
        <v>PD12.64</v>
      </c>
      <c r="B167" s="157">
        <f xml:space="preserve"> Calc!B316</f>
        <v>0</v>
      </c>
      <c r="C167" s="158">
        <f xml:space="preserve"> Calc!C316</f>
        <v>0</v>
      </c>
      <c r="D167" s="159">
        <f xml:space="preserve"> Calc!D316</f>
        <v>0</v>
      </c>
      <c r="E167" s="138" t="str">
        <f xml:space="preserve"> Calc!E316</f>
        <v>PR19 Tax revenue adjustment expressed in 2022-23 CPIH FYA prices (WN)</v>
      </c>
      <c r="F167" s="139">
        <f xml:space="preserve"> Calc!F316</f>
        <v>0</v>
      </c>
      <c r="G167" s="138" t="str">
        <f xml:space="preserve"> Calc!G316</f>
        <v>£m</v>
      </c>
    </row>
    <row r="168" spans="1:7" s="138" customFormat="1" outlineLevel="1" x14ac:dyDescent="0.2">
      <c r="A168" s="157" t="str">
        <f xml:space="preserve"> Calc!A317</f>
        <v>PD12.64</v>
      </c>
      <c r="B168" s="157">
        <f xml:space="preserve"> Calc!B317</f>
        <v>0</v>
      </c>
      <c r="C168" s="158">
        <f xml:space="preserve"> Calc!C317</f>
        <v>0</v>
      </c>
      <c r="D168" s="159">
        <f xml:space="preserve"> Calc!D317</f>
        <v>0</v>
      </c>
      <c r="E168" s="138" t="str">
        <f xml:space="preserve"> Calc!E317</f>
        <v>PR19 Tax revenue adjustment expressed in 2022-23 CPIH FYA prices (WWN)</v>
      </c>
      <c r="F168" s="139">
        <f xml:space="preserve"> Calc!F317</f>
        <v>0</v>
      </c>
      <c r="G168" s="138" t="str">
        <f xml:space="preserve"> Calc!G317</f>
        <v>£m</v>
      </c>
    </row>
    <row r="169" spans="1:7" s="138" customFormat="1" outlineLevel="1" x14ac:dyDescent="0.2">
      <c r="A169" s="157" t="str">
        <f xml:space="preserve"> Calc!A318</f>
        <v>PD12.64</v>
      </c>
      <c r="B169" s="157">
        <f xml:space="preserve"> Calc!B318</f>
        <v>0</v>
      </c>
      <c r="C169" s="158">
        <f xml:space="preserve"> Calc!C318</f>
        <v>0</v>
      </c>
      <c r="D169" s="159">
        <f xml:space="preserve"> Calc!D318</f>
        <v>0</v>
      </c>
      <c r="E169" s="138" t="str">
        <f xml:space="preserve"> Calc!E318</f>
        <v>PR19 Tax revenue adjustment expressed in 2022-23 CPIH FYA prices (BR)</v>
      </c>
      <c r="F169" s="139">
        <f xml:space="preserve"> Calc!F318</f>
        <v>0</v>
      </c>
      <c r="G169" s="138" t="str">
        <f xml:space="preserve"> Calc!G318</f>
        <v>£m</v>
      </c>
    </row>
    <row r="170" spans="1:7" s="138" customFormat="1" outlineLevel="1" x14ac:dyDescent="0.2">
      <c r="A170" s="157" t="str">
        <f xml:space="preserve"> Calc!A319</f>
        <v>PD12.64</v>
      </c>
      <c r="B170" s="157">
        <f xml:space="preserve"> Calc!B319</f>
        <v>0</v>
      </c>
      <c r="C170" s="158">
        <f xml:space="preserve"> Calc!C319</f>
        <v>0</v>
      </c>
      <c r="D170" s="159">
        <f xml:space="preserve"> Calc!D319</f>
        <v>0</v>
      </c>
      <c r="E170" s="138" t="str">
        <f xml:space="preserve"> Calc!E319</f>
        <v>PR19 Tax revenue adjustment expressed in 2022-23 CPIH FYA prices (ADDN1)</v>
      </c>
      <c r="F170" s="139">
        <f xml:space="preserve"> Calc!F319</f>
        <v>0</v>
      </c>
      <c r="G170" s="138" t="str">
        <f xml:space="preserve"> Calc!G319</f>
        <v>£m</v>
      </c>
    </row>
    <row r="171" spans="1:7" s="138" customFormat="1" outlineLevel="1" x14ac:dyDescent="0.2">
      <c r="A171" s="157" t="str">
        <f xml:space="preserve"> Calc!A320</f>
        <v>PD12.64</v>
      </c>
      <c r="B171" s="157">
        <f xml:space="preserve"> Calc!B320</f>
        <v>0</v>
      </c>
      <c r="C171" s="158">
        <f xml:space="preserve"> Calc!C320</f>
        <v>0</v>
      </c>
      <c r="D171" s="159">
        <f xml:space="preserve"> Calc!D320</f>
        <v>0</v>
      </c>
      <c r="E171" s="138" t="str">
        <f xml:space="preserve"> Calc!E320</f>
        <v>PR19 Tax revenue adjustment expressed in 2022-23 CPIH FYA prices (ADDN2)</v>
      </c>
      <c r="F171" s="139">
        <f xml:space="preserve"> Calc!F320</f>
        <v>0</v>
      </c>
      <c r="G171" s="138" t="str">
        <f xml:space="preserve"> Calc!G320</f>
        <v>£m</v>
      </c>
    </row>
    <row r="172" spans="1:7" s="138" customFormat="1" outlineLevel="1" x14ac:dyDescent="0.2">
      <c r="A172" s="157" t="str">
        <f xml:space="preserve"> Calc!A321</f>
        <v>PD12.64</v>
      </c>
      <c r="B172" s="157">
        <f xml:space="preserve"> Calc!B321</f>
        <v>0</v>
      </c>
      <c r="C172" s="158">
        <f xml:space="preserve"> Calc!C321</f>
        <v>0</v>
      </c>
      <c r="D172" s="159">
        <f xml:space="preserve"> Calc!D321</f>
        <v>0</v>
      </c>
      <c r="E172" s="138" t="str">
        <f xml:space="preserve"> Calc!E321</f>
        <v>PR19 Tax revenue adjustment expressed in 2022-23 CPIH FYA prices (Residential retail)</v>
      </c>
      <c r="F172" s="139">
        <f xml:space="preserve"> Calc!F321</f>
        <v>0</v>
      </c>
      <c r="G172" s="138" t="str">
        <f xml:space="preserve"> Calc!G321</f>
        <v>£m</v>
      </c>
    </row>
    <row r="173" spans="1:7" s="138" customFormat="1" outlineLevel="1" x14ac:dyDescent="0.2">
      <c r="A173" s="157" t="str">
        <f xml:space="preserve"> Calc!A322</f>
        <v>PD12.64</v>
      </c>
      <c r="B173" s="157">
        <f xml:space="preserve"> Calc!B322</f>
        <v>0</v>
      </c>
      <c r="C173" s="158">
        <f xml:space="preserve"> Calc!C322</f>
        <v>0</v>
      </c>
      <c r="D173" s="159">
        <f xml:space="preserve"> Calc!D322</f>
        <v>0</v>
      </c>
      <c r="E173" s="138" t="str">
        <f xml:space="preserve"> Calc!E322</f>
        <v>PR19 Tax revenue adjustment expressed in 2022-23 CPIH FYA prices (Business retail)</v>
      </c>
      <c r="F173" s="139">
        <f xml:space="preserve"> Calc!F322</f>
        <v>0</v>
      </c>
      <c r="G173" s="138" t="str">
        <f xml:space="preserve"> Calc!G322</f>
        <v>£m</v>
      </c>
    </row>
    <row r="174" spans="1:7" s="138" customFormat="1" outlineLevel="1" x14ac:dyDescent="0.2">
      <c r="A174" s="157"/>
      <c r="B174" s="157"/>
      <c r="C174" s="158"/>
      <c r="D174" s="159"/>
      <c r="F174" s="139"/>
    </row>
    <row r="175" spans="1:7" s="138" customFormat="1" outlineLevel="1" x14ac:dyDescent="0.2">
      <c r="A175" s="157" t="str">
        <f xml:space="preserve"> Calc!A324</f>
        <v>PD12.65</v>
      </c>
      <c r="B175" s="157">
        <f xml:space="preserve"> Calc!B324</f>
        <v>0</v>
      </c>
      <c r="C175" s="158">
        <f xml:space="preserve"> Calc!C324</f>
        <v>0</v>
      </c>
      <c r="D175" s="159">
        <f xml:space="preserve"> Calc!D324</f>
        <v>0</v>
      </c>
      <c r="E175" s="138" t="str">
        <f xml:space="preserve"> Calc!E324</f>
        <v>PR19 RPI-CPIH wedge revenue adjustment expressed in 2022-23 CPIH FYA prices (WR)</v>
      </c>
      <c r="F175" s="139">
        <f xml:space="preserve"> Calc!F324</f>
        <v>0.95513233647849038</v>
      </c>
      <c r="G175" s="138" t="str">
        <f xml:space="preserve"> Calc!G324</f>
        <v>£m</v>
      </c>
    </row>
    <row r="176" spans="1:7" s="138" customFormat="1" outlineLevel="1" x14ac:dyDescent="0.2">
      <c r="A176" s="157" t="str">
        <f xml:space="preserve"> Calc!A325</f>
        <v>PD12.65</v>
      </c>
      <c r="B176" s="157">
        <f xml:space="preserve"> Calc!B325</f>
        <v>0</v>
      </c>
      <c r="C176" s="158">
        <f xml:space="preserve"> Calc!C325</f>
        <v>0</v>
      </c>
      <c r="D176" s="159">
        <f xml:space="preserve"> Calc!D325</f>
        <v>0</v>
      </c>
      <c r="E176" s="138" t="str">
        <f xml:space="preserve"> Calc!E325</f>
        <v>PR19 RPI-CPIH wedge revenue adjustment expressed in 2022-23 CPIH FYA prices (WN)</v>
      </c>
      <c r="F176" s="139">
        <f xml:space="preserve"> Calc!F325</f>
        <v>8.7968986886294562</v>
      </c>
      <c r="G176" s="138" t="str">
        <f xml:space="preserve"> Calc!G325</f>
        <v>£m</v>
      </c>
    </row>
    <row r="177" spans="1:7" s="138" customFormat="1" outlineLevel="1" x14ac:dyDescent="0.2">
      <c r="A177" s="157" t="str">
        <f xml:space="preserve"> Calc!A326</f>
        <v>PD12.65</v>
      </c>
      <c r="B177" s="157">
        <f xml:space="preserve"> Calc!B326</f>
        <v>0</v>
      </c>
      <c r="C177" s="158">
        <f xml:space="preserve"> Calc!C326</f>
        <v>0</v>
      </c>
      <c r="D177" s="159">
        <f xml:space="preserve"> Calc!D326</f>
        <v>0</v>
      </c>
      <c r="E177" s="138" t="str">
        <f xml:space="preserve"> Calc!E326</f>
        <v>PR19 RPI-CPIH wedge revenue adjustment expressed in 2022-23 CPIH FYA prices (WWN)</v>
      </c>
      <c r="F177" s="139">
        <f xml:space="preserve"> Calc!F326</f>
        <v>16.682348472733089</v>
      </c>
      <c r="G177" s="138" t="str">
        <f xml:space="preserve"> Calc!G326</f>
        <v>£m</v>
      </c>
    </row>
    <row r="178" spans="1:7" s="138" customFormat="1" outlineLevel="1" x14ac:dyDescent="0.2">
      <c r="A178" s="157" t="str">
        <f xml:space="preserve"> Calc!A327</f>
        <v>PD12.65</v>
      </c>
      <c r="B178" s="157">
        <f xml:space="preserve"> Calc!B327</f>
        <v>0</v>
      </c>
      <c r="C178" s="158">
        <f xml:space="preserve"> Calc!C327</f>
        <v>0</v>
      </c>
      <c r="D178" s="159">
        <f xml:space="preserve"> Calc!D327</f>
        <v>0</v>
      </c>
      <c r="E178" s="138" t="str">
        <f xml:space="preserve"> Calc!E327</f>
        <v>PR19 RPI-CPIH wedge revenue adjustment expressed in 2022-23 CPIH FYA prices (BR)</v>
      </c>
      <c r="F178" s="139">
        <f xml:space="preserve"> Calc!F327</f>
        <v>1.4084955221493682</v>
      </c>
      <c r="G178" s="138" t="str">
        <f xml:space="preserve"> Calc!G327</f>
        <v>£m</v>
      </c>
    </row>
    <row r="179" spans="1:7" s="138" customFormat="1" outlineLevel="1" x14ac:dyDescent="0.2">
      <c r="A179" s="157" t="str">
        <f xml:space="preserve"> Calc!A328</f>
        <v>PD12.65</v>
      </c>
      <c r="B179" s="157">
        <f xml:space="preserve"> Calc!B328</f>
        <v>0</v>
      </c>
      <c r="C179" s="158">
        <f xml:space="preserve"> Calc!C328</f>
        <v>0</v>
      </c>
      <c r="D179" s="159">
        <f xml:space="preserve"> Calc!D328</f>
        <v>0</v>
      </c>
      <c r="E179" s="138" t="str">
        <f xml:space="preserve"> Calc!E328</f>
        <v>PR19 RPI-CPIH wedge revenue adjustment expressed in 2022-23 CPIH FYA prices (ADDN1)</v>
      </c>
      <c r="F179" s="139">
        <f xml:space="preserve"> Calc!F328</f>
        <v>0</v>
      </c>
      <c r="G179" s="138" t="str">
        <f xml:space="preserve"> Calc!G328</f>
        <v>£m</v>
      </c>
    </row>
    <row r="180" spans="1:7" s="138" customFormat="1" outlineLevel="1" x14ac:dyDescent="0.2">
      <c r="A180" s="157" t="str">
        <f xml:space="preserve"> Calc!A329</f>
        <v>PD12.65</v>
      </c>
      <c r="B180" s="157">
        <f xml:space="preserve"> Calc!B329</f>
        <v>0</v>
      </c>
      <c r="C180" s="158">
        <f xml:space="preserve"> Calc!C329</f>
        <v>0</v>
      </c>
      <c r="D180" s="159">
        <f xml:space="preserve"> Calc!D329</f>
        <v>0</v>
      </c>
      <c r="E180" s="138" t="str">
        <f xml:space="preserve"> Calc!E329</f>
        <v>PR19 RPI-CPIH wedge revenue adjustment expressed in 2022-23 CPIH FYA prices (ADDN2)</v>
      </c>
      <c r="F180" s="139">
        <f xml:space="preserve"> Calc!F329</f>
        <v>0</v>
      </c>
      <c r="G180" s="138" t="str">
        <f xml:space="preserve"> Calc!G329</f>
        <v>£m</v>
      </c>
    </row>
    <row r="181" spans="1:7" s="138" customFormat="1" outlineLevel="1" x14ac:dyDescent="0.2">
      <c r="A181" s="157" t="str">
        <f xml:space="preserve"> Calc!A330</f>
        <v>PD12.65</v>
      </c>
      <c r="B181" s="157">
        <f xml:space="preserve"> Calc!B330</f>
        <v>0</v>
      </c>
      <c r="C181" s="158">
        <f xml:space="preserve"> Calc!C330</f>
        <v>0</v>
      </c>
      <c r="D181" s="159">
        <f xml:space="preserve"> Calc!D330</f>
        <v>0</v>
      </c>
      <c r="E181" s="138" t="str">
        <f xml:space="preserve"> Calc!E330</f>
        <v>PR19 RPI-CPIH wedge revenue adjustment expressed in 2022-23 CPIH FYA prices (Residential retail)</v>
      </c>
      <c r="F181" s="139">
        <f xml:space="preserve"> Calc!F330</f>
        <v>0</v>
      </c>
      <c r="G181" s="138" t="str">
        <f xml:space="preserve"> Calc!G330</f>
        <v>£m</v>
      </c>
    </row>
    <row r="182" spans="1:7" s="138" customFormat="1" outlineLevel="1" x14ac:dyDescent="0.2">
      <c r="A182" s="157" t="str">
        <f xml:space="preserve"> Calc!A331</f>
        <v>PD12.65</v>
      </c>
      <c r="B182" s="157">
        <f xml:space="preserve"> Calc!B331</f>
        <v>0</v>
      </c>
      <c r="C182" s="158">
        <f xml:space="preserve"> Calc!C331</f>
        <v>0</v>
      </c>
      <c r="D182" s="159">
        <f xml:space="preserve"> Calc!D331</f>
        <v>0</v>
      </c>
      <c r="E182" s="138" t="str">
        <f xml:space="preserve"> Calc!E331</f>
        <v>PR19 RPI-CPIH wedge revenue adjustment expressed in 2022-23 CPIH FYA prices (Business retail)</v>
      </c>
      <c r="F182" s="139">
        <f xml:space="preserve"> Calc!F331</f>
        <v>0</v>
      </c>
      <c r="G182" s="138" t="str">
        <f xml:space="preserve"> Calc!G331</f>
        <v>£m</v>
      </c>
    </row>
    <row r="183" spans="1:7" s="138" customFormat="1" outlineLevel="1" x14ac:dyDescent="0.2">
      <c r="A183" s="157"/>
      <c r="B183" s="157"/>
      <c r="C183" s="158"/>
      <c r="D183" s="159"/>
      <c r="F183" s="139"/>
    </row>
    <row r="184" spans="1:7" s="138" customFormat="1" outlineLevel="1" x14ac:dyDescent="0.2">
      <c r="A184" s="157" t="str">
        <f xml:space="preserve"> Calc!A333</f>
        <v>PD12.66</v>
      </c>
      <c r="B184" s="157">
        <f xml:space="preserve"> Calc!B333</f>
        <v>0</v>
      </c>
      <c r="C184" s="158">
        <f xml:space="preserve"> Calc!C333</f>
        <v>0</v>
      </c>
      <c r="D184" s="159">
        <f xml:space="preserve"> Calc!D333</f>
        <v>0</v>
      </c>
      <c r="E184" s="138" t="str">
        <f xml:space="preserve"> Calc!E333</f>
        <v>PR19 Strategic regional water resources revenue adjustment expressed in 2022-23 CPIH FYA prices (WR)</v>
      </c>
      <c r="F184" s="139">
        <f xml:space="preserve"> Calc!F333</f>
        <v>0</v>
      </c>
      <c r="G184" s="138" t="str">
        <f xml:space="preserve"> Calc!G333</f>
        <v>£m</v>
      </c>
    </row>
    <row r="185" spans="1:7" s="138" customFormat="1" outlineLevel="1" x14ac:dyDescent="0.2">
      <c r="A185" s="157" t="str">
        <f xml:space="preserve"> Calc!A334</f>
        <v>PD12.66</v>
      </c>
      <c r="B185" s="157">
        <f xml:space="preserve"> Calc!B334</f>
        <v>0</v>
      </c>
      <c r="C185" s="158">
        <f xml:space="preserve"> Calc!C334</f>
        <v>0</v>
      </c>
      <c r="D185" s="159">
        <f xml:space="preserve"> Calc!D334</f>
        <v>0</v>
      </c>
      <c r="E185" s="138" t="str">
        <f xml:space="preserve"> Calc!E334</f>
        <v>PR19 Strategic regional water resources revenue adjustment expressed in 2022-23 CPIH FYA prices (WN)</v>
      </c>
      <c r="F185" s="139">
        <f xml:space="preserve"> Calc!F334</f>
        <v>0</v>
      </c>
      <c r="G185" s="138" t="str">
        <f xml:space="preserve"> Calc!G334</f>
        <v>£m</v>
      </c>
    </row>
    <row r="186" spans="1:7" s="138" customFormat="1" outlineLevel="1" x14ac:dyDescent="0.2">
      <c r="A186" s="157" t="str">
        <f xml:space="preserve"> Calc!A335</f>
        <v>PD12.66</v>
      </c>
      <c r="B186" s="157">
        <f xml:space="preserve"> Calc!B335</f>
        <v>0</v>
      </c>
      <c r="C186" s="158">
        <f xml:space="preserve"> Calc!C335</f>
        <v>0</v>
      </c>
      <c r="D186" s="159">
        <f xml:space="preserve"> Calc!D335</f>
        <v>0</v>
      </c>
      <c r="E186" s="138" t="str">
        <f xml:space="preserve"> Calc!E335</f>
        <v>PR19 Strategic regional water resources revenue adjustment expressed in 2022-23 CPIH FYA prices (WWN)</v>
      </c>
      <c r="F186" s="139">
        <f xml:space="preserve"> Calc!F335</f>
        <v>0</v>
      </c>
      <c r="G186" s="138" t="str">
        <f xml:space="preserve"> Calc!G335</f>
        <v>£m</v>
      </c>
    </row>
    <row r="187" spans="1:7" s="138" customFormat="1" outlineLevel="1" x14ac:dyDescent="0.2">
      <c r="A187" s="157" t="str">
        <f xml:space="preserve"> Calc!A336</f>
        <v>PD12.66</v>
      </c>
      <c r="B187" s="157">
        <f xml:space="preserve"> Calc!B336</f>
        <v>0</v>
      </c>
      <c r="C187" s="158">
        <f xml:space="preserve"> Calc!C336</f>
        <v>0</v>
      </c>
      <c r="D187" s="159">
        <f xml:space="preserve"> Calc!D336</f>
        <v>0</v>
      </c>
      <c r="E187" s="138" t="str">
        <f xml:space="preserve"> Calc!E336</f>
        <v>PR19 Strategic regional water resources revenue adjustment expressed in 2022-23 CPIH FYA prices (BR)</v>
      </c>
      <c r="F187" s="139">
        <f xml:space="preserve"> Calc!F336</f>
        <v>0</v>
      </c>
      <c r="G187" s="138" t="str">
        <f xml:space="preserve"> Calc!G336</f>
        <v>£m</v>
      </c>
    </row>
    <row r="188" spans="1:7" s="138" customFormat="1" outlineLevel="1" x14ac:dyDescent="0.2">
      <c r="A188" s="157" t="str">
        <f xml:space="preserve"> Calc!A337</f>
        <v>PD12.66</v>
      </c>
      <c r="B188" s="157">
        <f xml:space="preserve"> Calc!B337</f>
        <v>0</v>
      </c>
      <c r="C188" s="158">
        <f xml:space="preserve"> Calc!C337</f>
        <v>0</v>
      </c>
      <c r="D188" s="159">
        <f xml:space="preserve"> Calc!D337</f>
        <v>0</v>
      </c>
      <c r="E188" s="138" t="str">
        <f xml:space="preserve"> Calc!E337</f>
        <v>PR19 Strategic regional water resources revenue adjustment expressed in 2022-23 CPIH FYA prices (ADDN1)</v>
      </c>
      <c r="F188" s="139">
        <f xml:space="preserve"> Calc!F337</f>
        <v>0</v>
      </c>
      <c r="G188" s="138" t="str">
        <f xml:space="preserve"> Calc!G337</f>
        <v>£m</v>
      </c>
    </row>
    <row r="189" spans="1:7" s="138" customFormat="1" outlineLevel="1" x14ac:dyDescent="0.2">
      <c r="A189" s="157" t="str">
        <f xml:space="preserve"> Calc!A338</f>
        <v>PD12.66</v>
      </c>
      <c r="B189" s="157">
        <f xml:space="preserve"> Calc!B338</f>
        <v>0</v>
      </c>
      <c r="C189" s="158">
        <f xml:space="preserve"> Calc!C338</f>
        <v>0</v>
      </c>
      <c r="D189" s="159">
        <f xml:space="preserve"> Calc!D338</f>
        <v>0</v>
      </c>
      <c r="E189" s="138" t="str">
        <f xml:space="preserve"> Calc!E338</f>
        <v>PR19 Strategic regional water resources revenue adjustment expressed in 2022-23 CPIH FYA prices (ADDN2)</v>
      </c>
      <c r="F189" s="139">
        <f xml:space="preserve"> Calc!F338</f>
        <v>0</v>
      </c>
      <c r="G189" s="138" t="str">
        <f xml:space="preserve"> Calc!G338</f>
        <v>£m</v>
      </c>
    </row>
    <row r="190" spans="1:7" s="138" customFormat="1" outlineLevel="1" x14ac:dyDescent="0.2">
      <c r="A190" s="157" t="str">
        <f xml:space="preserve"> Calc!A339</f>
        <v>PD12.66</v>
      </c>
      <c r="B190" s="157">
        <f xml:space="preserve"> Calc!B339</f>
        <v>0</v>
      </c>
      <c r="C190" s="158">
        <f xml:space="preserve"> Calc!C339</f>
        <v>0</v>
      </c>
      <c r="D190" s="159">
        <f xml:space="preserve"> Calc!D339</f>
        <v>0</v>
      </c>
      <c r="E190" s="138" t="str">
        <f xml:space="preserve"> Calc!E339</f>
        <v>PR19 Strategic regional water resources revenue adjustment expressed in 2022-23 CPIH FYA prices (Residential retail)</v>
      </c>
      <c r="F190" s="139">
        <f xml:space="preserve"> Calc!F339</f>
        <v>0</v>
      </c>
      <c r="G190" s="138" t="str">
        <f xml:space="preserve"> Calc!G339</f>
        <v>£m</v>
      </c>
    </row>
    <row r="191" spans="1:7" s="138" customFormat="1" outlineLevel="1" x14ac:dyDescent="0.2">
      <c r="A191" s="157" t="str">
        <f xml:space="preserve"> Calc!A340</f>
        <v>PD12.66</v>
      </c>
      <c r="B191" s="157">
        <f xml:space="preserve"> Calc!B340</f>
        <v>0</v>
      </c>
      <c r="C191" s="158">
        <f xml:space="preserve"> Calc!C340</f>
        <v>0</v>
      </c>
      <c r="D191" s="159">
        <f xml:space="preserve"> Calc!D340</f>
        <v>0</v>
      </c>
      <c r="E191" s="138" t="str">
        <f xml:space="preserve"> Calc!E340</f>
        <v>PR19 Strategic regional water resources revenue adjustment expressed in 2022-23 CPIH FYA prices (Business retail)</v>
      </c>
      <c r="F191" s="139">
        <f xml:space="preserve"> Calc!F340</f>
        <v>0</v>
      </c>
      <c r="G191" s="138" t="str">
        <f xml:space="preserve"> Calc!G340</f>
        <v>£m</v>
      </c>
    </row>
    <row r="192" spans="1:7" s="138" customFormat="1" outlineLevel="1" x14ac:dyDescent="0.2">
      <c r="A192" s="157"/>
      <c r="B192" s="157"/>
      <c r="C192" s="158"/>
      <c r="D192" s="159"/>
      <c r="F192" s="139"/>
    </row>
    <row r="193" spans="1:7" s="138" customFormat="1" outlineLevel="1" x14ac:dyDescent="0.2">
      <c r="A193" s="157" t="str">
        <f xml:space="preserve"> Calc!A342</f>
        <v>PD12.67</v>
      </c>
      <c r="B193" s="157">
        <f xml:space="preserve"> Calc!B342</f>
        <v>0</v>
      </c>
      <c r="C193" s="158">
        <f xml:space="preserve"> Calc!C342</f>
        <v>0</v>
      </c>
      <c r="D193" s="159">
        <f xml:space="preserve"> Calc!D342</f>
        <v>0</v>
      </c>
      <c r="E193" s="138" t="str">
        <f xml:space="preserve"> Calc!E342</f>
        <v>PR19 Havant Thicket activities revenue adjustment expressed in 2022-23 CPIH FYA prices (WR)</v>
      </c>
      <c r="F193" s="139">
        <f xml:space="preserve"> Calc!F342</f>
        <v>0</v>
      </c>
      <c r="G193" s="138" t="str">
        <f xml:space="preserve"> Calc!G342</f>
        <v>£m</v>
      </c>
    </row>
    <row r="194" spans="1:7" s="138" customFormat="1" outlineLevel="1" x14ac:dyDescent="0.2">
      <c r="A194" s="157" t="str">
        <f xml:space="preserve"> Calc!A343</f>
        <v>PD12.67</v>
      </c>
      <c r="B194" s="157">
        <f xml:space="preserve"> Calc!B343</f>
        <v>0</v>
      </c>
      <c r="C194" s="158">
        <f xml:space="preserve"> Calc!C343</f>
        <v>0</v>
      </c>
      <c r="D194" s="159">
        <f xml:space="preserve"> Calc!D343</f>
        <v>0</v>
      </c>
      <c r="E194" s="138" t="str">
        <f xml:space="preserve"> Calc!E343</f>
        <v>PR19 Havant Thicket activities revenue adjustment expressed in 2022-23 CPIH FYA prices (WN)</v>
      </c>
      <c r="F194" s="139">
        <f xml:space="preserve"> Calc!F343</f>
        <v>0</v>
      </c>
      <c r="G194" s="138" t="str">
        <f xml:space="preserve"> Calc!G343</f>
        <v>£m</v>
      </c>
    </row>
    <row r="195" spans="1:7" s="138" customFormat="1" outlineLevel="1" x14ac:dyDescent="0.2">
      <c r="A195" s="157" t="str">
        <f xml:space="preserve"> Calc!A344</f>
        <v>PD12.67</v>
      </c>
      <c r="B195" s="157">
        <f xml:space="preserve"> Calc!B344</f>
        <v>0</v>
      </c>
      <c r="C195" s="158">
        <f xml:space="preserve"> Calc!C344</f>
        <v>0</v>
      </c>
      <c r="D195" s="159">
        <f xml:space="preserve"> Calc!D344</f>
        <v>0</v>
      </c>
      <c r="E195" s="138" t="str">
        <f xml:space="preserve"> Calc!E344</f>
        <v>PR19 Havant Thicket activities revenue adjustment expressed in 2022-23 CPIH FYA prices (WWN)</v>
      </c>
      <c r="F195" s="139">
        <f xml:space="preserve"> Calc!F344</f>
        <v>0</v>
      </c>
      <c r="G195" s="138" t="str">
        <f xml:space="preserve"> Calc!G344</f>
        <v>£m</v>
      </c>
    </row>
    <row r="196" spans="1:7" s="138" customFormat="1" outlineLevel="1" x14ac:dyDescent="0.2">
      <c r="A196" s="157" t="str">
        <f xml:space="preserve"> Calc!A345</f>
        <v>PD12.67</v>
      </c>
      <c r="B196" s="157">
        <f xml:space="preserve"> Calc!B345</f>
        <v>0</v>
      </c>
      <c r="C196" s="158">
        <f xml:space="preserve"> Calc!C345</f>
        <v>0</v>
      </c>
      <c r="D196" s="159">
        <f xml:space="preserve"> Calc!D345</f>
        <v>0</v>
      </c>
      <c r="E196" s="138" t="str">
        <f xml:space="preserve"> Calc!E345</f>
        <v>PR19 Havant Thicket activities revenue adjustment expressed in 2022-23 CPIH FYA prices (BR)</v>
      </c>
      <c r="F196" s="139">
        <f xml:space="preserve"> Calc!F345</f>
        <v>0</v>
      </c>
      <c r="G196" s="138" t="str">
        <f xml:space="preserve"> Calc!G345</f>
        <v>£m</v>
      </c>
    </row>
    <row r="197" spans="1:7" s="138" customFormat="1" outlineLevel="1" x14ac:dyDescent="0.2">
      <c r="A197" s="157" t="str">
        <f xml:space="preserve"> Calc!A346</f>
        <v>PD12.67</v>
      </c>
      <c r="B197" s="157">
        <f xml:space="preserve"> Calc!B346</f>
        <v>0</v>
      </c>
      <c r="C197" s="158">
        <f xml:space="preserve"> Calc!C346</f>
        <v>0</v>
      </c>
      <c r="D197" s="159">
        <f xml:space="preserve"> Calc!D346</f>
        <v>0</v>
      </c>
      <c r="E197" s="138" t="str">
        <f xml:space="preserve"> Calc!E346</f>
        <v>PR19 Havant Thicket activities revenue adjustment expressed in 2022-23 CPIH FYA prices (ADDN1)</v>
      </c>
      <c r="F197" s="139">
        <f xml:space="preserve"> Calc!F346</f>
        <v>0</v>
      </c>
      <c r="G197" s="138" t="str">
        <f xml:space="preserve"> Calc!G346</f>
        <v>£m</v>
      </c>
    </row>
    <row r="198" spans="1:7" s="138" customFormat="1" outlineLevel="1" x14ac:dyDescent="0.2">
      <c r="A198" s="157" t="str">
        <f xml:space="preserve"> Calc!A347</f>
        <v>PD12.67</v>
      </c>
      <c r="B198" s="157">
        <f xml:space="preserve"> Calc!B347</f>
        <v>0</v>
      </c>
      <c r="C198" s="158">
        <f xml:space="preserve"> Calc!C347</f>
        <v>0</v>
      </c>
      <c r="D198" s="159">
        <f xml:space="preserve"> Calc!D347</f>
        <v>0</v>
      </c>
      <c r="E198" s="138" t="str">
        <f xml:space="preserve"> Calc!E347</f>
        <v>PR19 Havant Thicket activities revenue adjustment expressed in 2022-23 CPIH FYA prices (ADDN2)</v>
      </c>
      <c r="F198" s="139">
        <f xml:space="preserve"> Calc!F347</f>
        <v>0</v>
      </c>
      <c r="G198" s="138" t="str">
        <f xml:space="preserve"> Calc!G347</f>
        <v>£m</v>
      </c>
    </row>
    <row r="199" spans="1:7" s="138" customFormat="1" outlineLevel="1" x14ac:dyDescent="0.2">
      <c r="A199" s="157" t="str">
        <f xml:space="preserve"> Calc!A348</f>
        <v>PD12.67</v>
      </c>
      <c r="B199" s="157">
        <f xml:space="preserve"> Calc!B348</f>
        <v>0</v>
      </c>
      <c r="C199" s="158">
        <f xml:space="preserve"> Calc!C348</f>
        <v>0</v>
      </c>
      <c r="D199" s="159">
        <f xml:space="preserve"> Calc!D348</f>
        <v>0</v>
      </c>
      <c r="E199" s="138" t="str">
        <f xml:space="preserve"> Calc!E348</f>
        <v>PR19 Havant Thicket activities revenue adjustment expressed in 2022-23 CPIH FYA prices (Residential retail)</v>
      </c>
      <c r="F199" s="139">
        <f xml:space="preserve"> Calc!F348</f>
        <v>0</v>
      </c>
      <c r="G199" s="138" t="str">
        <f xml:space="preserve"> Calc!G348</f>
        <v>£m</v>
      </c>
    </row>
    <row r="200" spans="1:7" s="138" customFormat="1" outlineLevel="1" x14ac:dyDescent="0.2">
      <c r="A200" s="157" t="str">
        <f xml:space="preserve"> Calc!A349</f>
        <v>PD12.67</v>
      </c>
      <c r="B200" s="157">
        <f xml:space="preserve"> Calc!B349</f>
        <v>0</v>
      </c>
      <c r="C200" s="158">
        <f xml:space="preserve"> Calc!C349</f>
        <v>0</v>
      </c>
      <c r="D200" s="159">
        <f xml:space="preserve"> Calc!D349</f>
        <v>0</v>
      </c>
      <c r="E200" s="138" t="str">
        <f xml:space="preserve"> Calc!E349</f>
        <v>PR19 Havant Thicket activities revenue adjustment expressed in 2022-23 CPIH FYA prices (Business retail)</v>
      </c>
      <c r="F200" s="139">
        <f xml:space="preserve"> Calc!F349</f>
        <v>0</v>
      </c>
      <c r="G200" s="138" t="str">
        <f xml:space="preserve"> Calc!G349</f>
        <v>£m</v>
      </c>
    </row>
    <row r="201" spans="1:7" s="138" customFormat="1" outlineLevel="1" x14ac:dyDescent="0.2">
      <c r="A201" s="157"/>
      <c r="B201" s="157"/>
      <c r="C201" s="158"/>
      <c r="D201" s="159"/>
      <c r="F201" s="139"/>
    </row>
    <row r="202" spans="1:7" s="138" customFormat="1" outlineLevel="1" x14ac:dyDescent="0.2">
      <c r="A202" s="157" t="str">
        <f xml:space="preserve"> Calc!A351</f>
        <v>PD12.68</v>
      </c>
      <c r="B202" s="157">
        <f xml:space="preserve"> Calc!B351</f>
        <v>0</v>
      </c>
      <c r="C202" s="158">
        <f xml:space="preserve"> Calc!C351</f>
        <v>0</v>
      </c>
      <c r="D202" s="159">
        <f xml:space="preserve"> Calc!D351</f>
        <v>0</v>
      </c>
      <c r="E202" s="138" t="str">
        <f xml:space="preserve"> Calc!E351</f>
        <v>PR19 Green recovery costs revenue adjustment expressed in 2022-23 CPIH FYA prices (WR)</v>
      </c>
      <c r="F202" s="139">
        <f xml:space="preserve"> Calc!F351</f>
        <v>0</v>
      </c>
      <c r="G202" s="138" t="str">
        <f xml:space="preserve"> Calc!G351</f>
        <v>£m</v>
      </c>
    </row>
    <row r="203" spans="1:7" s="138" customFormat="1" outlineLevel="1" x14ac:dyDescent="0.2">
      <c r="A203" s="157" t="str">
        <f xml:space="preserve"> Calc!A352</f>
        <v>PD12.68</v>
      </c>
      <c r="B203" s="157">
        <f xml:space="preserve"> Calc!B352</f>
        <v>0</v>
      </c>
      <c r="C203" s="158">
        <f xml:space="preserve"> Calc!C352</f>
        <v>0</v>
      </c>
      <c r="D203" s="159">
        <f xml:space="preserve"> Calc!D352</f>
        <v>0</v>
      </c>
      <c r="E203" s="138" t="str">
        <f xml:space="preserve"> Calc!E352</f>
        <v>PR19 Green recovery costs revenue adjustment expressed in 2022-23 CPIH FYA prices (WN)</v>
      </c>
      <c r="F203" s="139">
        <f xml:space="preserve"> Calc!F352</f>
        <v>0</v>
      </c>
      <c r="G203" s="138" t="str">
        <f xml:space="preserve"> Calc!G352</f>
        <v>£m</v>
      </c>
    </row>
    <row r="204" spans="1:7" s="138" customFormat="1" outlineLevel="1" x14ac:dyDescent="0.2">
      <c r="A204" s="157" t="str">
        <f xml:space="preserve"> Calc!A353</f>
        <v>PD12.68</v>
      </c>
      <c r="B204" s="157">
        <f xml:space="preserve"> Calc!B353</f>
        <v>0</v>
      </c>
      <c r="C204" s="158">
        <f xml:space="preserve"> Calc!C353</f>
        <v>0</v>
      </c>
      <c r="D204" s="159">
        <f xml:space="preserve"> Calc!D353</f>
        <v>0</v>
      </c>
      <c r="E204" s="138" t="str">
        <f xml:space="preserve"> Calc!E353</f>
        <v>PR19 Green recovery costs revenue adjustment expressed in 2022-23 CPIH FYA prices (WWN)</v>
      </c>
      <c r="F204" s="139">
        <f xml:space="preserve"> Calc!F353</f>
        <v>0</v>
      </c>
      <c r="G204" s="138" t="str">
        <f xml:space="preserve"> Calc!G353</f>
        <v>£m</v>
      </c>
    </row>
    <row r="205" spans="1:7" s="138" customFormat="1" outlineLevel="1" x14ac:dyDescent="0.2">
      <c r="A205" s="157" t="str">
        <f xml:space="preserve"> Calc!A354</f>
        <v>PD12.68</v>
      </c>
      <c r="B205" s="157">
        <f xml:space="preserve"> Calc!B354</f>
        <v>0</v>
      </c>
      <c r="C205" s="158">
        <f xml:space="preserve"> Calc!C354</f>
        <v>0</v>
      </c>
      <c r="D205" s="159">
        <f xml:space="preserve"> Calc!D354</f>
        <v>0</v>
      </c>
      <c r="E205" s="138" t="str">
        <f xml:space="preserve"> Calc!E354</f>
        <v>PR19 Green recovery costs revenue adjustment expressed in 2022-23 CPIH FYA prices (BR)</v>
      </c>
      <c r="F205" s="139">
        <f xml:space="preserve"> Calc!F354</f>
        <v>0</v>
      </c>
      <c r="G205" s="138" t="str">
        <f xml:space="preserve"> Calc!G354</f>
        <v>£m</v>
      </c>
    </row>
    <row r="206" spans="1:7" s="138" customFormat="1" outlineLevel="1" x14ac:dyDescent="0.2">
      <c r="A206" s="157" t="str">
        <f xml:space="preserve"> Calc!A355</f>
        <v>PD12.68</v>
      </c>
      <c r="B206" s="157">
        <f xml:space="preserve"> Calc!B355</f>
        <v>0</v>
      </c>
      <c r="C206" s="158">
        <f xml:space="preserve"> Calc!C355</f>
        <v>0</v>
      </c>
      <c r="D206" s="159">
        <f xml:space="preserve"> Calc!D355</f>
        <v>0</v>
      </c>
      <c r="E206" s="138" t="str">
        <f xml:space="preserve"> Calc!E355</f>
        <v>PR19 Green recovery costs revenue adjustment expressed in 2022-23 CPIH FYA prices (ADDN1)</v>
      </c>
      <c r="F206" s="139">
        <f xml:space="preserve"> Calc!F355</f>
        <v>0</v>
      </c>
      <c r="G206" s="138" t="str">
        <f xml:space="preserve"> Calc!G355</f>
        <v>£m</v>
      </c>
    </row>
    <row r="207" spans="1:7" s="138" customFormat="1" outlineLevel="1" x14ac:dyDescent="0.2">
      <c r="A207" s="157" t="str">
        <f xml:space="preserve"> Calc!A356</f>
        <v>PD12.68</v>
      </c>
      <c r="B207" s="157">
        <f xml:space="preserve"> Calc!B356</f>
        <v>0</v>
      </c>
      <c r="C207" s="158">
        <f xml:space="preserve"> Calc!C356</f>
        <v>0</v>
      </c>
      <c r="D207" s="159">
        <f xml:space="preserve"> Calc!D356</f>
        <v>0</v>
      </c>
      <c r="E207" s="138" t="str">
        <f xml:space="preserve"> Calc!E356</f>
        <v>PR19 Green recovery costs revenue adjustment expressed in 2022-23 CPIH FYA prices (ADDN2)</v>
      </c>
      <c r="F207" s="139">
        <f xml:space="preserve"> Calc!F356</f>
        <v>0</v>
      </c>
      <c r="G207" s="138" t="str">
        <f xml:space="preserve"> Calc!G356</f>
        <v>£m</v>
      </c>
    </row>
    <row r="208" spans="1:7" s="138" customFormat="1" outlineLevel="1" x14ac:dyDescent="0.2">
      <c r="A208" s="157" t="str">
        <f xml:space="preserve"> Calc!A357</f>
        <v>PD12.68</v>
      </c>
      <c r="B208" s="157">
        <f xml:space="preserve"> Calc!B357</f>
        <v>0</v>
      </c>
      <c r="C208" s="158">
        <f xml:space="preserve"> Calc!C357</f>
        <v>0</v>
      </c>
      <c r="D208" s="159">
        <f xml:space="preserve"> Calc!D357</f>
        <v>0</v>
      </c>
      <c r="E208" s="138" t="str">
        <f xml:space="preserve"> Calc!E357</f>
        <v>PR19 Green recovery costs revenue adjustment expressed in 2022-23 CPIH FYA prices (Residential retail)</v>
      </c>
      <c r="F208" s="139">
        <f xml:space="preserve"> Calc!F357</f>
        <v>0</v>
      </c>
      <c r="G208" s="138" t="str">
        <f xml:space="preserve"> Calc!G357</f>
        <v>£m</v>
      </c>
    </row>
    <row r="209" spans="1:7" s="138" customFormat="1" outlineLevel="1" x14ac:dyDescent="0.2">
      <c r="A209" s="157" t="str">
        <f xml:space="preserve"> Calc!A358</f>
        <v>PD12.68</v>
      </c>
      <c r="B209" s="157">
        <f xml:space="preserve"> Calc!B358</f>
        <v>0</v>
      </c>
      <c r="C209" s="158">
        <f xml:space="preserve"> Calc!C358</f>
        <v>0</v>
      </c>
      <c r="D209" s="159">
        <f xml:space="preserve"> Calc!D358</f>
        <v>0</v>
      </c>
      <c r="E209" s="138" t="str">
        <f xml:space="preserve"> Calc!E358</f>
        <v>PR19 Green recovery costs revenue adjustment expressed in 2022-23 CPIH FYA prices (Business retail)</v>
      </c>
      <c r="F209" s="139">
        <f xml:space="preserve"> Calc!F358</f>
        <v>0</v>
      </c>
      <c r="G209" s="138" t="str">
        <f xml:space="preserve"> Calc!G358</f>
        <v>£m</v>
      </c>
    </row>
    <row r="210" spans="1:7" s="138" customFormat="1" outlineLevel="1" x14ac:dyDescent="0.2">
      <c r="A210" s="157"/>
      <c r="B210" s="157"/>
      <c r="C210" s="158"/>
      <c r="D210" s="159"/>
      <c r="F210" s="139"/>
    </row>
    <row r="211" spans="1:7" s="138" customFormat="1" outlineLevel="1" x14ac:dyDescent="0.2">
      <c r="A211" s="157" t="str">
        <f xml:space="preserve"> Calc!A360</f>
        <v>PD12.69</v>
      </c>
      <c r="B211" s="157">
        <f xml:space="preserve"> Calc!B360</f>
        <v>0</v>
      </c>
      <c r="C211" s="158">
        <f xml:space="preserve"> Calc!C360</f>
        <v>0</v>
      </c>
      <c r="D211" s="159">
        <f xml:space="preserve"> Calc!D360</f>
        <v>0</v>
      </c>
      <c r="E211" s="138" t="str">
        <f xml:space="preserve"> Calc!E360</f>
        <v>PR19 Green recovery (TVM) revenue adjustment expressed in 2022-23 CPIH FYA prices (WR)</v>
      </c>
      <c r="F211" s="139">
        <f xml:space="preserve"> Calc!F360</f>
        <v>0</v>
      </c>
      <c r="G211" s="138" t="str">
        <f xml:space="preserve"> Calc!G360</f>
        <v>£m</v>
      </c>
    </row>
    <row r="212" spans="1:7" s="138" customFormat="1" outlineLevel="1" x14ac:dyDescent="0.2">
      <c r="A212" s="157" t="str">
        <f xml:space="preserve"> Calc!A361</f>
        <v>PD12.69</v>
      </c>
      <c r="B212" s="157">
        <f xml:space="preserve"> Calc!B361</f>
        <v>0</v>
      </c>
      <c r="C212" s="158">
        <f xml:space="preserve"> Calc!C361</f>
        <v>0</v>
      </c>
      <c r="D212" s="159">
        <f xml:space="preserve"> Calc!D361</f>
        <v>0</v>
      </c>
      <c r="E212" s="138" t="str">
        <f xml:space="preserve"> Calc!E361</f>
        <v>PR19 Green recovery (TVM) revenue adjustment expressed in 2022-23 CPIH FYA prices (WN)</v>
      </c>
      <c r="F212" s="139">
        <f xml:space="preserve"> Calc!F361</f>
        <v>0</v>
      </c>
      <c r="G212" s="138" t="str">
        <f xml:space="preserve"> Calc!G361</f>
        <v>£m</v>
      </c>
    </row>
    <row r="213" spans="1:7" s="138" customFormat="1" outlineLevel="1" x14ac:dyDescent="0.2">
      <c r="A213" s="157" t="str">
        <f xml:space="preserve"> Calc!A362</f>
        <v>PD12.69</v>
      </c>
      <c r="B213" s="157">
        <f xml:space="preserve"> Calc!B362</f>
        <v>0</v>
      </c>
      <c r="C213" s="158">
        <f xml:space="preserve"> Calc!C362</f>
        <v>0</v>
      </c>
      <c r="D213" s="159">
        <f xml:space="preserve"> Calc!D362</f>
        <v>0</v>
      </c>
      <c r="E213" s="138" t="str">
        <f xml:space="preserve"> Calc!E362</f>
        <v>PR19 Green recovery (TVM) revenue adjustment expressed in 2022-23 CPIH FYA prices (WWN)</v>
      </c>
      <c r="F213" s="139">
        <f xml:space="preserve"> Calc!F362</f>
        <v>0</v>
      </c>
      <c r="G213" s="138" t="str">
        <f xml:space="preserve"> Calc!G362</f>
        <v>£m</v>
      </c>
    </row>
    <row r="214" spans="1:7" s="138" customFormat="1" outlineLevel="1" x14ac:dyDescent="0.2">
      <c r="A214" s="157" t="str">
        <f xml:space="preserve"> Calc!A363</f>
        <v>PD12.69</v>
      </c>
      <c r="B214" s="157">
        <f xml:space="preserve"> Calc!B363</f>
        <v>0</v>
      </c>
      <c r="C214" s="158">
        <f xml:space="preserve"> Calc!C363</f>
        <v>0</v>
      </c>
      <c r="D214" s="159">
        <f xml:space="preserve"> Calc!D363</f>
        <v>0</v>
      </c>
      <c r="E214" s="138" t="str">
        <f xml:space="preserve"> Calc!E363</f>
        <v>PR19 Green recovery (TVM) revenue adjustment expressed in 2022-23 CPIH FYA prices (BR)</v>
      </c>
      <c r="F214" s="139">
        <f xml:space="preserve"> Calc!F363</f>
        <v>0</v>
      </c>
      <c r="G214" s="138" t="str">
        <f xml:space="preserve"> Calc!G363</f>
        <v>£m</v>
      </c>
    </row>
    <row r="215" spans="1:7" s="138" customFormat="1" outlineLevel="1" x14ac:dyDescent="0.2">
      <c r="A215" s="157" t="str">
        <f xml:space="preserve"> Calc!A364</f>
        <v>PD12.69</v>
      </c>
      <c r="B215" s="157">
        <f xml:space="preserve"> Calc!B364</f>
        <v>0</v>
      </c>
      <c r="C215" s="158">
        <f xml:space="preserve"> Calc!C364</f>
        <v>0</v>
      </c>
      <c r="D215" s="159">
        <f xml:space="preserve"> Calc!D364</f>
        <v>0</v>
      </c>
      <c r="E215" s="138" t="str">
        <f xml:space="preserve"> Calc!E364</f>
        <v>PR19 Green recovery (TVM) revenue adjustment expressed in 2022-23 CPIH FYA prices (ADDN1)</v>
      </c>
      <c r="F215" s="139">
        <f xml:space="preserve"> Calc!F364</f>
        <v>0</v>
      </c>
      <c r="G215" s="138" t="str">
        <f xml:space="preserve"> Calc!G364</f>
        <v>£m</v>
      </c>
    </row>
    <row r="216" spans="1:7" s="138" customFormat="1" outlineLevel="1" x14ac:dyDescent="0.2">
      <c r="A216" s="157" t="str">
        <f xml:space="preserve"> Calc!A365</f>
        <v>PD12.69</v>
      </c>
      <c r="B216" s="157">
        <f xml:space="preserve"> Calc!B365</f>
        <v>0</v>
      </c>
      <c r="C216" s="158">
        <f xml:space="preserve"> Calc!C365</f>
        <v>0</v>
      </c>
      <c r="D216" s="159">
        <f xml:space="preserve"> Calc!D365</f>
        <v>0</v>
      </c>
      <c r="E216" s="138" t="str">
        <f xml:space="preserve"> Calc!E365</f>
        <v>PR19 Green recovery (TVM) revenue adjustment expressed in 2022-23 CPIH FYA prices (ADDN2)</v>
      </c>
      <c r="F216" s="139">
        <f xml:space="preserve"> Calc!F365</f>
        <v>0</v>
      </c>
      <c r="G216" s="138" t="str">
        <f xml:space="preserve"> Calc!G365</f>
        <v>£m</v>
      </c>
    </row>
    <row r="217" spans="1:7" s="138" customFormat="1" outlineLevel="1" x14ac:dyDescent="0.2">
      <c r="A217" s="157" t="str">
        <f xml:space="preserve"> Calc!A366</f>
        <v>PD12.69</v>
      </c>
      <c r="B217" s="157">
        <f xml:space="preserve"> Calc!B366</f>
        <v>0</v>
      </c>
      <c r="C217" s="158">
        <f xml:space="preserve"> Calc!C366</f>
        <v>0</v>
      </c>
      <c r="D217" s="159">
        <f xml:space="preserve"> Calc!D366</f>
        <v>0</v>
      </c>
      <c r="E217" s="138" t="str">
        <f xml:space="preserve"> Calc!E366</f>
        <v>PR19 Green recovery (TVM) revenue adjustment expressed in 2022-23 CPIH FYA prices (Residential retail)</v>
      </c>
      <c r="F217" s="139">
        <f xml:space="preserve"> Calc!F366</f>
        <v>0</v>
      </c>
      <c r="G217" s="138" t="str">
        <f xml:space="preserve"> Calc!G366</f>
        <v>£m</v>
      </c>
    </row>
    <row r="218" spans="1:7" s="138" customFormat="1" outlineLevel="1" x14ac:dyDescent="0.2">
      <c r="A218" s="157" t="str">
        <f xml:space="preserve"> Calc!A367</f>
        <v>PD12.69</v>
      </c>
      <c r="B218" s="157">
        <f xml:space="preserve"> Calc!B367</f>
        <v>0</v>
      </c>
      <c r="C218" s="158">
        <f xml:space="preserve"> Calc!C367</f>
        <v>0</v>
      </c>
      <c r="D218" s="159">
        <f xml:space="preserve"> Calc!D367</f>
        <v>0</v>
      </c>
      <c r="E218" s="138" t="str">
        <f xml:space="preserve"> Calc!E367</f>
        <v>PR19 Green recovery (TVM) revenue adjustment expressed in 2022-23 CPIH FYA prices (Business retail)</v>
      </c>
      <c r="F218" s="139">
        <f xml:space="preserve"> Calc!F367</f>
        <v>0</v>
      </c>
      <c r="G218" s="138" t="str">
        <f xml:space="preserve"> Calc!G367</f>
        <v>£m</v>
      </c>
    </row>
    <row r="219" spans="1:7" s="138" customFormat="1" outlineLevel="1" x14ac:dyDescent="0.2">
      <c r="A219" s="157"/>
      <c r="B219" s="157"/>
      <c r="C219" s="158"/>
      <c r="D219" s="159"/>
      <c r="F219" s="139"/>
    </row>
    <row r="220" spans="1:7" s="138" customFormat="1" outlineLevel="1" x14ac:dyDescent="0.2">
      <c r="A220" s="157" t="str">
        <f xml:space="preserve"> Calc!A369</f>
        <v>PD12.70</v>
      </c>
      <c r="B220" s="157">
        <f xml:space="preserve"> Calc!B369</f>
        <v>0</v>
      </c>
      <c r="C220" s="158">
        <f xml:space="preserve"> Calc!C369</f>
        <v>0</v>
      </c>
      <c r="D220" s="159">
        <f xml:space="preserve"> Calc!D369</f>
        <v>0</v>
      </c>
      <c r="E220" s="138" t="str">
        <f xml:space="preserve"> Calc!E369</f>
        <v>Other revenue adjustments expressed in 2022-23 CPIH FYA prices (WR)</v>
      </c>
      <c r="F220" s="139">
        <f xml:space="preserve"> Calc!F369</f>
        <v>0</v>
      </c>
      <c r="G220" s="138" t="str">
        <f xml:space="preserve"> Calc!G369</f>
        <v>£m</v>
      </c>
    </row>
    <row r="221" spans="1:7" s="138" customFormat="1" outlineLevel="1" x14ac:dyDescent="0.2">
      <c r="A221" s="157" t="str">
        <f xml:space="preserve"> Calc!A370</f>
        <v>PD12.70</v>
      </c>
      <c r="B221" s="157">
        <f xml:space="preserve"> Calc!B370</f>
        <v>0</v>
      </c>
      <c r="C221" s="158">
        <f xml:space="preserve"> Calc!C370</f>
        <v>0</v>
      </c>
      <c r="D221" s="159">
        <f xml:space="preserve"> Calc!D370</f>
        <v>0</v>
      </c>
      <c r="E221" s="138" t="str">
        <f xml:space="preserve"> Calc!E370</f>
        <v>Other revenue adjustments expressed in 2022-23 CPIH FYA prices (WN)</v>
      </c>
      <c r="F221" s="139">
        <f xml:space="preserve"> Calc!F370</f>
        <v>0</v>
      </c>
      <c r="G221" s="138" t="str">
        <f xml:space="preserve"> Calc!G370</f>
        <v>£m</v>
      </c>
    </row>
    <row r="222" spans="1:7" s="138" customFormat="1" outlineLevel="1" x14ac:dyDescent="0.2">
      <c r="A222" s="157" t="str">
        <f xml:space="preserve"> Calc!A371</f>
        <v>PD12.70</v>
      </c>
      <c r="B222" s="157">
        <f xml:space="preserve"> Calc!B371</f>
        <v>0</v>
      </c>
      <c r="C222" s="158">
        <f xml:space="preserve"> Calc!C371</f>
        <v>0</v>
      </c>
      <c r="D222" s="159">
        <f xml:space="preserve"> Calc!D371</f>
        <v>0</v>
      </c>
      <c r="E222" s="138" t="str">
        <f xml:space="preserve"> Calc!E371</f>
        <v>Other revenue adjustments expressed in 2022-23 CPIH FYA prices (WWN)</v>
      </c>
      <c r="F222" s="139">
        <f xml:space="preserve"> Calc!F371</f>
        <v>0</v>
      </c>
      <c r="G222" s="138" t="str">
        <f xml:space="preserve"> Calc!G371</f>
        <v>£m</v>
      </c>
    </row>
    <row r="223" spans="1:7" s="138" customFormat="1" outlineLevel="1" x14ac:dyDescent="0.2">
      <c r="A223" s="157" t="str">
        <f xml:space="preserve"> Calc!A372</f>
        <v>PD12.70</v>
      </c>
      <c r="B223" s="157">
        <f xml:space="preserve"> Calc!B372</f>
        <v>0</v>
      </c>
      <c r="C223" s="158">
        <f xml:space="preserve"> Calc!C372</f>
        <v>0</v>
      </c>
      <c r="D223" s="159">
        <f xml:space="preserve"> Calc!D372</f>
        <v>0</v>
      </c>
      <c r="E223" s="138" t="str">
        <f xml:space="preserve"> Calc!E372</f>
        <v>Other revenue adjustments expressed in 2022-23 CPIH FYA prices (BR)</v>
      </c>
      <c r="F223" s="139">
        <f xml:space="preserve"> Calc!F372</f>
        <v>0</v>
      </c>
      <c r="G223" s="138" t="str">
        <f xml:space="preserve"> Calc!G372</f>
        <v>£m</v>
      </c>
    </row>
    <row r="224" spans="1:7" s="138" customFormat="1" outlineLevel="1" x14ac:dyDescent="0.2">
      <c r="A224" s="157" t="str">
        <f xml:space="preserve"> Calc!A373</f>
        <v>PD12.70</v>
      </c>
      <c r="B224" s="157">
        <f xml:space="preserve"> Calc!B373</f>
        <v>0</v>
      </c>
      <c r="C224" s="158">
        <f xml:space="preserve"> Calc!C373</f>
        <v>0</v>
      </c>
      <c r="D224" s="159">
        <f xml:space="preserve"> Calc!D373</f>
        <v>0</v>
      </c>
      <c r="E224" s="138" t="str">
        <f xml:space="preserve"> Calc!E373</f>
        <v>Other revenue adjustments expressed in 2022-23 CPIH FYA prices (ADDN1)</v>
      </c>
      <c r="F224" s="139">
        <f xml:space="preserve"> Calc!F373</f>
        <v>0</v>
      </c>
      <c r="G224" s="138" t="str">
        <f xml:space="preserve"> Calc!G373</f>
        <v>£m</v>
      </c>
    </row>
    <row r="225" spans="1:23" s="138" customFormat="1" outlineLevel="1" x14ac:dyDescent="0.2">
      <c r="A225" s="157" t="str">
        <f xml:space="preserve"> Calc!A374</f>
        <v>PD12.70</v>
      </c>
      <c r="B225" s="157">
        <f xml:space="preserve"> Calc!B374</f>
        <v>0</v>
      </c>
      <c r="C225" s="158">
        <f xml:space="preserve"> Calc!C374</f>
        <v>0</v>
      </c>
      <c r="D225" s="159">
        <f xml:space="preserve"> Calc!D374</f>
        <v>0</v>
      </c>
      <c r="E225" s="138" t="str">
        <f xml:space="preserve"> Calc!E374</f>
        <v>Other revenue adjustments expressed in 2022-23 CPIH FYA prices (ADDN2)</v>
      </c>
      <c r="F225" s="139">
        <f xml:space="preserve"> Calc!F374</f>
        <v>0</v>
      </c>
      <c r="G225" s="138" t="str">
        <f xml:space="preserve"> Calc!G374</f>
        <v>£m</v>
      </c>
    </row>
    <row r="226" spans="1:23" s="138" customFormat="1" outlineLevel="1" x14ac:dyDescent="0.2">
      <c r="A226" s="157" t="str">
        <f xml:space="preserve"> Calc!A375</f>
        <v>PD12.70</v>
      </c>
      <c r="B226" s="157">
        <f xml:space="preserve"> Calc!B375</f>
        <v>0</v>
      </c>
      <c r="C226" s="158">
        <f xml:space="preserve"> Calc!C375</f>
        <v>0</v>
      </c>
      <c r="D226" s="159">
        <f xml:space="preserve"> Calc!D375</f>
        <v>0</v>
      </c>
      <c r="E226" s="138" t="str">
        <f xml:space="preserve"> Calc!E375</f>
        <v>Other revenue adjustments expressed in 2022-23 CPIH FYA prices (Residential retail)</v>
      </c>
      <c r="F226" s="139">
        <f xml:space="preserve"> Calc!F375</f>
        <v>0</v>
      </c>
      <c r="G226" s="138" t="str">
        <f xml:space="preserve"> Calc!G375</f>
        <v>£m</v>
      </c>
    </row>
    <row r="227" spans="1:23" s="138" customFormat="1" outlineLevel="1" x14ac:dyDescent="0.2">
      <c r="A227" s="157" t="str">
        <f xml:space="preserve"> Calc!A376</f>
        <v>PD12.70</v>
      </c>
      <c r="B227" s="157">
        <f xml:space="preserve"> Calc!B376</f>
        <v>0</v>
      </c>
      <c r="C227" s="158">
        <f xml:space="preserve"> Calc!C376</f>
        <v>0</v>
      </c>
      <c r="D227" s="159">
        <f xml:space="preserve"> Calc!D376</f>
        <v>0</v>
      </c>
      <c r="E227" s="138" t="str">
        <f xml:space="preserve"> Calc!E376</f>
        <v>Other revenue adjustments expressed in 2022-23 CPIH FYA prices (Business retail)</v>
      </c>
      <c r="F227" s="139">
        <f xml:space="preserve"> Calc!F376</f>
        <v>0</v>
      </c>
      <c r="G227" s="138" t="str">
        <f xml:space="preserve"> Calc!G376</f>
        <v>£m</v>
      </c>
    </row>
    <row r="228" spans="1:23" s="138" customFormat="1" outlineLevel="1" x14ac:dyDescent="0.2">
      <c r="A228" s="157"/>
      <c r="B228" s="157"/>
      <c r="C228" s="158"/>
      <c r="D228" s="159"/>
      <c r="F228" s="139"/>
    </row>
    <row r="229" spans="1:23" x14ac:dyDescent="0.2">
      <c r="F229" s="260"/>
    </row>
    <row r="230" spans="1:23" x14ac:dyDescent="0.2">
      <c r="A230" s="223" t="s">
        <v>1461</v>
      </c>
      <c r="B230" s="223"/>
      <c r="C230" s="224"/>
      <c r="D230" s="225"/>
      <c r="E230" s="226"/>
      <c r="F230" s="226"/>
      <c r="G230" s="226"/>
      <c r="H230" s="226"/>
      <c r="I230" s="226"/>
      <c r="J230" s="226"/>
      <c r="K230" s="226"/>
      <c r="L230" s="226"/>
      <c r="M230" s="226"/>
      <c r="N230" s="226"/>
      <c r="O230" s="226"/>
      <c r="P230" s="226"/>
      <c r="Q230" s="226"/>
      <c r="R230" s="226"/>
      <c r="S230" s="226"/>
      <c r="T230" s="226"/>
      <c r="U230" s="226"/>
      <c r="V230" s="226"/>
      <c r="W230" s="226"/>
    </row>
    <row r="231" spans="1:23" outlineLevel="1" x14ac:dyDescent="0.2">
      <c r="F231" s="260"/>
    </row>
    <row r="232" spans="1:23" outlineLevel="1" x14ac:dyDescent="0.2">
      <c r="A232" s="138"/>
      <c r="B232" s="138"/>
      <c r="C232" s="138">
        <f>Calc!C2163</f>
        <v>0</v>
      </c>
      <c r="D232" s="138">
        <f>Calc!D2163</f>
        <v>0</v>
      </c>
      <c r="E232" s="138" t="str">
        <f>Calc!E2163</f>
        <v xml:space="preserve">Company - Unprofiled post financeability adjustments eligible for tax uplift - real (2022-23 CPIH FYA prices) (WR) </v>
      </c>
      <c r="F232" s="139">
        <f>Calc!F2163</f>
        <v>0</v>
      </c>
      <c r="G232" s="138" t="str">
        <f>Calc!G2163</f>
        <v>£m</v>
      </c>
      <c r="H232" s="138"/>
      <c r="I232" s="138"/>
      <c r="J232" s="138"/>
      <c r="K232" s="138"/>
      <c r="L232" s="138"/>
      <c r="M232" s="138"/>
      <c r="N232" s="138"/>
      <c r="O232" s="138"/>
      <c r="P232" s="138"/>
      <c r="Q232" s="138"/>
      <c r="R232" s="138"/>
      <c r="S232" s="138"/>
      <c r="T232" s="138"/>
      <c r="U232" s="138"/>
      <c r="V232" s="138"/>
      <c r="W232" s="138"/>
    </row>
    <row r="233" spans="1:23" outlineLevel="1" x14ac:dyDescent="0.2">
      <c r="A233" s="138"/>
      <c r="B233" s="138"/>
      <c r="C233" s="138">
        <f>Calc!C2164</f>
        <v>0</v>
      </c>
      <c r="D233" s="138">
        <f>Calc!D2164</f>
        <v>0</v>
      </c>
      <c r="E233" s="138" t="str">
        <f>Calc!E2164</f>
        <v xml:space="preserve">Company - Unprofiled post financeability adjustments eligible for tax uplift - real (2022-23 CPIH FYA prices) (WN) </v>
      </c>
      <c r="F233" s="139">
        <f>Calc!F2164</f>
        <v>0</v>
      </c>
      <c r="G233" s="138" t="str">
        <f>Calc!G2164</f>
        <v>£m</v>
      </c>
      <c r="H233" s="138"/>
      <c r="I233" s="138"/>
      <c r="J233" s="138"/>
      <c r="K233" s="138"/>
      <c r="L233" s="138"/>
      <c r="M233" s="138"/>
      <c r="N233" s="138"/>
      <c r="O233" s="138"/>
      <c r="P233" s="138"/>
      <c r="Q233" s="138"/>
      <c r="R233" s="138"/>
      <c r="S233" s="138"/>
      <c r="T233" s="138"/>
      <c r="U233" s="138"/>
      <c r="V233" s="138"/>
      <c r="W233" s="138"/>
    </row>
    <row r="234" spans="1:23" outlineLevel="1" x14ac:dyDescent="0.2">
      <c r="A234" s="138"/>
      <c r="B234" s="138"/>
      <c r="C234" s="138">
        <f>Calc!C2165</f>
        <v>0</v>
      </c>
      <c r="D234" s="138">
        <f>Calc!D2165</f>
        <v>0</v>
      </c>
      <c r="E234" s="138" t="str">
        <f>Calc!E2165</f>
        <v xml:space="preserve">Company - Unprofiled post financeability adjustments eligible for tax uplift - real (2022-23 CPIH FYA prices) (WWN) </v>
      </c>
      <c r="F234" s="139">
        <f>Calc!F2165</f>
        <v>0</v>
      </c>
      <c r="G234" s="138" t="str">
        <f>Calc!G2165</f>
        <v>£m</v>
      </c>
      <c r="H234" s="138"/>
      <c r="I234" s="138"/>
      <c r="J234" s="138"/>
      <c r="K234" s="138"/>
      <c r="L234" s="138"/>
      <c r="M234" s="138"/>
      <c r="N234" s="138"/>
      <c r="O234" s="138"/>
      <c r="P234" s="138"/>
      <c r="Q234" s="138"/>
      <c r="R234" s="138"/>
      <c r="S234" s="138"/>
      <c r="T234" s="138"/>
      <c r="U234" s="138"/>
      <c r="V234" s="138"/>
      <c r="W234" s="138"/>
    </row>
    <row r="235" spans="1:23" outlineLevel="1" x14ac:dyDescent="0.2">
      <c r="A235" s="138"/>
      <c r="B235" s="138"/>
      <c r="C235" s="138">
        <f>Calc!C2166</f>
        <v>0</v>
      </c>
      <c r="D235" s="138">
        <f>Calc!D2166</f>
        <v>0</v>
      </c>
      <c r="E235" s="138" t="str">
        <f>Calc!E2166</f>
        <v xml:space="preserve">Company - Unprofiled post financeability adjustments eligible for tax uplift - real (2022-23 CPIH FYA prices) (BR) </v>
      </c>
      <c r="F235" s="139">
        <f>Calc!F2166</f>
        <v>0</v>
      </c>
      <c r="G235" s="138" t="str">
        <f>Calc!G2166</f>
        <v>£m</v>
      </c>
      <c r="H235" s="138"/>
      <c r="I235" s="138"/>
      <c r="J235" s="138"/>
      <c r="K235" s="138"/>
      <c r="L235" s="138"/>
      <c r="M235" s="138"/>
      <c r="N235" s="138"/>
      <c r="O235" s="138"/>
      <c r="P235" s="138"/>
      <c r="Q235" s="138"/>
      <c r="R235" s="138"/>
      <c r="S235" s="138"/>
      <c r="T235" s="138"/>
      <c r="U235" s="138"/>
      <c r="V235" s="138"/>
      <c r="W235" s="138"/>
    </row>
    <row r="236" spans="1:23" outlineLevel="1" x14ac:dyDescent="0.2">
      <c r="A236" s="138"/>
      <c r="B236" s="138"/>
      <c r="C236" s="138">
        <f>Calc!C2167</f>
        <v>0</v>
      </c>
      <c r="D236" s="138">
        <f>Calc!D2167</f>
        <v>0</v>
      </c>
      <c r="E236" s="138" t="str">
        <f>Calc!E2167</f>
        <v xml:space="preserve">Company - Unprofiled post financeability adjustments eligible for tax uplift - real (2022-23 CPIH FYA prices) (ADDN1) </v>
      </c>
      <c r="F236" s="139">
        <f>Calc!F2167</f>
        <v>0</v>
      </c>
      <c r="G236" s="138" t="str">
        <f>Calc!G2167</f>
        <v>£m</v>
      </c>
      <c r="H236" s="138"/>
      <c r="I236" s="138"/>
      <c r="J236" s="138"/>
      <c r="K236" s="138"/>
      <c r="L236" s="138"/>
      <c r="M236" s="138"/>
      <c r="N236" s="138"/>
      <c r="O236" s="138"/>
      <c r="P236" s="138"/>
      <c r="Q236" s="138"/>
      <c r="R236" s="138"/>
      <c r="S236" s="138"/>
      <c r="T236" s="138"/>
      <c r="U236" s="138"/>
      <c r="V236" s="138"/>
      <c r="W236" s="138"/>
    </row>
    <row r="237" spans="1:23" outlineLevel="1" x14ac:dyDescent="0.2">
      <c r="A237" s="138"/>
      <c r="B237" s="138"/>
      <c r="C237" s="138">
        <f>Calc!C2168</f>
        <v>0</v>
      </c>
      <c r="D237" s="138">
        <f>Calc!D2168</f>
        <v>0</v>
      </c>
      <c r="E237" s="138" t="str">
        <f>Calc!E2168</f>
        <v xml:space="preserve">Company - Unprofiled post financeability adjustments eligible for tax uplift - real (2022-23 CPIH FYA prices) (ADDN2) </v>
      </c>
      <c r="F237" s="139">
        <f>Calc!F2168</f>
        <v>0</v>
      </c>
      <c r="G237" s="138" t="str">
        <f>Calc!G2168</f>
        <v>£m</v>
      </c>
      <c r="H237" s="138"/>
      <c r="I237" s="138"/>
      <c r="J237" s="138"/>
      <c r="K237" s="138"/>
      <c r="L237" s="138"/>
      <c r="M237" s="138"/>
      <c r="N237" s="138"/>
      <c r="O237" s="138"/>
      <c r="P237" s="138"/>
      <c r="Q237" s="138"/>
      <c r="R237" s="138"/>
      <c r="S237" s="138"/>
      <c r="T237" s="138"/>
      <c r="U237" s="138"/>
      <c r="V237" s="138"/>
      <c r="W237" s="138"/>
    </row>
    <row r="238" spans="1:23" outlineLevel="1" x14ac:dyDescent="0.2">
      <c r="A238" s="138"/>
      <c r="B238" s="138"/>
      <c r="C238" s="138"/>
      <c r="D238" s="138"/>
      <c r="E238" s="138"/>
      <c r="F238" s="139"/>
      <c r="G238" s="138"/>
      <c r="H238" s="138"/>
      <c r="I238" s="138"/>
      <c r="J238" s="138"/>
      <c r="K238" s="138"/>
      <c r="L238" s="138"/>
      <c r="M238" s="138"/>
      <c r="N238" s="138"/>
      <c r="O238" s="138"/>
      <c r="P238" s="138"/>
      <c r="Q238" s="138"/>
      <c r="R238" s="138"/>
      <c r="S238" s="138"/>
      <c r="T238" s="138"/>
      <c r="U238" s="138"/>
      <c r="V238" s="138"/>
      <c r="W238" s="138"/>
    </row>
    <row r="239" spans="1:23" outlineLevel="1" x14ac:dyDescent="0.2">
      <c r="A239" s="138"/>
      <c r="B239" s="138"/>
      <c r="C239" s="138">
        <f>Calc!C2171</f>
        <v>0</v>
      </c>
      <c r="D239" s="138">
        <f>Calc!D2171</f>
        <v>0</v>
      </c>
      <c r="E239" s="138" t="str">
        <f>Calc!E2171</f>
        <v xml:space="preserve">Company - Unprofiled post financeability adjustments not eligible for tax uplift - real (2022-23 CPIH FYA prices) (WR) </v>
      </c>
      <c r="F239" s="139">
        <f>Calc!F2171</f>
        <v>2.6253185082271617</v>
      </c>
      <c r="G239" s="138" t="str">
        <f>Calc!G2171</f>
        <v>£m</v>
      </c>
      <c r="H239" s="138"/>
      <c r="I239" s="138"/>
      <c r="J239" s="138"/>
      <c r="K239" s="138"/>
      <c r="L239" s="138"/>
      <c r="M239" s="138"/>
      <c r="N239" s="138"/>
      <c r="O239" s="138"/>
      <c r="P239" s="138"/>
      <c r="Q239" s="138"/>
      <c r="R239" s="138"/>
      <c r="S239" s="138"/>
      <c r="T239" s="138"/>
      <c r="U239" s="138"/>
      <c r="V239" s="138"/>
      <c r="W239" s="138"/>
    </row>
    <row r="240" spans="1:23" outlineLevel="1" x14ac:dyDescent="0.2">
      <c r="A240" s="138"/>
      <c r="B240" s="138"/>
      <c r="C240" s="138">
        <f>Calc!C2172</f>
        <v>0</v>
      </c>
      <c r="D240" s="138">
        <f>Calc!D2172</f>
        <v>0</v>
      </c>
      <c r="E240" s="138" t="str">
        <f>Calc!E2172</f>
        <v xml:space="preserve">Company - Unprofiled post financeability adjustments not eligible for tax uplift - real (2022-23 CPIH FYA prices) (WN) </v>
      </c>
      <c r="F240" s="139">
        <f>Calc!F2172</f>
        <v>12.51023739473108</v>
      </c>
      <c r="G240" s="138" t="str">
        <f>Calc!G2172</f>
        <v>£m</v>
      </c>
      <c r="H240" s="138"/>
      <c r="I240" s="138"/>
      <c r="J240" s="138"/>
      <c r="K240" s="138"/>
      <c r="L240" s="138"/>
      <c r="M240" s="138"/>
      <c r="N240" s="138"/>
      <c r="O240" s="138"/>
      <c r="P240" s="138"/>
      <c r="Q240" s="138"/>
      <c r="R240" s="138"/>
      <c r="S240" s="138"/>
      <c r="T240" s="138"/>
      <c r="U240" s="138"/>
      <c r="V240" s="138"/>
      <c r="W240" s="138"/>
    </row>
    <row r="241" spans="1:23" outlineLevel="1" x14ac:dyDescent="0.2">
      <c r="A241" s="138"/>
      <c r="B241" s="138"/>
      <c r="C241" s="138">
        <f>Calc!C2173</f>
        <v>0</v>
      </c>
      <c r="D241" s="138">
        <f>Calc!D2173</f>
        <v>0</v>
      </c>
      <c r="E241" s="138" t="str">
        <f>Calc!E2173</f>
        <v xml:space="preserve">Company - Unprofiled post financeability adjustments not eligible for tax uplift - real (2022-23 CPIH FYA prices) (WWN) </v>
      </c>
      <c r="F241" s="139">
        <f>Calc!F2173</f>
        <v>12.236580534746103</v>
      </c>
      <c r="G241" s="138" t="str">
        <f>Calc!G2173</f>
        <v>£m</v>
      </c>
      <c r="H241" s="138"/>
      <c r="I241" s="138"/>
      <c r="J241" s="138"/>
      <c r="K241" s="138"/>
      <c r="L241" s="138"/>
      <c r="M241" s="138"/>
      <c r="N241" s="138"/>
      <c r="O241" s="138"/>
      <c r="P241" s="138"/>
      <c r="Q241" s="138"/>
      <c r="R241" s="138"/>
      <c r="S241" s="138"/>
      <c r="T241" s="138"/>
      <c r="U241" s="138"/>
      <c r="V241" s="138"/>
      <c r="W241" s="138"/>
    </row>
    <row r="242" spans="1:23" outlineLevel="1" x14ac:dyDescent="0.2">
      <c r="A242" s="138"/>
      <c r="B242" s="138"/>
      <c r="C242" s="138">
        <f>Calc!C2174</f>
        <v>0</v>
      </c>
      <c r="D242" s="138">
        <f>Calc!D2174</f>
        <v>0</v>
      </c>
      <c r="E242" s="138" t="str">
        <f>Calc!E2174</f>
        <v xml:space="preserve">Company - Unprofiled post financeability adjustments not eligible for tax uplift - real (2022-23 CPIH FYA prices) (BR) </v>
      </c>
      <c r="F242" s="139">
        <f>Calc!F2174</f>
        <v>-9.3771184623047454E-2</v>
      </c>
      <c r="G242" s="138" t="str">
        <f>Calc!G2174</f>
        <v>£m</v>
      </c>
      <c r="H242" s="138"/>
      <c r="I242" s="138"/>
      <c r="J242" s="138"/>
      <c r="K242" s="138"/>
      <c r="L242" s="138"/>
      <c r="M242" s="138"/>
      <c r="N242" s="138"/>
      <c r="O242" s="138"/>
      <c r="P242" s="138"/>
      <c r="Q242" s="138"/>
      <c r="R242" s="138"/>
      <c r="S242" s="138"/>
      <c r="T242" s="138"/>
      <c r="U242" s="138"/>
      <c r="V242" s="138"/>
      <c r="W242" s="138"/>
    </row>
    <row r="243" spans="1:23" outlineLevel="1" x14ac:dyDescent="0.2">
      <c r="A243" s="138"/>
      <c r="B243" s="138"/>
      <c r="C243" s="138">
        <f>Calc!C2175</f>
        <v>0</v>
      </c>
      <c r="D243" s="138">
        <f>Calc!D2175</f>
        <v>0</v>
      </c>
      <c r="E243" s="138" t="str">
        <f>Calc!E2175</f>
        <v xml:space="preserve">Company - Unprofiled post financeability adjustments not eligible for tax uplift - real (2022-23 CPIH FYA prices) (ADDN1) </v>
      </c>
      <c r="F243" s="139">
        <f>Calc!F2175</f>
        <v>0</v>
      </c>
      <c r="G243" s="138" t="str">
        <f>Calc!G2175</f>
        <v>£m</v>
      </c>
      <c r="H243" s="138"/>
      <c r="I243" s="138"/>
      <c r="J243" s="138"/>
      <c r="K243" s="138"/>
      <c r="L243" s="138"/>
      <c r="M243" s="138"/>
      <c r="N243" s="138"/>
      <c r="O243" s="138"/>
      <c r="P243" s="138"/>
      <c r="Q243" s="138"/>
      <c r="R243" s="138"/>
      <c r="S243" s="138"/>
      <c r="T243" s="138"/>
      <c r="U243" s="138"/>
      <c r="V243" s="138"/>
      <c r="W243" s="138"/>
    </row>
    <row r="244" spans="1:23" outlineLevel="1" x14ac:dyDescent="0.2">
      <c r="A244" s="138"/>
      <c r="B244" s="138"/>
      <c r="C244" s="138">
        <f>Calc!C2176</f>
        <v>0</v>
      </c>
      <c r="D244" s="138">
        <f>Calc!D2176</f>
        <v>0</v>
      </c>
      <c r="E244" s="138" t="str">
        <f>Calc!E2176</f>
        <v xml:space="preserve">Company - Unprofiled post financeability adjustments not eligible for tax uplift - real (2022-23 CPIH FYA prices) (ADDN2) </v>
      </c>
      <c r="F244" s="139">
        <f>Calc!F2176</f>
        <v>0</v>
      </c>
      <c r="G244" s="138" t="str">
        <f>Calc!G2176</f>
        <v>£m</v>
      </c>
      <c r="H244" s="138"/>
      <c r="I244" s="138"/>
      <c r="J244" s="138"/>
      <c r="K244" s="138"/>
      <c r="L244" s="138"/>
      <c r="M244" s="138"/>
      <c r="N244" s="138"/>
      <c r="O244" s="138"/>
      <c r="P244" s="138"/>
      <c r="Q244" s="138"/>
      <c r="R244" s="138"/>
      <c r="S244" s="138"/>
      <c r="T244" s="138"/>
      <c r="U244" s="138"/>
      <c r="V244" s="138"/>
      <c r="W244" s="138"/>
    </row>
    <row r="245" spans="1:23" outlineLevel="1" x14ac:dyDescent="0.2">
      <c r="A245" s="138"/>
      <c r="B245" s="138"/>
      <c r="C245" s="138"/>
      <c r="D245" s="138"/>
      <c r="E245" s="138"/>
      <c r="F245" s="139"/>
      <c r="G245" s="138"/>
      <c r="H245" s="138"/>
      <c r="I245" s="138"/>
      <c r="J245" s="138"/>
      <c r="K245" s="138"/>
      <c r="L245" s="138"/>
      <c r="M245" s="138"/>
      <c r="N245" s="138"/>
      <c r="O245" s="138"/>
      <c r="P245" s="138"/>
      <c r="Q245" s="138"/>
      <c r="R245" s="138"/>
      <c r="S245" s="138"/>
      <c r="T245" s="138"/>
      <c r="U245" s="138"/>
      <c r="V245" s="138"/>
      <c r="W245" s="138"/>
    </row>
    <row r="246" spans="1:23" outlineLevel="1" x14ac:dyDescent="0.2">
      <c r="A246" s="138"/>
      <c r="B246" s="138"/>
      <c r="C246" s="138">
        <f>Calc!C2178</f>
        <v>0</v>
      </c>
      <c r="D246" s="138">
        <f>Calc!D2178</f>
        <v>0</v>
      </c>
      <c r="E246" s="138" t="str">
        <f>Calc!E2178</f>
        <v>Company - Unprofiled - Residential retail revenue adjustment - real (2022-23 CPIH FYA prices)</v>
      </c>
      <c r="F246" s="139">
        <f>Calc!F2178</f>
        <v>-15.073433869401631</v>
      </c>
      <c r="G246" s="138" t="str">
        <f>Calc!G2178</f>
        <v>£m</v>
      </c>
      <c r="H246" s="138"/>
      <c r="I246" s="138"/>
      <c r="J246" s="138"/>
      <c r="K246" s="138"/>
      <c r="L246" s="138"/>
      <c r="M246" s="138"/>
      <c r="N246" s="138"/>
      <c r="O246" s="138"/>
      <c r="P246" s="138"/>
      <c r="Q246" s="138"/>
      <c r="R246" s="138"/>
      <c r="S246" s="138"/>
      <c r="T246" s="138"/>
      <c r="U246" s="138"/>
      <c r="V246" s="138"/>
      <c r="W246" s="138"/>
    </row>
    <row r="247" spans="1:23" outlineLevel="1" x14ac:dyDescent="0.2">
      <c r="A247" s="138"/>
      <c r="B247" s="138"/>
      <c r="C247" s="138">
        <f>Calc!C2179</f>
        <v>0</v>
      </c>
      <c r="D247" s="138">
        <f>Calc!D2179</f>
        <v>0</v>
      </c>
      <c r="E247" s="138" t="str">
        <f>Calc!E2179</f>
        <v>Company - Unprofiled - Business retail revenue adjustment - real (2022-23 CPIH FYA prices)</v>
      </c>
      <c r="F247" s="139">
        <f>Calc!F2179</f>
        <v>1.7591436110666878</v>
      </c>
      <c r="G247" s="138" t="str">
        <f>Calc!G2179</f>
        <v>£m</v>
      </c>
      <c r="H247" s="138"/>
      <c r="I247" s="138"/>
      <c r="J247" s="138"/>
      <c r="K247" s="138"/>
      <c r="L247" s="138"/>
      <c r="M247" s="138"/>
      <c r="N247" s="138"/>
      <c r="O247" s="138"/>
      <c r="P247" s="138"/>
      <c r="Q247" s="138"/>
      <c r="R247" s="138"/>
      <c r="S247" s="138"/>
      <c r="T247" s="138"/>
      <c r="U247" s="138"/>
      <c r="V247" s="138"/>
      <c r="W247" s="138"/>
    </row>
    <row r="248" spans="1:23" outlineLevel="1" x14ac:dyDescent="0.2">
      <c r="F248" s="260"/>
    </row>
    <row r="249" spans="1:23" x14ac:dyDescent="0.2">
      <c r="E249" s="254"/>
      <c r="F249" s="260"/>
    </row>
    <row r="250" spans="1:23" s="223" customFormat="1" x14ac:dyDescent="0.2">
      <c r="A250" s="223" t="s">
        <v>1445</v>
      </c>
    </row>
    <row r="251" spans="1:23" s="16" customFormat="1" outlineLevel="1" x14ac:dyDescent="0.2">
      <c r="A251" s="163"/>
      <c r="B251" s="163"/>
      <c r="C251" s="164"/>
      <c r="D251" s="165"/>
      <c r="F251" s="166"/>
    </row>
    <row r="252" spans="1:23" s="16" customFormat="1" outlineLevel="1" x14ac:dyDescent="0.2">
      <c r="A252" s="146" t="str">
        <f xml:space="preserve"> Profiling!A$421</f>
        <v>RR6.1</v>
      </c>
      <c r="B252" s="146"/>
      <c r="C252" s="146">
        <v>0</v>
      </c>
      <c r="D252" s="146">
        <v>0</v>
      </c>
      <c r="E252" s="219" t="str">
        <f xml:space="preserve"> Profiling!E$421</f>
        <v xml:space="preserve">Post financeability adjustments eligible for tax uplift - real (WR) </v>
      </c>
      <c r="F252" s="219">
        <f xml:space="preserve"> Profiling!F$421</f>
        <v>0</v>
      </c>
      <c r="G252" s="219" t="str">
        <f xml:space="preserve"> Profiling!G$421</f>
        <v>£m</v>
      </c>
      <c r="H252" s="219">
        <f xml:space="preserve"> Profiling!H$421</f>
        <v>0</v>
      </c>
      <c r="I252" s="219">
        <f xml:space="preserve"> Profiling!I$421</f>
        <v>0</v>
      </c>
      <c r="J252" s="219">
        <f xml:space="preserve"> Profiling!J$421</f>
        <v>0</v>
      </c>
      <c r="K252" s="219">
        <f xml:space="preserve"> Profiling!K$421</f>
        <v>0</v>
      </c>
      <c r="L252" s="219">
        <f xml:space="preserve"> Profiling!L$421</f>
        <v>0</v>
      </c>
      <c r="M252" s="219">
        <f xml:space="preserve"> Profiling!M$421</f>
        <v>0</v>
      </c>
      <c r="N252" s="219">
        <f xml:space="preserve"> Profiling!N$421</f>
        <v>0</v>
      </c>
      <c r="O252" s="219">
        <f xml:space="preserve"> Profiling!O$421</f>
        <v>0</v>
      </c>
      <c r="P252" s="219">
        <f xml:space="preserve"> Profiling!P$421</f>
        <v>0</v>
      </c>
      <c r="Q252" s="219">
        <f xml:space="preserve"> Profiling!Q$421</f>
        <v>0</v>
      </c>
      <c r="R252" s="219">
        <f xml:space="preserve"> Profiling!R$421</f>
        <v>0</v>
      </c>
      <c r="S252" s="219">
        <f xml:space="preserve"> Profiling!S$421</f>
        <v>0</v>
      </c>
      <c r="T252" s="219">
        <f xml:space="preserve"> Profiling!T$421</f>
        <v>0</v>
      </c>
      <c r="U252" s="219">
        <f xml:space="preserve"> Profiling!U$421</f>
        <v>0</v>
      </c>
      <c r="V252" s="219">
        <f xml:space="preserve"> Profiling!V$421</f>
        <v>0</v>
      </c>
      <c r="W252" s="219">
        <f xml:space="preserve"> Profiling!W$421</f>
        <v>0</v>
      </c>
    </row>
    <row r="253" spans="1:23" s="16" customFormat="1" outlineLevel="1" x14ac:dyDescent="0.2">
      <c r="A253" s="146" t="str">
        <f xml:space="preserve"> Profiling!A$422</f>
        <v>RR6.2</v>
      </c>
      <c r="B253" s="146"/>
      <c r="C253" s="146">
        <v>0</v>
      </c>
      <c r="D253" s="146">
        <v>0</v>
      </c>
      <c r="E253" s="219" t="str">
        <f xml:space="preserve"> Profiling!E$422</f>
        <v xml:space="preserve">Post financeability adjustments eligible for tax uplift - real (WN) </v>
      </c>
      <c r="F253" s="219">
        <f xml:space="preserve"> Profiling!F$422</f>
        <v>0</v>
      </c>
      <c r="G253" s="219" t="str">
        <f xml:space="preserve"> Profiling!G$422</f>
        <v>£m</v>
      </c>
      <c r="H253" s="219">
        <f xml:space="preserve"> Profiling!H$422</f>
        <v>0</v>
      </c>
      <c r="I253" s="219">
        <f xml:space="preserve"> Profiling!I$422</f>
        <v>0</v>
      </c>
      <c r="J253" s="219">
        <f xml:space="preserve"> Profiling!J$422</f>
        <v>0</v>
      </c>
      <c r="K253" s="219">
        <f xml:space="preserve"> Profiling!K$422</f>
        <v>0</v>
      </c>
      <c r="L253" s="219">
        <f xml:space="preserve"> Profiling!L$422</f>
        <v>0</v>
      </c>
      <c r="M253" s="219">
        <f xml:space="preserve"> Profiling!M$422</f>
        <v>0</v>
      </c>
      <c r="N253" s="219">
        <f xml:space="preserve"> Profiling!N$422</f>
        <v>0</v>
      </c>
      <c r="O253" s="219">
        <f xml:space="preserve"> Profiling!O$422</f>
        <v>0</v>
      </c>
      <c r="P253" s="219">
        <f xml:space="preserve"> Profiling!P$422</f>
        <v>0</v>
      </c>
      <c r="Q253" s="219">
        <f xml:space="preserve"> Profiling!Q$422</f>
        <v>0</v>
      </c>
      <c r="R253" s="219">
        <f xml:space="preserve"> Profiling!R$422</f>
        <v>0</v>
      </c>
      <c r="S253" s="219">
        <f xml:space="preserve"> Profiling!S$422</f>
        <v>0</v>
      </c>
      <c r="T253" s="219">
        <f xml:space="preserve"> Profiling!T$422</f>
        <v>0</v>
      </c>
      <c r="U253" s="219">
        <f xml:space="preserve"> Profiling!U$422</f>
        <v>0</v>
      </c>
      <c r="V253" s="219">
        <f xml:space="preserve"> Profiling!V$422</f>
        <v>0</v>
      </c>
      <c r="W253" s="219">
        <f xml:space="preserve"> Profiling!W$422</f>
        <v>0</v>
      </c>
    </row>
    <row r="254" spans="1:23" s="16" customFormat="1" outlineLevel="1" x14ac:dyDescent="0.2">
      <c r="A254" s="146" t="str">
        <f xml:space="preserve"> Profiling!A$423</f>
        <v>RR6.3</v>
      </c>
      <c r="B254" s="146"/>
      <c r="C254" s="146">
        <v>0</v>
      </c>
      <c r="D254" s="146">
        <v>0</v>
      </c>
      <c r="E254" s="219" t="str">
        <f xml:space="preserve"> Profiling!E$423</f>
        <v xml:space="preserve">Post financeability adjustments eligible for tax uplift - real (WWN) </v>
      </c>
      <c r="F254" s="219">
        <f xml:space="preserve"> Profiling!F$423</f>
        <v>0</v>
      </c>
      <c r="G254" s="219" t="str">
        <f xml:space="preserve"> Profiling!G$423</f>
        <v>£m</v>
      </c>
      <c r="H254" s="219">
        <f xml:space="preserve"> Profiling!H$423</f>
        <v>0</v>
      </c>
      <c r="I254" s="219">
        <f xml:space="preserve"> Profiling!I$423</f>
        <v>0</v>
      </c>
      <c r="J254" s="219">
        <f xml:space="preserve"> Profiling!J$423</f>
        <v>0</v>
      </c>
      <c r="K254" s="219">
        <f xml:space="preserve"> Profiling!K$423</f>
        <v>0</v>
      </c>
      <c r="L254" s="219">
        <f xml:space="preserve"> Profiling!L$423</f>
        <v>0</v>
      </c>
      <c r="M254" s="219">
        <f xml:space="preserve"> Profiling!M$423</f>
        <v>0</v>
      </c>
      <c r="N254" s="219">
        <f xml:space="preserve"> Profiling!N$423</f>
        <v>0</v>
      </c>
      <c r="O254" s="219">
        <f xml:space="preserve"> Profiling!O$423</f>
        <v>0</v>
      </c>
      <c r="P254" s="219">
        <f xml:space="preserve"> Profiling!P$423</f>
        <v>0</v>
      </c>
      <c r="Q254" s="219">
        <f xml:space="preserve"> Profiling!Q$423</f>
        <v>0</v>
      </c>
      <c r="R254" s="219">
        <f xml:space="preserve"> Profiling!R$423</f>
        <v>0</v>
      </c>
      <c r="S254" s="219">
        <f xml:space="preserve"> Profiling!S$423</f>
        <v>0</v>
      </c>
      <c r="T254" s="219">
        <f xml:space="preserve"> Profiling!T$423</f>
        <v>0</v>
      </c>
      <c r="U254" s="219">
        <f xml:space="preserve"> Profiling!U$423</f>
        <v>0</v>
      </c>
      <c r="V254" s="219">
        <f xml:space="preserve"> Profiling!V$423</f>
        <v>0</v>
      </c>
      <c r="W254" s="219">
        <f xml:space="preserve"> Profiling!W$423</f>
        <v>0</v>
      </c>
    </row>
    <row r="255" spans="1:23" s="16" customFormat="1" outlineLevel="1" x14ac:dyDescent="0.2">
      <c r="A255" s="146" t="str">
        <f xml:space="preserve"> Profiling!A$424</f>
        <v>RR6.4</v>
      </c>
      <c r="B255" s="146"/>
      <c r="C255" s="146">
        <v>0</v>
      </c>
      <c r="D255" s="146">
        <v>0</v>
      </c>
      <c r="E255" s="219" t="str">
        <f xml:space="preserve"> Profiling!E$424</f>
        <v xml:space="preserve">Post financeability adjustments eligible for tax uplift - real (BR) </v>
      </c>
      <c r="F255" s="219">
        <f xml:space="preserve"> Profiling!F$424</f>
        <v>0</v>
      </c>
      <c r="G255" s="219" t="str">
        <f xml:space="preserve"> Profiling!G$424</f>
        <v>£m</v>
      </c>
      <c r="H255" s="219">
        <f xml:space="preserve"> Profiling!H$424</f>
        <v>0</v>
      </c>
      <c r="I255" s="219">
        <f xml:space="preserve"> Profiling!I$424</f>
        <v>0</v>
      </c>
      <c r="J255" s="219">
        <f xml:space="preserve"> Profiling!J$424</f>
        <v>0</v>
      </c>
      <c r="K255" s="219">
        <f xml:space="preserve"> Profiling!K$424</f>
        <v>0</v>
      </c>
      <c r="L255" s="219">
        <f xml:space="preserve"> Profiling!L$424</f>
        <v>0</v>
      </c>
      <c r="M255" s="219">
        <f xml:space="preserve"> Profiling!M$424</f>
        <v>0</v>
      </c>
      <c r="N255" s="219">
        <f xml:space="preserve"> Profiling!N$424</f>
        <v>0</v>
      </c>
      <c r="O255" s="219">
        <f xml:space="preserve"> Profiling!O$424</f>
        <v>0</v>
      </c>
      <c r="P255" s="219">
        <f xml:space="preserve"> Profiling!P$424</f>
        <v>0</v>
      </c>
      <c r="Q255" s="219">
        <f xml:space="preserve"> Profiling!Q$424</f>
        <v>0</v>
      </c>
      <c r="R255" s="219">
        <f xml:space="preserve"> Profiling!R$424</f>
        <v>0</v>
      </c>
      <c r="S255" s="219">
        <f xml:space="preserve"> Profiling!S$424</f>
        <v>0</v>
      </c>
      <c r="T255" s="219">
        <f xml:space="preserve"> Profiling!T$424</f>
        <v>0</v>
      </c>
      <c r="U255" s="219">
        <f xml:space="preserve"> Profiling!U$424</f>
        <v>0</v>
      </c>
      <c r="V255" s="219">
        <f xml:space="preserve"> Profiling!V$424</f>
        <v>0</v>
      </c>
      <c r="W255" s="219">
        <f xml:space="preserve"> Profiling!W$424</f>
        <v>0</v>
      </c>
    </row>
    <row r="256" spans="1:23" s="16" customFormat="1" outlineLevel="1" x14ac:dyDescent="0.2">
      <c r="A256" s="146" t="str">
        <f xml:space="preserve"> Profiling!A$425</f>
        <v>RR6.5</v>
      </c>
      <c r="B256" s="146"/>
      <c r="C256" s="146">
        <v>0</v>
      </c>
      <c r="D256" s="146">
        <v>0</v>
      </c>
      <c r="E256" s="219" t="str">
        <f xml:space="preserve"> Profiling!E$425</f>
        <v xml:space="preserve">Post financeability adjustments eligible for tax uplift - real (ADDN1) </v>
      </c>
      <c r="F256" s="219">
        <f xml:space="preserve"> Profiling!F$425</f>
        <v>0</v>
      </c>
      <c r="G256" s="219" t="str">
        <f xml:space="preserve"> Profiling!G$425</f>
        <v>£m</v>
      </c>
      <c r="H256" s="219">
        <f xml:space="preserve"> Profiling!H$425</f>
        <v>0</v>
      </c>
      <c r="I256" s="219">
        <f xml:space="preserve"> Profiling!I$425</f>
        <v>0</v>
      </c>
      <c r="J256" s="219">
        <f xml:space="preserve"> Profiling!J$425</f>
        <v>0</v>
      </c>
      <c r="K256" s="219">
        <f xml:space="preserve"> Profiling!K$425</f>
        <v>0</v>
      </c>
      <c r="L256" s="219">
        <f xml:space="preserve"> Profiling!L$425</f>
        <v>0</v>
      </c>
      <c r="M256" s="219">
        <f xml:space="preserve"> Profiling!M$425</f>
        <v>0</v>
      </c>
      <c r="N256" s="219">
        <f xml:space="preserve"> Profiling!N$425</f>
        <v>0</v>
      </c>
      <c r="O256" s="219">
        <f xml:space="preserve"> Profiling!O$425</f>
        <v>0</v>
      </c>
      <c r="P256" s="219">
        <f xml:space="preserve"> Profiling!P$425</f>
        <v>0</v>
      </c>
      <c r="Q256" s="219">
        <f xml:space="preserve"> Profiling!Q$425</f>
        <v>0</v>
      </c>
      <c r="R256" s="219">
        <f xml:space="preserve"> Profiling!R$425</f>
        <v>0</v>
      </c>
      <c r="S256" s="219">
        <f xml:space="preserve"> Profiling!S$425</f>
        <v>0</v>
      </c>
      <c r="T256" s="219">
        <f xml:space="preserve"> Profiling!T$425</f>
        <v>0</v>
      </c>
      <c r="U256" s="219">
        <f xml:space="preserve"> Profiling!U$425</f>
        <v>0</v>
      </c>
      <c r="V256" s="219">
        <f xml:space="preserve"> Profiling!V$425</f>
        <v>0</v>
      </c>
      <c r="W256" s="219">
        <f xml:space="preserve"> Profiling!W$425</f>
        <v>0</v>
      </c>
    </row>
    <row r="257" spans="1:707" s="16" customFormat="1" outlineLevel="1" x14ac:dyDescent="0.2">
      <c r="A257" s="146" t="str">
        <f xml:space="preserve"> Profiling!A$426</f>
        <v>RR6.6</v>
      </c>
      <c r="B257" s="146"/>
      <c r="C257" s="146">
        <v>0</v>
      </c>
      <c r="D257" s="146">
        <v>0</v>
      </c>
      <c r="E257" s="219" t="str">
        <f xml:space="preserve"> Profiling!E$426</f>
        <v xml:space="preserve">Post financeability adjustments eligible for tax uplift - real (ADDN2) </v>
      </c>
      <c r="F257" s="219">
        <f xml:space="preserve"> Profiling!F$426</f>
        <v>0</v>
      </c>
      <c r="G257" s="219" t="str">
        <f xml:space="preserve"> Profiling!G$426</f>
        <v>£m</v>
      </c>
      <c r="H257" s="219">
        <f xml:space="preserve"> Profiling!H$426</f>
        <v>0</v>
      </c>
      <c r="I257" s="219">
        <f xml:space="preserve"> Profiling!I$426</f>
        <v>0</v>
      </c>
      <c r="J257" s="219">
        <f xml:space="preserve"> Profiling!J$426</f>
        <v>0</v>
      </c>
      <c r="K257" s="219">
        <f xml:space="preserve"> Profiling!K$426</f>
        <v>0</v>
      </c>
      <c r="L257" s="219">
        <f xml:space="preserve"> Profiling!L$426</f>
        <v>0</v>
      </c>
      <c r="M257" s="219">
        <f xml:space="preserve"> Profiling!M$426</f>
        <v>0</v>
      </c>
      <c r="N257" s="219">
        <f xml:space="preserve"> Profiling!N$426</f>
        <v>0</v>
      </c>
      <c r="O257" s="219">
        <f xml:space="preserve"> Profiling!O$426</f>
        <v>0</v>
      </c>
      <c r="P257" s="219">
        <f xml:space="preserve"> Profiling!P$426</f>
        <v>0</v>
      </c>
      <c r="Q257" s="219">
        <f xml:space="preserve"> Profiling!Q$426</f>
        <v>0</v>
      </c>
      <c r="R257" s="219">
        <f xml:space="preserve"> Profiling!R$426</f>
        <v>0</v>
      </c>
      <c r="S257" s="219">
        <f xml:space="preserve"> Profiling!S$426</f>
        <v>0</v>
      </c>
      <c r="T257" s="219">
        <f xml:space="preserve"> Profiling!T$426</f>
        <v>0</v>
      </c>
      <c r="U257" s="219">
        <f xml:space="preserve"> Profiling!U$426</f>
        <v>0</v>
      </c>
      <c r="V257" s="219">
        <f xml:space="preserve"> Profiling!V$426</f>
        <v>0</v>
      </c>
      <c r="W257" s="219">
        <f xml:space="preserve"> Profiling!W$426</f>
        <v>0</v>
      </c>
    </row>
    <row r="258" spans="1:707" s="16" customFormat="1" outlineLevel="1" x14ac:dyDescent="0.2">
      <c r="A258" s="146"/>
      <c r="B258" s="146"/>
      <c r="C258" s="146"/>
      <c r="D258" s="146"/>
      <c r="E258" s="219"/>
      <c r="F258" s="219"/>
      <c r="G258" s="219"/>
      <c r="H258" s="219"/>
      <c r="I258" s="219"/>
      <c r="J258" s="219"/>
      <c r="K258" s="219"/>
      <c r="L258" s="219"/>
      <c r="M258" s="219"/>
      <c r="N258" s="219"/>
      <c r="O258" s="219"/>
      <c r="P258" s="219"/>
      <c r="Q258" s="219"/>
      <c r="R258" s="219"/>
      <c r="S258" s="219"/>
      <c r="T258" s="219"/>
      <c r="U258" s="219"/>
      <c r="V258" s="219"/>
      <c r="W258" s="219"/>
    </row>
    <row r="259" spans="1:707" s="16" customFormat="1" outlineLevel="1" x14ac:dyDescent="0.2">
      <c r="A259" s="146" t="str">
        <f xml:space="preserve"> Profiling!A$428</f>
        <v>RR6.7</v>
      </c>
      <c r="B259" s="146"/>
      <c r="C259" s="146">
        <v>0</v>
      </c>
      <c r="D259" s="146">
        <v>0</v>
      </c>
      <c r="E259" s="219" t="str">
        <f xml:space="preserve"> Profiling!E$428</f>
        <v xml:space="preserve">Post financeability adjustments not eligible for tax uplift - real (WR) </v>
      </c>
      <c r="F259" s="219">
        <f xml:space="preserve"> Profiling!F$428</f>
        <v>0</v>
      </c>
      <c r="G259" s="219" t="str">
        <f xml:space="preserve"> Profiling!G$428</f>
        <v>£m</v>
      </c>
      <c r="H259" s="219">
        <f xml:space="preserve"> Profiling!H$428</f>
        <v>2.8909365994182106</v>
      </c>
      <c r="I259" s="219">
        <f xml:space="preserve"> Profiling!I$428</f>
        <v>0</v>
      </c>
      <c r="J259" s="219">
        <f xml:space="preserve"> Profiling!J$428</f>
        <v>0</v>
      </c>
      <c r="K259" s="219">
        <f xml:space="preserve"> Profiling!K$428</f>
        <v>0</v>
      </c>
      <c r="L259" s="219">
        <f xml:space="preserve"> Profiling!L$428</f>
        <v>0</v>
      </c>
      <c r="M259" s="219">
        <f xml:space="preserve"> Profiling!M$428</f>
        <v>0</v>
      </c>
      <c r="N259" s="219">
        <f xml:space="preserve"> Profiling!N$428</f>
        <v>0</v>
      </c>
      <c r="O259" s="219">
        <f xml:space="preserve"> Profiling!O$428</f>
        <v>0</v>
      </c>
      <c r="P259" s="219">
        <f xml:space="preserve"> Profiling!P$428</f>
        <v>0</v>
      </c>
      <c r="Q259" s="219">
        <f xml:space="preserve"> Profiling!Q$428</f>
        <v>0</v>
      </c>
      <c r="R259" s="219">
        <f xml:space="preserve"> Profiling!R$428</f>
        <v>0</v>
      </c>
      <c r="S259" s="219">
        <f xml:space="preserve"> Profiling!S$428</f>
        <v>0.54202325920857986</v>
      </c>
      <c r="T259" s="219">
        <f xml:space="preserve"> Profiling!T$428</f>
        <v>0.55953061048101693</v>
      </c>
      <c r="U259" s="219">
        <f xml:space="preserve"> Profiling!U$428</f>
        <v>0.57760344919955375</v>
      </c>
      <c r="V259" s="219">
        <f xml:space="preserve"> Profiling!V$428</f>
        <v>0.5962600406086993</v>
      </c>
      <c r="W259" s="219">
        <f xml:space="preserve"> Profiling!W$428</f>
        <v>0.61551923992036028</v>
      </c>
    </row>
    <row r="260" spans="1:707" s="16" customFormat="1" outlineLevel="1" x14ac:dyDescent="0.2">
      <c r="A260" s="146" t="str">
        <f xml:space="preserve"> Profiling!A$429</f>
        <v>RR6.8</v>
      </c>
      <c r="B260" s="146"/>
      <c r="C260" s="146">
        <v>0</v>
      </c>
      <c r="D260" s="146">
        <v>0</v>
      </c>
      <c r="E260" s="219" t="str">
        <f xml:space="preserve"> Profiling!E$429</f>
        <v xml:space="preserve">Post financeability adjustments not eligible for tax uplift - real (WN) </v>
      </c>
      <c r="F260" s="219">
        <f xml:space="preserve"> Profiling!F$429</f>
        <v>0</v>
      </c>
      <c r="G260" s="219" t="str">
        <f xml:space="preserve"> Profiling!G$429</f>
        <v>£m</v>
      </c>
      <c r="H260" s="219">
        <f xml:space="preserve"> Profiling!H$429</f>
        <v>-8.5238339265131806</v>
      </c>
      <c r="I260" s="219">
        <f xml:space="preserve"> Profiling!I$429</f>
        <v>0</v>
      </c>
      <c r="J260" s="219">
        <f xml:space="preserve"> Profiling!J$429</f>
        <v>0</v>
      </c>
      <c r="K260" s="219">
        <f xml:space="preserve"> Profiling!K$429</f>
        <v>0</v>
      </c>
      <c r="L260" s="219">
        <f xml:space="preserve"> Profiling!L$429</f>
        <v>0</v>
      </c>
      <c r="M260" s="219">
        <f xml:space="preserve"> Profiling!M$429</f>
        <v>0</v>
      </c>
      <c r="N260" s="219">
        <f xml:space="preserve"> Profiling!N$429</f>
        <v>0</v>
      </c>
      <c r="O260" s="219">
        <f xml:space="preserve"> Profiling!O$429</f>
        <v>0</v>
      </c>
      <c r="P260" s="219">
        <f xml:space="preserve"> Profiling!P$429</f>
        <v>0</v>
      </c>
      <c r="Q260" s="219">
        <f xml:space="preserve"> Profiling!Q$429</f>
        <v>0</v>
      </c>
      <c r="R260" s="219">
        <f xml:space="preserve"> Profiling!R$429</f>
        <v>0</v>
      </c>
      <c r="S260" s="219">
        <f xml:space="preserve"> Profiling!S$429</f>
        <v>-8.6709329651265534</v>
      </c>
      <c r="T260" s="219">
        <f xml:space="preserve"> Profiling!T$429</f>
        <v>-8.3797150103431264</v>
      </c>
      <c r="U260" s="219">
        <f xml:space="preserve"> Profiling!U$429</f>
        <v>2.7524112776630258</v>
      </c>
      <c r="V260" s="219">
        <f xml:space="preserve"> Profiling!V$429</f>
        <v>2.8413141619315416</v>
      </c>
      <c r="W260" s="219">
        <f xml:space="preserve"> Profiling!W$429</f>
        <v>2.9330886093619304</v>
      </c>
    </row>
    <row r="261" spans="1:707" s="16" customFormat="1" outlineLevel="1" x14ac:dyDescent="0.2">
      <c r="A261" s="146" t="str">
        <f xml:space="preserve"> Profiling!A$430</f>
        <v>RR6.9</v>
      </c>
      <c r="B261" s="146"/>
      <c r="C261" s="146">
        <v>0</v>
      </c>
      <c r="D261" s="146">
        <v>0</v>
      </c>
      <c r="E261" s="219" t="str">
        <f xml:space="preserve"> Profiling!E$430</f>
        <v xml:space="preserve">Post financeability adjustments not eligible for tax uplift - real (WWN) </v>
      </c>
      <c r="F261" s="219">
        <f xml:space="preserve"> Profiling!F$430</f>
        <v>0</v>
      </c>
      <c r="G261" s="219" t="str">
        <f xml:space="preserve"> Profiling!G$430</f>
        <v>£m</v>
      </c>
      <c r="H261" s="219">
        <f xml:space="preserve"> Profiling!H$430</f>
        <v>9.51359881230821</v>
      </c>
      <c r="I261" s="219">
        <f xml:space="preserve"> Profiling!I$430</f>
        <v>0</v>
      </c>
      <c r="J261" s="219">
        <f xml:space="preserve"> Profiling!J$430</f>
        <v>0</v>
      </c>
      <c r="K261" s="219">
        <f xml:space="preserve"> Profiling!K$430</f>
        <v>0</v>
      </c>
      <c r="L261" s="219">
        <f xml:space="preserve"> Profiling!L$430</f>
        <v>0</v>
      </c>
      <c r="M261" s="219">
        <f xml:space="preserve"> Profiling!M$430</f>
        <v>0</v>
      </c>
      <c r="N261" s="219">
        <f xml:space="preserve"> Profiling!N$430</f>
        <v>0</v>
      </c>
      <c r="O261" s="219">
        <f xml:space="preserve"> Profiling!O$430</f>
        <v>0</v>
      </c>
      <c r="P261" s="219">
        <f xml:space="preserve"> Profiling!P$430</f>
        <v>0</v>
      </c>
      <c r="Q261" s="219">
        <f xml:space="preserve"> Profiling!Q$430</f>
        <v>0</v>
      </c>
      <c r="R261" s="219">
        <f xml:space="preserve"> Profiling!R$430</f>
        <v>0</v>
      </c>
      <c r="S261" s="219">
        <f xml:space="preserve"> Profiling!S$430</f>
        <v>0.51338464749314161</v>
      </c>
      <c r="T261" s="219">
        <f xml:space="preserve"> Profiling!T$430</f>
        <v>0.65992104944980579</v>
      </c>
      <c r="U261" s="219">
        <f xml:space="preserve"> Profiling!U$430</f>
        <v>2.6922032892878627</v>
      </c>
      <c r="V261" s="219">
        <f xml:space="preserve"> Profiling!V$430</f>
        <v>2.7791614555318604</v>
      </c>
      <c r="W261" s="219">
        <f xml:space="preserve"> Profiling!W$430</f>
        <v>2.8689283705455395</v>
      </c>
    </row>
    <row r="262" spans="1:707" s="16" customFormat="1" outlineLevel="1" x14ac:dyDescent="0.2">
      <c r="A262" s="146" t="str">
        <f xml:space="preserve"> Profiling!A$431</f>
        <v>RR6.10</v>
      </c>
      <c r="B262" s="146"/>
      <c r="C262" s="146">
        <v>0</v>
      </c>
      <c r="D262" s="146">
        <v>0</v>
      </c>
      <c r="E262" s="219" t="str">
        <f xml:space="preserve"> Profiling!E$431</f>
        <v xml:space="preserve">Post financeability adjustments not eligible for tax uplift - real (BR) </v>
      </c>
      <c r="F262" s="219">
        <f xml:space="preserve"> Profiling!F$431</f>
        <v>0</v>
      </c>
      <c r="G262" s="219" t="str">
        <f xml:space="preserve"> Profiling!G$431</f>
        <v>£m</v>
      </c>
      <c r="H262" s="219">
        <f xml:space="preserve"> Profiling!H$431</f>
        <v>-0.10325853748718308</v>
      </c>
      <c r="I262" s="219">
        <f xml:space="preserve"> Profiling!I$431</f>
        <v>0</v>
      </c>
      <c r="J262" s="219">
        <f xml:space="preserve"> Profiling!J$431</f>
        <v>0</v>
      </c>
      <c r="K262" s="219">
        <f xml:space="preserve"> Profiling!K$431</f>
        <v>0</v>
      </c>
      <c r="L262" s="219">
        <f xml:space="preserve"> Profiling!L$431</f>
        <v>0</v>
      </c>
      <c r="M262" s="219">
        <f xml:space="preserve"> Profiling!M$431</f>
        <v>0</v>
      </c>
      <c r="N262" s="219">
        <f xml:space="preserve"> Profiling!N$431</f>
        <v>0</v>
      </c>
      <c r="O262" s="219">
        <f xml:space="preserve"> Profiling!O$431</f>
        <v>0</v>
      </c>
      <c r="P262" s="219">
        <f xml:space="preserve"> Profiling!P$431</f>
        <v>0</v>
      </c>
      <c r="Q262" s="219">
        <f xml:space="preserve"> Profiling!Q$431</f>
        <v>0</v>
      </c>
      <c r="R262" s="219">
        <f xml:space="preserve"> Profiling!R$431</f>
        <v>0</v>
      </c>
      <c r="S262" s="219">
        <f xml:space="preserve"> Profiling!S$431</f>
        <v>-1.9359998777274377E-2</v>
      </c>
      <c r="T262" s="219">
        <f xml:space="preserve"> Profiling!T$431</f>
        <v>-1.9985326737780338E-2</v>
      </c>
      <c r="U262" s="219">
        <f xml:space="preserve"> Profiling!U$431</f>
        <v>-2.0630852791410643E-2</v>
      </c>
      <c r="V262" s="219">
        <f xml:space="preserve"> Profiling!V$431</f>
        <v>-2.1297229336573204E-2</v>
      </c>
      <c r="W262" s="219">
        <f xml:space="preserve"> Profiling!W$431</f>
        <v>-2.1985129844144521E-2</v>
      </c>
    </row>
    <row r="263" spans="1:707" s="16" customFormat="1" outlineLevel="1" x14ac:dyDescent="0.2">
      <c r="A263" s="146" t="str">
        <f xml:space="preserve"> Profiling!A$432</f>
        <v>RR6.11</v>
      </c>
      <c r="B263" s="146"/>
      <c r="C263" s="146">
        <v>0</v>
      </c>
      <c r="D263" s="146">
        <v>0</v>
      </c>
      <c r="E263" s="219" t="str">
        <f xml:space="preserve"> Profiling!E$432</f>
        <v xml:space="preserve">Post financeability adjustments not eligible for tax uplift - real (ADDN1) </v>
      </c>
      <c r="F263" s="219">
        <f xml:space="preserve"> Profiling!F$432</f>
        <v>0</v>
      </c>
      <c r="G263" s="219" t="str">
        <f xml:space="preserve"> Profiling!G$432</f>
        <v>£m</v>
      </c>
      <c r="H263" s="219">
        <f xml:space="preserve"> Profiling!H$432</f>
        <v>0</v>
      </c>
      <c r="I263" s="219">
        <f xml:space="preserve"> Profiling!I$432</f>
        <v>0</v>
      </c>
      <c r="J263" s="219">
        <f xml:space="preserve"> Profiling!J$432</f>
        <v>0</v>
      </c>
      <c r="K263" s="219">
        <f xml:space="preserve"> Profiling!K$432</f>
        <v>0</v>
      </c>
      <c r="L263" s="219">
        <f xml:space="preserve"> Profiling!L$432</f>
        <v>0</v>
      </c>
      <c r="M263" s="219">
        <f xml:space="preserve"> Profiling!M$432</f>
        <v>0</v>
      </c>
      <c r="N263" s="219">
        <f xml:space="preserve"> Profiling!N$432</f>
        <v>0</v>
      </c>
      <c r="O263" s="219">
        <f xml:space="preserve"> Profiling!O$432</f>
        <v>0</v>
      </c>
      <c r="P263" s="219">
        <f xml:space="preserve"> Profiling!P$432</f>
        <v>0</v>
      </c>
      <c r="Q263" s="219">
        <f xml:space="preserve"> Profiling!Q$432</f>
        <v>0</v>
      </c>
      <c r="R263" s="219">
        <f xml:space="preserve"> Profiling!R$432</f>
        <v>0</v>
      </c>
      <c r="S263" s="219">
        <f xml:space="preserve"> Profiling!S$432</f>
        <v>0</v>
      </c>
      <c r="T263" s="219">
        <f xml:space="preserve"> Profiling!T$432</f>
        <v>0</v>
      </c>
      <c r="U263" s="219">
        <f xml:space="preserve"> Profiling!U$432</f>
        <v>0</v>
      </c>
      <c r="V263" s="219">
        <f xml:space="preserve"> Profiling!V$432</f>
        <v>0</v>
      </c>
      <c r="W263" s="219">
        <f xml:space="preserve"> Profiling!W$432</f>
        <v>0</v>
      </c>
    </row>
    <row r="264" spans="1:707" s="16" customFormat="1" outlineLevel="1" x14ac:dyDescent="0.2">
      <c r="A264" s="146" t="str">
        <f xml:space="preserve"> Profiling!A$433</f>
        <v>RR6.12</v>
      </c>
      <c r="B264" s="146"/>
      <c r="C264" s="146">
        <v>0</v>
      </c>
      <c r="D264" s="146">
        <v>0</v>
      </c>
      <c r="E264" s="219" t="str">
        <f xml:space="preserve"> Profiling!E$433</f>
        <v xml:space="preserve">Post financeability adjustments not eligible for tax uplift - real (ADDN2) </v>
      </c>
      <c r="F264" s="219">
        <f xml:space="preserve"> Profiling!F$433</f>
        <v>0</v>
      </c>
      <c r="G264" s="219" t="str">
        <f xml:space="preserve"> Profiling!G$433</f>
        <v>£m</v>
      </c>
      <c r="H264" s="219">
        <f xml:space="preserve"> Profiling!H$433</f>
        <v>0</v>
      </c>
      <c r="I264" s="219">
        <f xml:space="preserve"> Profiling!I$433</f>
        <v>0</v>
      </c>
      <c r="J264" s="219">
        <f xml:space="preserve"> Profiling!J$433</f>
        <v>0</v>
      </c>
      <c r="K264" s="219">
        <f xml:space="preserve"> Profiling!K$433</f>
        <v>0</v>
      </c>
      <c r="L264" s="219">
        <f xml:space="preserve"> Profiling!L$433</f>
        <v>0</v>
      </c>
      <c r="M264" s="219">
        <f xml:space="preserve"> Profiling!M$433</f>
        <v>0</v>
      </c>
      <c r="N264" s="219">
        <f xml:space="preserve"> Profiling!N$433</f>
        <v>0</v>
      </c>
      <c r="O264" s="219">
        <f xml:space="preserve"> Profiling!O$433</f>
        <v>0</v>
      </c>
      <c r="P264" s="219">
        <f xml:space="preserve"> Profiling!P$433</f>
        <v>0</v>
      </c>
      <c r="Q264" s="219">
        <f xml:space="preserve"> Profiling!Q$433</f>
        <v>0</v>
      </c>
      <c r="R264" s="219">
        <f xml:space="preserve"> Profiling!R$433</f>
        <v>0</v>
      </c>
      <c r="S264" s="219">
        <f xml:space="preserve"> Profiling!S$433</f>
        <v>0</v>
      </c>
      <c r="T264" s="219">
        <f xml:space="preserve"> Profiling!T$433</f>
        <v>0</v>
      </c>
      <c r="U264" s="219">
        <f xml:space="preserve"> Profiling!U$433</f>
        <v>0</v>
      </c>
      <c r="V264" s="219">
        <f xml:space="preserve"> Profiling!V$433</f>
        <v>0</v>
      </c>
      <c r="W264" s="219">
        <f xml:space="preserve"> Profiling!W$433</f>
        <v>0</v>
      </c>
    </row>
    <row r="265" spans="1:707" s="16" customFormat="1" outlineLevel="1" x14ac:dyDescent="0.2">
      <c r="A265" s="146"/>
      <c r="B265" s="146"/>
      <c r="C265" s="146"/>
      <c r="D265" s="146"/>
      <c r="E265" s="219"/>
      <c r="F265" s="219"/>
      <c r="G265" s="219"/>
      <c r="H265" s="219"/>
      <c r="I265" s="219"/>
      <c r="J265" s="219"/>
      <c r="K265" s="219"/>
      <c r="L265" s="219"/>
      <c r="M265" s="219"/>
      <c r="N265" s="219"/>
      <c r="O265" s="219"/>
      <c r="P265" s="219"/>
      <c r="Q265" s="219"/>
      <c r="R265" s="219"/>
      <c r="S265" s="219"/>
      <c r="T265" s="219"/>
      <c r="U265" s="219"/>
      <c r="V265" s="219"/>
      <c r="W265" s="219"/>
    </row>
    <row r="266" spans="1:707" s="16" customFormat="1" outlineLevel="1" x14ac:dyDescent="0.2">
      <c r="A266" s="146" t="str">
        <f xml:space="preserve"> Profiling!A$435</f>
        <v>RR6.25</v>
      </c>
      <c r="B266" s="146"/>
      <c r="C266" s="146">
        <v>0</v>
      </c>
      <c r="D266" s="146">
        <v>0</v>
      </c>
      <c r="E266" s="219" t="str">
        <f xml:space="preserve"> Profiling!E$435</f>
        <v>Residential retail revenue adjustment - real</v>
      </c>
      <c r="F266" s="219">
        <f xml:space="preserve"> Profiling!F$435</f>
        <v>0</v>
      </c>
      <c r="G266" s="219" t="str">
        <f xml:space="preserve"> Profiling!G$435</f>
        <v>£m</v>
      </c>
      <c r="H266" s="219">
        <f xml:space="preserve"> Profiling!H$435</f>
        <v>-11.87596391843409</v>
      </c>
      <c r="I266" s="219">
        <f xml:space="preserve"> Profiling!I$435</f>
        <v>0</v>
      </c>
      <c r="J266" s="219">
        <f xml:space="preserve"> Profiling!J$435</f>
        <v>0</v>
      </c>
      <c r="K266" s="219">
        <f xml:space="preserve"> Profiling!K$435</f>
        <v>0</v>
      </c>
      <c r="L266" s="219">
        <f xml:space="preserve"> Profiling!L$435</f>
        <v>0</v>
      </c>
      <c r="M266" s="219">
        <f xml:space="preserve"> Profiling!M$435</f>
        <v>0</v>
      </c>
      <c r="N266" s="219">
        <f xml:space="preserve"> Profiling!N$435</f>
        <v>0</v>
      </c>
      <c r="O266" s="219">
        <f xml:space="preserve"> Profiling!O$435</f>
        <v>0</v>
      </c>
      <c r="P266" s="219">
        <f xml:space="preserve"> Profiling!P$435</f>
        <v>0</v>
      </c>
      <c r="Q266" s="219">
        <f xml:space="preserve"> Profiling!Q$435</f>
        <v>0</v>
      </c>
      <c r="R266" s="219">
        <f xml:space="preserve"> Profiling!R$435</f>
        <v>0</v>
      </c>
      <c r="S266" s="219">
        <f xml:space="preserve"> Profiling!S$435</f>
        <v>-0.75079456464083805</v>
      </c>
      <c r="T266" s="219">
        <f xml:space="preserve"> Profiling!T$435</f>
        <v>-0.85131414000149386</v>
      </c>
      <c r="U266" s="219">
        <f xml:space="preserve"> Profiling!U$435</f>
        <v>-3.3163470896821221</v>
      </c>
      <c r="V266" s="219">
        <f xml:space="preserve"> Profiling!V$435</f>
        <v>-3.4234651006788543</v>
      </c>
      <c r="W266" s="219">
        <f xml:space="preserve"> Profiling!W$435</f>
        <v>-3.5340430234307814</v>
      </c>
    </row>
    <row r="267" spans="1:707" s="16" customFormat="1" outlineLevel="1" x14ac:dyDescent="0.2">
      <c r="A267" s="146" t="str">
        <f xml:space="preserve"> Profiling!A$436</f>
        <v>RR6.26</v>
      </c>
      <c r="B267" s="146"/>
      <c r="C267" s="146">
        <v>0</v>
      </c>
      <c r="D267" s="146">
        <v>0</v>
      </c>
      <c r="E267" s="219" t="str">
        <f xml:space="preserve"> Profiling!E$436</f>
        <v>Business retail revenue adjustment - real</v>
      </c>
      <c r="F267" s="219">
        <f xml:space="preserve"> Profiling!F$436</f>
        <v>0</v>
      </c>
      <c r="G267" s="219" t="str">
        <f xml:space="preserve"> Profiling!G$436</f>
        <v>£m</v>
      </c>
      <c r="H267" s="219">
        <f xml:space="preserve"> Profiling!H$436</f>
        <v>1.6419676410654183</v>
      </c>
      <c r="I267" s="219">
        <f xml:space="preserve"> Profiling!I$436</f>
        <v>0</v>
      </c>
      <c r="J267" s="219">
        <f xml:space="preserve"> Profiling!J$436</f>
        <v>0</v>
      </c>
      <c r="K267" s="219">
        <f xml:space="preserve"> Profiling!K$436</f>
        <v>0</v>
      </c>
      <c r="L267" s="219">
        <f xml:space="preserve"> Profiling!L$436</f>
        <v>0</v>
      </c>
      <c r="M267" s="219">
        <f xml:space="preserve"> Profiling!M$436</f>
        <v>0</v>
      </c>
      <c r="N267" s="219">
        <f xml:space="preserve"> Profiling!N$436</f>
        <v>0</v>
      </c>
      <c r="O267" s="219">
        <f xml:space="preserve"> Profiling!O$436</f>
        <v>0</v>
      </c>
      <c r="P267" s="219">
        <f xml:space="preserve"> Profiling!P$436</f>
        <v>0</v>
      </c>
      <c r="Q267" s="219">
        <f xml:space="preserve"> Profiling!Q$436</f>
        <v>0</v>
      </c>
      <c r="R267" s="219">
        <f xml:space="preserve"> Profiling!R$436</f>
        <v>0</v>
      </c>
      <c r="S267" s="219">
        <f xml:space="preserve"> Profiling!S$436</f>
        <v>0.21561362793858946</v>
      </c>
      <c r="T267" s="219">
        <f xml:space="preserve"> Profiling!T$436</f>
        <v>0.22734475505367818</v>
      </c>
      <c r="U267" s="219">
        <f xml:space="preserve"> Profiling!U$436</f>
        <v>0.38703395957682318</v>
      </c>
      <c r="V267" s="219">
        <f xml:space="preserve"> Profiling!V$436</f>
        <v>0.39953515647115456</v>
      </c>
      <c r="W267" s="219">
        <f xml:space="preserve"> Profiling!W$436</f>
        <v>0.41244014202517287</v>
      </c>
    </row>
    <row r="268" spans="1:707" s="16" customFormat="1" outlineLevel="1" x14ac:dyDescent="0.2">
      <c r="A268" s="163"/>
      <c r="B268" s="163"/>
      <c r="C268" s="164"/>
      <c r="D268" s="165"/>
      <c r="F268" s="166"/>
    </row>
    <row r="269" spans="1:707" s="16" customFormat="1" x14ac:dyDescent="0.2">
      <c r="A269" s="10"/>
      <c r="B269" s="10"/>
      <c r="C269" s="40"/>
      <c r="D269" s="46"/>
      <c r="E269" s="11"/>
      <c r="F269" s="260"/>
      <c r="G269" s="11"/>
      <c r="H269" s="11"/>
      <c r="I269" s="11"/>
    </row>
    <row r="270" spans="1:707" s="40" customFormat="1" x14ac:dyDescent="0.2">
      <c r="A270" s="10"/>
      <c r="B270" s="10" t="s">
        <v>90</v>
      </c>
      <c r="D270" s="46"/>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1"/>
      <c r="LT270" s="11"/>
      <c r="LU270" s="11"/>
      <c r="LV270" s="11"/>
      <c r="LW270" s="11"/>
      <c r="LX270" s="11"/>
      <c r="LY270" s="11"/>
      <c r="LZ270" s="11"/>
      <c r="MA270" s="11"/>
      <c r="MB270" s="11"/>
      <c r="MC270" s="11"/>
      <c r="MD270" s="11"/>
      <c r="ME270" s="11"/>
      <c r="MF270" s="11"/>
      <c r="MG270" s="11"/>
      <c r="MH270" s="11"/>
      <c r="MI270" s="11"/>
      <c r="MJ270" s="11"/>
      <c r="MK270" s="11"/>
      <c r="ML270" s="11"/>
      <c r="MM270" s="11"/>
      <c r="MN270" s="11"/>
      <c r="MO270" s="11"/>
      <c r="MP270" s="11"/>
      <c r="MQ270" s="11"/>
      <c r="MR270" s="11"/>
      <c r="MS270" s="11"/>
      <c r="MT270" s="11"/>
      <c r="MU270" s="11"/>
      <c r="MV270" s="11"/>
      <c r="MW270" s="11"/>
      <c r="MX270" s="11"/>
      <c r="MY270" s="11"/>
      <c r="MZ270" s="11"/>
      <c r="NA270" s="11"/>
      <c r="NB270" s="11"/>
      <c r="NC270" s="11"/>
      <c r="ND270" s="11"/>
      <c r="NE270" s="11"/>
      <c r="NF270" s="11"/>
      <c r="NG270" s="11"/>
      <c r="NH270" s="11"/>
      <c r="NI270" s="11"/>
      <c r="NJ270" s="11"/>
      <c r="NK270" s="11"/>
      <c r="NL270" s="11"/>
      <c r="NM270" s="11"/>
      <c r="NN270" s="11"/>
      <c r="NO270" s="11"/>
      <c r="NP270" s="11"/>
      <c r="NQ270" s="11"/>
      <c r="NR270" s="11"/>
      <c r="NS270" s="11"/>
      <c r="NT270" s="11"/>
      <c r="NU270" s="11"/>
      <c r="NV270" s="11"/>
      <c r="NW270" s="11"/>
      <c r="NX270" s="11"/>
      <c r="NY270" s="11"/>
      <c r="NZ270" s="11"/>
      <c r="OA270" s="11"/>
      <c r="OB270" s="11"/>
      <c r="OC270" s="11"/>
      <c r="OD270" s="11"/>
      <c r="OE270" s="11"/>
      <c r="OF270" s="11"/>
      <c r="OG270" s="11"/>
      <c r="OH270" s="11"/>
      <c r="OI270" s="11"/>
      <c r="OJ270" s="11"/>
      <c r="OK270" s="11"/>
      <c r="OL270" s="11"/>
      <c r="OM270" s="11"/>
      <c r="ON270" s="11"/>
      <c r="OO270" s="11"/>
      <c r="OP270" s="11"/>
      <c r="OQ270" s="11"/>
      <c r="OR270" s="11"/>
      <c r="OS270" s="11"/>
      <c r="OT270" s="11"/>
      <c r="OU270" s="11"/>
      <c r="OV270" s="11"/>
      <c r="OW270" s="11"/>
      <c r="OX270" s="11"/>
      <c r="OY270" s="11"/>
      <c r="OZ270" s="11"/>
      <c r="PA270" s="11"/>
      <c r="PB270" s="11"/>
      <c r="PC270" s="11"/>
      <c r="PD270" s="11"/>
      <c r="PE270" s="11"/>
      <c r="PF270" s="11"/>
      <c r="PG270" s="11"/>
      <c r="PH270" s="11"/>
      <c r="PI270" s="11"/>
      <c r="PJ270" s="11"/>
      <c r="PK270" s="11"/>
      <c r="PL270" s="11"/>
      <c r="PM270" s="11"/>
      <c r="PN270" s="11"/>
      <c r="PO270" s="11"/>
      <c r="PP270" s="11"/>
      <c r="PQ270" s="11"/>
      <c r="PR270" s="11"/>
      <c r="PS270" s="11"/>
      <c r="PT270" s="11"/>
      <c r="PU270" s="11"/>
      <c r="PV270" s="11"/>
      <c r="PW270" s="11"/>
      <c r="PX270" s="11"/>
      <c r="PY270" s="11"/>
      <c r="PZ270" s="11"/>
      <c r="QA270" s="11"/>
      <c r="QB270" s="11"/>
      <c r="QC270" s="11"/>
      <c r="QD270" s="11"/>
      <c r="QE270" s="11"/>
      <c r="QF270" s="11"/>
      <c r="QG270" s="11"/>
      <c r="QH270" s="11"/>
      <c r="QI270" s="11"/>
      <c r="QJ270" s="11"/>
      <c r="QK270" s="11"/>
      <c r="QL270" s="11"/>
      <c r="QM270" s="11"/>
      <c r="QN270" s="11"/>
      <c r="QO270" s="11"/>
      <c r="QP270" s="11"/>
      <c r="QQ270" s="11"/>
      <c r="QR270" s="11"/>
      <c r="QS270" s="11"/>
      <c r="QT270" s="11"/>
      <c r="QU270" s="11"/>
      <c r="QV270" s="11"/>
      <c r="QW270" s="11"/>
      <c r="QX270" s="11"/>
      <c r="QY270" s="11"/>
      <c r="QZ270" s="11"/>
      <c r="RA270" s="11"/>
      <c r="RB270" s="11"/>
      <c r="RC270" s="11"/>
      <c r="RD270" s="11"/>
      <c r="RE270" s="11"/>
      <c r="RF270" s="11"/>
      <c r="RG270" s="11"/>
      <c r="RH270" s="11"/>
      <c r="RI270" s="11"/>
      <c r="RJ270" s="11"/>
      <c r="RK270" s="11"/>
      <c r="RL270" s="11"/>
      <c r="RM270" s="11"/>
      <c r="RN270" s="11"/>
      <c r="RO270" s="11"/>
      <c r="RP270" s="11"/>
      <c r="RQ270" s="11"/>
      <c r="RR270" s="11"/>
      <c r="RS270" s="11"/>
      <c r="RT270" s="11"/>
      <c r="RU270" s="11"/>
      <c r="RV270" s="11"/>
      <c r="RW270" s="11"/>
      <c r="RX270" s="11"/>
      <c r="RY270" s="11"/>
      <c r="RZ270" s="11"/>
      <c r="SA270" s="11"/>
      <c r="SB270" s="11"/>
      <c r="SC270" s="11"/>
      <c r="SD270" s="11"/>
      <c r="SE270" s="11"/>
      <c r="SF270" s="11"/>
      <c r="SG270" s="11"/>
      <c r="SH270" s="11"/>
      <c r="SI270" s="11"/>
      <c r="SJ270" s="11"/>
      <c r="SK270" s="11"/>
      <c r="SL270" s="11"/>
      <c r="SM270" s="11"/>
      <c r="SN270" s="11"/>
      <c r="SO270" s="11"/>
      <c r="SP270" s="11"/>
      <c r="SQ270" s="11"/>
      <c r="SR270" s="11"/>
      <c r="SS270" s="11"/>
      <c r="ST270" s="11"/>
      <c r="SU270" s="11"/>
      <c r="SV270" s="11"/>
      <c r="SW270" s="11"/>
      <c r="SX270" s="11"/>
      <c r="SY270" s="11"/>
      <c r="SZ270" s="11"/>
      <c r="TA270" s="11"/>
      <c r="TB270" s="11"/>
      <c r="TC270" s="11"/>
      <c r="TD270" s="11"/>
      <c r="TE270" s="11"/>
      <c r="TF270" s="11"/>
      <c r="TG270" s="11"/>
      <c r="TH270" s="11"/>
      <c r="TI270" s="11"/>
      <c r="TJ270" s="11"/>
      <c r="TK270" s="11"/>
      <c r="TL270" s="11"/>
      <c r="TM270" s="11"/>
      <c r="TN270" s="11"/>
      <c r="TO270" s="11"/>
      <c r="TP270" s="11"/>
      <c r="TQ270" s="11"/>
      <c r="TR270" s="11"/>
      <c r="TS270" s="11"/>
      <c r="TT270" s="11"/>
      <c r="TU270" s="11"/>
      <c r="TV270" s="11"/>
      <c r="TW270" s="11"/>
      <c r="TX270" s="11"/>
      <c r="TY270" s="11"/>
      <c r="TZ270" s="11"/>
      <c r="UA270" s="11"/>
      <c r="UB270" s="11"/>
      <c r="UC270" s="11"/>
      <c r="UD270" s="11"/>
      <c r="UE270" s="11"/>
      <c r="UF270" s="11"/>
      <c r="UG270" s="11"/>
      <c r="UH270" s="11"/>
      <c r="UI270" s="11"/>
      <c r="UJ270" s="11"/>
      <c r="UK270" s="11"/>
      <c r="UL270" s="11"/>
      <c r="UM270" s="11"/>
      <c r="UN270" s="11"/>
      <c r="UO270" s="11"/>
      <c r="UP270" s="11"/>
      <c r="UQ270" s="11"/>
      <c r="UR270" s="11"/>
      <c r="US270" s="11"/>
      <c r="UT270" s="11"/>
      <c r="UU270" s="11"/>
      <c r="UV270" s="11"/>
      <c r="UW270" s="11"/>
      <c r="UX270" s="11"/>
      <c r="UY270" s="11"/>
      <c r="UZ270" s="11"/>
      <c r="VA270" s="11"/>
      <c r="VB270" s="11"/>
      <c r="VC270" s="11"/>
      <c r="VD270" s="11"/>
      <c r="VE270" s="11"/>
      <c r="VF270" s="11"/>
      <c r="VG270" s="11"/>
      <c r="VH270" s="11"/>
      <c r="VI270" s="11"/>
      <c r="VJ270" s="11"/>
      <c r="VK270" s="11"/>
      <c r="VL270" s="11"/>
      <c r="VM270" s="11"/>
      <c r="VN270" s="11"/>
      <c r="VO270" s="11"/>
      <c r="VP270" s="11"/>
      <c r="VQ270" s="11"/>
      <c r="VR270" s="11"/>
      <c r="VS270" s="11"/>
      <c r="VT270" s="11"/>
      <c r="VU270" s="11"/>
      <c r="VV270" s="11"/>
      <c r="VW270" s="11"/>
      <c r="VX270" s="11"/>
      <c r="VY270" s="11"/>
      <c r="VZ270" s="11"/>
      <c r="WA270" s="11"/>
      <c r="WB270" s="11"/>
      <c r="WC270" s="11"/>
      <c r="WD270" s="11"/>
      <c r="WE270" s="11"/>
      <c r="WF270" s="11"/>
      <c r="WG270" s="11"/>
      <c r="WH270" s="11"/>
      <c r="WI270" s="11"/>
      <c r="WJ270" s="11"/>
      <c r="WK270" s="11"/>
      <c r="WL270" s="11"/>
      <c r="WM270" s="11"/>
      <c r="WN270" s="11"/>
      <c r="WO270" s="11"/>
      <c r="WP270" s="11"/>
      <c r="WQ270" s="11"/>
      <c r="WR270" s="11"/>
      <c r="WS270" s="11"/>
      <c r="WT270" s="11"/>
      <c r="WU270" s="11"/>
      <c r="WV270" s="11"/>
      <c r="WW270" s="11"/>
      <c r="WX270" s="11"/>
      <c r="WY270" s="11"/>
      <c r="WZ270" s="11"/>
      <c r="XA270" s="11"/>
      <c r="XB270" s="11"/>
      <c r="XC270" s="11"/>
      <c r="XD270" s="11"/>
      <c r="XE270" s="11"/>
      <c r="XF270" s="11"/>
      <c r="XG270" s="11"/>
      <c r="XH270" s="11"/>
      <c r="XI270" s="11"/>
      <c r="XJ270" s="11"/>
      <c r="XK270" s="11"/>
      <c r="XL270" s="11"/>
      <c r="XM270" s="11"/>
      <c r="XN270" s="11"/>
      <c r="XO270" s="11"/>
      <c r="XP270" s="11"/>
      <c r="XQ270" s="11"/>
      <c r="XR270" s="11"/>
      <c r="XS270" s="11"/>
      <c r="XT270" s="11"/>
      <c r="XU270" s="11"/>
      <c r="XV270" s="11"/>
      <c r="XW270" s="11"/>
      <c r="XX270" s="11"/>
      <c r="XY270" s="11"/>
      <c r="XZ270" s="11"/>
      <c r="YA270" s="11"/>
      <c r="YB270" s="11"/>
      <c r="YC270" s="11"/>
      <c r="YD270" s="11"/>
      <c r="YE270" s="11"/>
      <c r="YF270" s="11"/>
      <c r="YG270" s="11"/>
      <c r="YH270" s="11"/>
      <c r="YI270" s="11"/>
      <c r="YJ270" s="11"/>
      <c r="YK270" s="11"/>
      <c r="YL270" s="11"/>
      <c r="YM270" s="11"/>
      <c r="YN270" s="11"/>
      <c r="YO270" s="11"/>
      <c r="YP270" s="11"/>
      <c r="YQ270" s="11"/>
      <c r="YR270" s="11"/>
      <c r="YS270" s="11"/>
      <c r="YT270" s="11"/>
      <c r="YU270" s="11"/>
      <c r="YV270" s="11"/>
      <c r="YW270" s="11"/>
      <c r="YX270" s="11"/>
      <c r="YY270" s="11"/>
      <c r="YZ270" s="11"/>
      <c r="ZA270" s="11"/>
      <c r="ZB270" s="11"/>
      <c r="ZC270" s="11"/>
      <c r="ZD270" s="11"/>
      <c r="ZE270" s="11"/>
      <c r="ZF270" s="11"/>
      <c r="ZG270" s="11"/>
      <c r="ZH270" s="11"/>
      <c r="ZI270" s="11"/>
      <c r="ZJ270" s="11"/>
      <c r="ZK270" s="11"/>
      <c r="ZL270" s="11"/>
      <c r="ZM270" s="11"/>
      <c r="ZN270" s="11"/>
      <c r="ZO270" s="11"/>
      <c r="ZP270" s="11"/>
      <c r="ZQ270" s="11"/>
      <c r="ZR270" s="11"/>
      <c r="ZS270" s="11"/>
      <c r="ZT270" s="11"/>
      <c r="ZU270" s="11"/>
      <c r="ZV270" s="11"/>
      <c r="ZW270" s="11"/>
      <c r="ZX270" s="11"/>
      <c r="ZY270" s="11"/>
      <c r="ZZ270" s="11"/>
      <c r="AAA270" s="11"/>
      <c r="AAB270" s="11"/>
      <c r="AAC270" s="11"/>
      <c r="AAD270" s="11"/>
      <c r="AAE270" s="11"/>
    </row>
  </sheetData>
  <phoneticPr fontId="71" type="noConversion"/>
  <conditionalFormatting sqref="F2:F3">
    <cfRule type="cellIs" dxfId="18" priority="6" stopIfTrue="1" operator="notEqual">
      <formula>0</formula>
    </cfRule>
    <cfRule type="cellIs" dxfId="17" priority="7" stopIfTrue="1" operator="equal">
      <formula>""</formula>
    </cfRule>
  </conditionalFormatting>
  <conditionalFormatting sqref="J3:GO3">
    <cfRule type="cellIs" dxfId="16" priority="1" operator="equal">
      <formula>"PPA ext."</formula>
    </cfRule>
    <cfRule type="cellIs" dxfId="15" priority="2" operator="equal">
      <formula>"Delay"</formula>
    </cfRule>
    <cfRule type="cellIs" dxfId="14" priority="3" operator="equal">
      <formula>"Fin Close"</formula>
    </cfRule>
    <cfRule type="cellIs" dxfId="13" priority="4" stopIfTrue="1" operator="equal">
      <formula>"Construction"</formula>
    </cfRule>
    <cfRule type="cellIs" dxfId="12" priority="5" stopIfTrue="1" operator="equal">
      <formula>"Operations"</formula>
    </cfRule>
  </conditionalFormatting>
  <conditionalFormatting sqref="GP4:LI4">
    <cfRule type="cellIs" dxfId="11" priority="21" stopIfTrue="1" operator="equal">
      <formula>"Budget"</formula>
    </cfRule>
    <cfRule type="cellIs" dxfId="10" priority="22" stopIfTrue="1" operator="equal">
      <formula>"Actuals"</formula>
    </cfRule>
    <cfRule type="cellIs" dxfId="9" priority="23" stopIfTrue="1" operator="equal">
      <formula>"Forecast"</formula>
    </cfRule>
  </conditionalFormatting>
  <conditionalFormatting sqref="GP4:XFD4">
    <cfRule type="cellIs" dxfId="8" priority="13" operator="equal">
      <formula xml:space="preserve"> "FC/Const."</formula>
    </cfRule>
    <cfRule type="cellIs" dxfId="7" priority="14" operator="equal">
      <formula>"Ops/Post-cont."</formula>
    </cfRule>
    <cfRule type="cellIs" dxfId="6" priority="15" operator="equal">
      <formula>"Const/Ops"</formula>
    </cfRule>
    <cfRule type="cellIs" dxfId="5" priority="16" operator="equal">
      <formula>"Fin-close"</formula>
    </cfRule>
    <cfRule type="cellIs" dxfId="4" priority="17" stopIfTrue="1" operator="equal">
      <formula>"Const"</formula>
    </cfRule>
    <cfRule type="cellIs" dxfId="3" priority="18" stopIfTrue="1" operator="equal">
      <formula>"Ops"</formula>
    </cfRule>
    <cfRule type="cellIs" dxfId="2" priority="19" stopIfTrue="1" operator="equal">
      <formula>"Const"</formula>
    </cfRule>
    <cfRule type="cellIs" dxfId="1" priority="20" stopIfTrue="1" operator="equal">
      <formula>"Ops"</formula>
    </cfRule>
  </conditionalFormatting>
  <pageMargins left="0.70866141732283472" right="0.70866141732283472" top="0.74803149606299213" bottom="0.74803149606299213" header="0.31496062992125984" footer="0.31496062992125984"/>
  <pageSetup paperSize="9" scale="48" fitToHeight="0" orientation="landscape" r:id="rId1"/>
  <headerFooter>
    <oddHeader>&amp;L&amp;F&amp;C&amp;A</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5163-91D3-4B7C-AC96-727F315F5FBF}">
  <sheetPr>
    <tabColor rgb="FF0066FF"/>
    <pageSetUpPr fitToPage="1"/>
  </sheetPr>
  <dimension ref="A1"/>
  <sheetViews>
    <sheetView showGridLines="0" workbookViewId="0"/>
  </sheetViews>
  <sheetFormatPr defaultRowHeight="10.199999999999999" x14ac:dyDescent="0.2"/>
  <sheetData/>
  <pageMargins left="0.70866141732283472" right="0.70866141732283472" top="0.74803149606299213" bottom="0.74803149606299213" header="0.31496062992125984" footer="0.31496062992125984"/>
  <pageSetup paperSize="9" orientation="landscape" r:id="rId1"/>
  <headerFooter>
    <oddHeader>&amp;L&amp;F&amp;C&amp;A</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17C5E-B0BC-4A27-9F50-8567D7D45FB8}">
  <sheetPr>
    <tabColor rgb="FF0070C0"/>
    <pageSetUpPr fitToPage="1"/>
  </sheetPr>
  <dimension ref="B1:XFD800"/>
  <sheetViews>
    <sheetView showGridLines="0" zoomScale="55" zoomScaleNormal="55" workbookViewId="0">
      <pane ySplit="4" topLeftCell="A5" activePane="bottomLeft" state="frozen"/>
      <selection pane="bottomLeft" activeCell="T35" sqref="T35"/>
    </sheetView>
  </sheetViews>
  <sheetFormatPr defaultColWidth="0" defaultRowHeight="13.8" x14ac:dyDescent="0.25"/>
  <cols>
    <col min="1" max="1" width="3" style="361" customWidth="1"/>
    <col min="2" max="2" width="89.42578125" style="361" customWidth="1"/>
    <col min="3" max="3" width="9.42578125" style="361" customWidth="1"/>
    <col min="4" max="4" width="12.140625" style="361" customWidth="1"/>
    <col min="5" max="28" width="13.140625" style="361" customWidth="1"/>
    <col min="29" max="29" width="4.42578125" style="361" customWidth="1"/>
    <col min="30" max="30" width="15.42578125" style="361" customWidth="1"/>
    <col min="31" max="33" width="4.85546875" style="361" customWidth="1"/>
    <col min="34" max="34" width="22.140625" style="361" bestFit="1" customWidth="1"/>
    <col min="35" max="35" width="9.42578125" style="361" customWidth="1"/>
    <col min="36" max="16384" width="0" style="361" hidden="1"/>
  </cols>
  <sheetData>
    <row r="1" spans="2:16384" ht="14.25" customHeight="1" x14ac:dyDescent="0.25"/>
    <row r="2" spans="2:16384" s="363" customFormat="1" ht="19.2" customHeight="1" x14ac:dyDescent="0.2">
      <c r="B2" s="485" t="s">
        <v>1462</v>
      </c>
      <c r="C2" s="485"/>
      <c r="D2" s="485"/>
      <c r="E2" s="485"/>
      <c r="F2" s="485"/>
      <c r="G2" s="485"/>
      <c r="H2" s="485"/>
      <c r="I2" s="485"/>
      <c r="J2" s="485"/>
      <c r="K2" s="485"/>
      <c r="L2" s="485"/>
      <c r="M2" s="485"/>
      <c r="N2" s="485"/>
      <c r="O2" s="485"/>
      <c r="P2" s="485"/>
      <c r="Q2" s="485"/>
      <c r="R2" s="485"/>
      <c r="S2" s="485"/>
      <c r="T2" s="485"/>
      <c r="U2" s="485"/>
      <c r="V2" s="485"/>
      <c r="W2" s="485"/>
      <c r="X2" s="485"/>
      <c r="Y2" s="485"/>
      <c r="Z2" s="485"/>
      <c r="AA2" s="485"/>
      <c r="AB2" s="485"/>
      <c r="AC2" s="485"/>
      <c r="AD2" s="485"/>
      <c r="AE2" s="485"/>
      <c r="AF2" s="485"/>
      <c r="AG2" s="485"/>
      <c r="AH2" s="485"/>
      <c r="AI2" s="485"/>
      <c r="AJ2" s="485"/>
      <c r="AK2" s="485"/>
      <c r="AL2" s="485"/>
      <c r="AM2" s="485"/>
      <c r="AN2" s="485"/>
      <c r="AO2" s="485"/>
      <c r="AP2" s="485"/>
      <c r="AQ2" s="485"/>
      <c r="AR2" s="485"/>
      <c r="AS2" s="485"/>
      <c r="AT2" s="485"/>
      <c r="AU2" s="485"/>
      <c r="AV2" s="485"/>
      <c r="AW2" s="485"/>
      <c r="AX2" s="485"/>
      <c r="AY2" s="485"/>
      <c r="AZ2" s="485"/>
      <c r="BA2" s="485"/>
      <c r="BB2" s="485"/>
      <c r="BC2" s="485"/>
      <c r="BD2" s="485"/>
      <c r="BE2" s="485"/>
      <c r="BF2" s="485"/>
      <c r="BG2" s="485"/>
      <c r="BH2" s="485"/>
      <c r="BI2" s="485"/>
      <c r="BJ2" s="485"/>
      <c r="BK2" s="485"/>
      <c r="BL2" s="485"/>
      <c r="BM2" s="485"/>
      <c r="BN2" s="485"/>
      <c r="BO2" s="485"/>
      <c r="BP2" s="485"/>
      <c r="BQ2" s="485"/>
      <c r="BR2" s="485"/>
      <c r="BS2" s="485"/>
      <c r="BT2" s="485"/>
      <c r="BU2" s="485"/>
      <c r="BV2" s="485"/>
      <c r="BW2" s="485"/>
      <c r="BX2" s="485"/>
      <c r="BY2" s="485"/>
      <c r="BZ2" s="485"/>
      <c r="CA2" s="485"/>
      <c r="CB2" s="485"/>
      <c r="CC2" s="485"/>
      <c r="CD2" s="485"/>
      <c r="CE2" s="485"/>
      <c r="CF2" s="485"/>
      <c r="CG2" s="485"/>
      <c r="CH2" s="485"/>
      <c r="CI2" s="485"/>
      <c r="CJ2" s="485"/>
      <c r="CK2" s="485"/>
      <c r="CL2" s="485"/>
      <c r="CM2" s="485"/>
      <c r="CN2" s="485"/>
      <c r="CO2" s="485"/>
      <c r="CP2" s="485"/>
      <c r="CQ2" s="485"/>
      <c r="CR2" s="485"/>
      <c r="CS2" s="485"/>
      <c r="CT2" s="485"/>
      <c r="CU2" s="485"/>
      <c r="CV2" s="485"/>
      <c r="CW2" s="485"/>
      <c r="CX2" s="485"/>
      <c r="CY2" s="485"/>
      <c r="CZ2" s="485"/>
      <c r="DA2" s="485"/>
      <c r="DB2" s="485"/>
      <c r="DC2" s="485"/>
      <c r="DD2" s="485"/>
      <c r="DE2" s="485"/>
      <c r="DF2" s="485"/>
      <c r="DG2" s="485"/>
      <c r="DH2" s="485"/>
      <c r="DI2" s="485"/>
      <c r="DJ2" s="485"/>
      <c r="DK2" s="485"/>
      <c r="DL2" s="485"/>
      <c r="DM2" s="485"/>
      <c r="DN2" s="485"/>
      <c r="DO2" s="485"/>
      <c r="DP2" s="485"/>
      <c r="DQ2" s="485"/>
      <c r="DR2" s="485"/>
      <c r="DS2" s="485"/>
      <c r="DT2" s="485"/>
      <c r="DU2" s="485"/>
      <c r="DV2" s="485"/>
      <c r="DW2" s="485"/>
      <c r="DX2" s="485"/>
      <c r="DY2" s="485"/>
      <c r="DZ2" s="485"/>
      <c r="EA2" s="485"/>
      <c r="EB2" s="485"/>
      <c r="EC2" s="485"/>
      <c r="ED2" s="485"/>
      <c r="EE2" s="485"/>
      <c r="EF2" s="485"/>
      <c r="EG2" s="485"/>
      <c r="EH2" s="485"/>
      <c r="EI2" s="485"/>
      <c r="EJ2" s="485"/>
      <c r="EK2" s="485"/>
      <c r="EL2" s="485"/>
      <c r="EM2" s="485"/>
      <c r="EN2" s="485"/>
      <c r="EO2" s="485"/>
      <c r="EP2" s="485"/>
      <c r="EQ2" s="485"/>
      <c r="ER2" s="485"/>
      <c r="ES2" s="485"/>
      <c r="ET2" s="485"/>
      <c r="EU2" s="485"/>
      <c r="EV2" s="485"/>
      <c r="EW2" s="485"/>
      <c r="EX2" s="485"/>
      <c r="EY2" s="485"/>
      <c r="EZ2" s="485"/>
      <c r="FA2" s="485"/>
      <c r="FB2" s="485"/>
      <c r="FC2" s="485"/>
      <c r="FD2" s="485"/>
      <c r="FE2" s="485"/>
      <c r="FF2" s="485"/>
      <c r="FG2" s="485"/>
      <c r="FH2" s="485"/>
      <c r="FI2" s="485"/>
      <c r="FJ2" s="485"/>
      <c r="FK2" s="485"/>
      <c r="FL2" s="485"/>
      <c r="FM2" s="485"/>
      <c r="FN2" s="485"/>
      <c r="FO2" s="485"/>
      <c r="FP2" s="485"/>
      <c r="FQ2" s="485"/>
      <c r="FR2" s="485"/>
      <c r="FS2" s="485"/>
      <c r="FT2" s="485"/>
      <c r="FU2" s="485"/>
      <c r="FV2" s="485"/>
      <c r="FW2" s="485"/>
      <c r="FX2" s="485"/>
      <c r="FY2" s="485"/>
      <c r="FZ2" s="485"/>
      <c r="GA2" s="485"/>
      <c r="GB2" s="485"/>
      <c r="GC2" s="485"/>
      <c r="GD2" s="485"/>
      <c r="GE2" s="485"/>
      <c r="GF2" s="485"/>
      <c r="GG2" s="485"/>
      <c r="GH2" s="485"/>
      <c r="GI2" s="485"/>
      <c r="GJ2" s="485"/>
      <c r="GK2" s="485"/>
      <c r="GL2" s="485"/>
      <c r="GM2" s="485"/>
      <c r="GN2" s="485"/>
      <c r="GO2" s="485"/>
      <c r="GP2" s="485"/>
      <c r="GQ2" s="485"/>
      <c r="GR2" s="485"/>
      <c r="GS2" s="485"/>
      <c r="GT2" s="485"/>
      <c r="GU2" s="485"/>
      <c r="GV2" s="485"/>
      <c r="GW2" s="485"/>
      <c r="GX2" s="485"/>
      <c r="GY2" s="485"/>
      <c r="GZ2" s="485"/>
      <c r="HA2" s="485"/>
      <c r="HB2" s="485"/>
      <c r="HC2" s="485"/>
      <c r="HD2" s="485"/>
      <c r="HE2" s="485"/>
      <c r="HF2" s="485"/>
      <c r="HG2" s="485"/>
      <c r="HH2" s="485"/>
      <c r="HI2" s="485"/>
      <c r="HJ2" s="485"/>
      <c r="HK2" s="485"/>
      <c r="HL2" s="485"/>
      <c r="HM2" s="485"/>
      <c r="HN2" s="485"/>
      <c r="HO2" s="485"/>
      <c r="HP2" s="485"/>
      <c r="HQ2" s="485"/>
      <c r="HR2" s="485"/>
      <c r="HS2" s="485"/>
      <c r="HT2" s="485"/>
      <c r="HU2" s="485"/>
      <c r="HV2" s="485"/>
      <c r="HW2" s="485"/>
      <c r="HX2" s="485"/>
      <c r="HY2" s="485"/>
      <c r="HZ2" s="485"/>
      <c r="IA2" s="485"/>
      <c r="IB2" s="485"/>
      <c r="IC2" s="485"/>
      <c r="ID2" s="485"/>
      <c r="IE2" s="485"/>
      <c r="IF2" s="485"/>
      <c r="IG2" s="485"/>
      <c r="IH2" s="485"/>
      <c r="II2" s="485"/>
      <c r="IJ2" s="485"/>
      <c r="IK2" s="485"/>
      <c r="IL2" s="485"/>
      <c r="IM2" s="485"/>
      <c r="IN2" s="485"/>
      <c r="IO2" s="485"/>
      <c r="IP2" s="485"/>
      <c r="IQ2" s="485"/>
      <c r="IR2" s="485"/>
      <c r="IS2" s="485"/>
      <c r="IT2" s="485"/>
      <c r="IU2" s="485"/>
      <c r="IV2" s="485"/>
      <c r="IW2" s="485"/>
      <c r="IX2" s="485"/>
      <c r="IY2" s="485"/>
      <c r="IZ2" s="485"/>
      <c r="JA2" s="485"/>
      <c r="JB2" s="485"/>
      <c r="JC2" s="485"/>
      <c r="JD2" s="485"/>
      <c r="JE2" s="485"/>
      <c r="JF2" s="485"/>
      <c r="JG2" s="485"/>
      <c r="JH2" s="485"/>
      <c r="JI2" s="485"/>
      <c r="JJ2" s="485"/>
      <c r="JK2" s="485"/>
      <c r="JL2" s="485"/>
      <c r="JM2" s="485"/>
      <c r="JN2" s="485"/>
      <c r="JO2" s="485"/>
      <c r="JP2" s="485"/>
      <c r="JQ2" s="485"/>
      <c r="JR2" s="485"/>
      <c r="JS2" s="485"/>
      <c r="JT2" s="485"/>
      <c r="JU2" s="485"/>
      <c r="JV2" s="485"/>
      <c r="JW2" s="485"/>
      <c r="JX2" s="485"/>
      <c r="JY2" s="485"/>
      <c r="JZ2" s="485"/>
      <c r="KA2" s="485"/>
      <c r="KB2" s="485"/>
      <c r="KC2" s="485"/>
      <c r="KD2" s="485"/>
      <c r="KE2" s="485"/>
      <c r="KF2" s="485"/>
      <c r="KG2" s="485"/>
      <c r="KH2" s="485"/>
      <c r="KI2" s="485"/>
      <c r="KJ2" s="485"/>
      <c r="KK2" s="485"/>
      <c r="KL2" s="485"/>
      <c r="KM2" s="485"/>
      <c r="KN2" s="485"/>
      <c r="KO2" s="485"/>
      <c r="KP2" s="485"/>
      <c r="KQ2" s="485"/>
      <c r="KR2" s="485"/>
      <c r="KS2" s="485"/>
      <c r="KT2" s="485"/>
      <c r="KU2" s="485"/>
      <c r="KV2" s="485"/>
      <c r="KW2" s="485"/>
      <c r="KX2" s="485"/>
      <c r="KY2" s="485"/>
      <c r="KZ2" s="485"/>
      <c r="LA2" s="485"/>
      <c r="LB2" s="485"/>
      <c r="LC2" s="485"/>
      <c r="LD2" s="485"/>
      <c r="LE2" s="485"/>
      <c r="LF2" s="485"/>
      <c r="LG2" s="485"/>
      <c r="LH2" s="485"/>
      <c r="LI2" s="485"/>
      <c r="LJ2" s="485"/>
      <c r="LK2" s="485"/>
      <c r="LL2" s="485"/>
      <c r="LM2" s="485"/>
      <c r="LN2" s="485"/>
      <c r="LO2" s="485"/>
      <c r="LP2" s="485"/>
      <c r="LQ2" s="485"/>
      <c r="LR2" s="485"/>
      <c r="LS2" s="485"/>
      <c r="LT2" s="485"/>
      <c r="LU2" s="485"/>
      <c r="LV2" s="485"/>
      <c r="LW2" s="485"/>
      <c r="LX2" s="485"/>
      <c r="LY2" s="485"/>
      <c r="LZ2" s="485"/>
      <c r="MA2" s="485"/>
      <c r="MB2" s="485"/>
      <c r="MC2" s="485"/>
      <c r="MD2" s="485"/>
      <c r="ME2" s="485"/>
      <c r="MF2" s="485"/>
      <c r="MG2" s="485"/>
      <c r="MH2" s="485"/>
      <c r="MI2" s="485"/>
      <c r="MJ2" s="485"/>
      <c r="MK2" s="485"/>
      <c r="ML2" s="485"/>
      <c r="MM2" s="485"/>
      <c r="MN2" s="485"/>
      <c r="MO2" s="485"/>
      <c r="MP2" s="485"/>
      <c r="MQ2" s="485"/>
      <c r="MR2" s="485"/>
      <c r="MS2" s="485"/>
      <c r="MT2" s="485"/>
      <c r="MU2" s="485"/>
      <c r="MV2" s="485"/>
      <c r="MW2" s="485"/>
      <c r="MX2" s="485"/>
      <c r="MY2" s="485"/>
      <c r="MZ2" s="485"/>
      <c r="NA2" s="485"/>
      <c r="NB2" s="485"/>
      <c r="NC2" s="485"/>
      <c r="ND2" s="485"/>
      <c r="NE2" s="485"/>
      <c r="NF2" s="485"/>
      <c r="NG2" s="485"/>
      <c r="NH2" s="485"/>
      <c r="NI2" s="485"/>
      <c r="NJ2" s="485"/>
      <c r="NK2" s="485"/>
      <c r="NL2" s="485"/>
      <c r="NM2" s="485"/>
      <c r="NN2" s="485"/>
      <c r="NO2" s="485"/>
      <c r="NP2" s="485"/>
      <c r="NQ2" s="485"/>
      <c r="NR2" s="485"/>
      <c r="NS2" s="485"/>
      <c r="NT2" s="485"/>
      <c r="NU2" s="485"/>
      <c r="NV2" s="485"/>
      <c r="NW2" s="485"/>
      <c r="NX2" s="485"/>
      <c r="NY2" s="485"/>
      <c r="NZ2" s="485"/>
      <c r="OA2" s="485"/>
      <c r="OB2" s="485"/>
      <c r="OC2" s="485"/>
      <c r="OD2" s="485"/>
      <c r="OE2" s="485"/>
      <c r="OF2" s="485"/>
      <c r="OG2" s="485"/>
      <c r="OH2" s="485"/>
      <c r="OI2" s="485"/>
      <c r="OJ2" s="485"/>
      <c r="OK2" s="485"/>
      <c r="OL2" s="485"/>
      <c r="OM2" s="485"/>
      <c r="ON2" s="485"/>
      <c r="OO2" s="485"/>
      <c r="OP2" s="485"/>
      <c r="OQ2" s="485"/>
      <c r="OR2" s="485"/>
      <c r="OS2" s="485"/>
      <c r="OT2" s="485"/>
      <c r="OU2" s="485"/>
      <c r="OV2" s="485"/>
      <c r="OW2" s="485"/>
      <c r="OX2" s="485"/>
      <c r="OY2" s="485"/>
      <c r="OZ2" s="485"/>
      <c r="PA2" s="485"/>
      <c r="PB2" s="485"/>
      <c r="PC2" s="485"/>
      <c r="PD2" s="485"/>
      <c r="PE2" s="485"/>
      <c r="PF2" s="485"/>
      <c r="PG2" s="485"/>
      <c r="PH2" s="485"/>
      <c r="PI2" s="485"/>
      <c r="PJ2" s="485"/>
      <c r="PK2" s="485"/>
      <c r="PL2" s="485"/>
      <c r="PM2" s="485"/>
      <c r="PN2" s="485"/>
      <c r="PO2" s="485"/>
      <c r="PP2" s="485"/>
      <c r="PQ2" s="485"/>
      <c r="PR2" s="485"/>
      <c r="PS2" s="485"/>
      <c r="PT2" s="485"/>
      <c r="PU2" s="485"/>
      <c r="PV2" s="485"/>
      <c r="PW2" s="485"/>
      <c r="PX2" s="485"/>
      <c r="PY2" s="485"/>
      <c r="PZ2" s="485"/>
      <c r="QA2" s="485"/>
      <c r="QB2" s="485"/>
      <c r="QC2" s="485"/>
      <c r="QD2" s="485"/>
      <c r="QE2" s="485"/>
      <c r="QF2" s="485"/>
      <c r="QG2" s="485"/>
      <c r="QH2" s="485"/>
      <c r="QI2" s="485"/>
      <c r="QJ2" s="485"/>
      <c r="QK2" s="485"/>
      <c r="QL2" s="485"/>
      <c r="QM2" s="485"/>
      <c r="QN2" s="485"/>
      <c r="QO2" s="485"/>
      <c r="QP2" s="485"/>
      <c r="QQ2" s="485"/>
      <c r="QR2" s="485"/>
      <c r="QS2" s="485"/>
      <c r="QT2" s="485"/>
      <c r="QU2" s="485"/>
      <c r="QV2" s="485"/>
      <c r="QW2" s="485"/>
      <c r="QX2" s="485"/>
      <c r="QY2" s="485"/>
      <c r="QZ2" s="485"/>
      <c r="RA2" s="485"/>
      <c r="RB2" s="485"/>
      <c r="RC2" s="485"/>
      <c r="RD2" s="485"/>
      <c r="RE2" s="485"/>
      <c r="RF2" s="485"/>
      <c r="RG2" s="485"/>
      <c r="RH2" s="485"/>
      <c r="RI2" s="485"/>
      <c r="RJ2" s="485"/>
      <c r="RK2" s="485"/>
      <c r="RL2" s="485"/>
      <c r="RM2" s="485"/>
      <c r="RN2" s="485"/>
      <c r="RO2" s="485"/>
      <c r="RP2" s="485"/>
      <c r="RQ2" s="485"/>
      <c r="RR2" s="485"/>
      <c r="RS2" s="485"/>
      <c r="RT2" s="485"/>
      <c r="RU2" s="485"/>
      <c r="RV2" s="485"/>
      <c r="RW2" s="485"/>
      <c r="RX2" s="485"/>
      <c r="RY2" s="485"/>
      <c r="RZ2" s="485"/>
      <c r="SA2" s="485"/>
      <c r="SB2" s="485"/>
      <c r="SC2" s="485"/>
      <c r="SD2" s="485"/>
      <c r="SE2" s="485"/>
      <c r="SF2" s="485"/>
      <c r="SG2" s="485"/>
      <c r="SH2" s="485"/>
      <c r="SI2" s="485"/>
      <c r="SJ2" s="485"/>
      <c r="SK2" s="485"/>
      <c r="SL2" s="485"/>
      <c r="SM2" s="485"/>
      <c r="SN2" s="485"/>
      <c r="SO2" s="485"/>
      <c r="SP2" s="485"/>
      <c r="SQ2" s="485"/>
      <c r="SR2" s="485"/>
      <c r="SS2" s="485"/>
      <c r="ST2" s="485"/>
      <c r="SU2" s="485"/>
      <c r="SV2" s="485"/>
      <c r="SW2" s="485"/>
      <c r="SX2" s="485"/>
      <c r="SY2" s="485"/>
      <c r="SZ2" s="485"/>
      <c r="TA2" s="485"/>
      <c r="TB2" s="485"/>
      <c r="TC2" s="485"/>
      <c r="TD2" s="485"/>
      <c r="TE2" s="485"/>
      <c r="TF2" s="485"/>
      <c r="TG2" s="485"/>
      <c r="TH2" s="485"/>
      <c r="TI2" s="485"/>
      <c r="TJ2" s="485"/>
      <c r="TK2" s="485"/>
      <c r="TL2" s="485"/>
      <c r="TM2" s="485"/>
      <c r="TN2" s="485"/>
      <c r="TO2" s="485"/>
      <c r="TP2" s="485"/>
      <c r="TQ2" s="485"/>
      <c r="TR2" s="485"/>
      <c r="TS2" s="485"/>
      <c r="TT2" s="485"/>
      <c r="TU2" s="485"/>
      <c r="TV2" s="485"/>
      <c r="TW2" s="485"/>
      <c r="TX2" s="485"/>
      <c r="TY2" s="485"/>
      <c r="TZ2" s="485"/>
      <c r="UA2" s="485"/>
      <c r="UB2" s="485"/>
      <c r="UC2" s="485"/>
      <c r="UD2" s="485"/>
      <c r="UE2" s="485"/>
      <c r="UF2" s="485"/>
      <c r="UG2" s="485"/>
      <c r="UH2" s="485"/>
      <c r="UI2" s="485"/>
      <c r="UJ2" s="485"/>
      <c r="UK2" s="485"/>
      <c r="UL2" s="485"/>
      <c r="UM2" s="485"/>
      <c r="UN2" s="485"/>
      <c r="UO2" s="485"/>
      <c r="UP2" s="485"/>
      <c r="UQ2" s="485"/>
      <c r="UR2" s="485"/>
      <c r="US2" s="485"/>
      <c r="UT2" s="485"/>
      <c r="UU2" s="485"/>
      <c r="UV2" s="485"/>
      <c r="UW2" s="485"/>
      <c r="UX2" s="485"/>
      <c r="UY2" s="485"/>
      <c r="UZ2" s="485"/>
      <c r="VA2" s="485"/>
      <c r="VB2" s="485"/>
      <c r="VC2" s="485"/>
      <c r="VD2" s="485"/>
      <c r="VE2" s="485"/>
      <c r="VF2" s="485"/>
      <c r="VG2" s="485"/>
      <c r="VH2" s="485"/>
      <c r="VI2" s="485"/>
      <c r="VJ2" s="485"/>
      <c r="VK2" s="485"/>
      <c r="VL2" s="485"/>
      <c r="VM2" s="485"/>
      <c r="VN2" s="485"/>
      <c r="VO2" s="485"/>
      <c r="VP2" s="485"/>
      <c r="VQ2" s="485"/>
      <c r="VR2" s="485"/>
      <c r="VS2" s="485"/>
      <c r="VT2" s="485"/>
      <c r="VU2" s="485"/>
      <c r="VV2" s="485"/>
      <c r="VW2" s="485"/>
      <c r="VX2" s="485"/>
      <c r="VY2" s="485"/>
      <c r="VZ2" s="485"/>
      <c r="WA2" s="485"/>
      <c r="WB2" s="485"/>
      <c r="WC2" s="485"/>
      <c r="WD2" s="485"/>
      <c r="WE2" s="485"/>
      <c r="WF2" s="485"/>
      <c r="WG2" s="485"/>
      <c r="WH2" s="485"/>
      <c r="WI2" s="485"/>
      <c r="WJ2" s="485"/>
      <c r="WK2" s="485"/>
      <c r="WL2" s="485"/>
      <c r="WM2" s="485"/>
      <c r="WN2" s="485"/>
      <c r="WO2" s="485"/>
      <c r="WP2" s="485"/>
      <c r="WQ2" s="485"/>
      <c r="WR2" s="485"/>
      <c r="WS2" s="485"/>
      <c r="WT2" s="485"/>
      <c r="WU2" s="485"/>
      <c r="WV2" s="485"/>
      <c r="WW2" s="485"/>
      <c r="WX2" s="485"/>
      <c r="WY2" s="485"/>
      <c r="WZ2" s="485"/>
      <c r="XA2" s="485"/>
      <c r="XB2" s="485"/>
      <c r="XC2" s="485"/>
      <c r="XD2" s="485"/>
      <c r="XE2" s="485"/>
      <c r="XF2" s="485"/>
      <c r="XG2" s="485"/>
      <c r="XH2" s="485"/>
      <c r="XI2" s="485"/>
      <c r="XJ2" s="485"/>
      <c r="XK2" s="485"/>
      <c r="XL2" s="485"/>
      <c r="XM2" s="485"/>
      <c r="XN2" s="485"/>
      <c r="XO2" s="485"/>
      <c r="XP2" s="485"/>
      <c r="XQ2" s="485"/>
      <c r="XR2" s="485"/>
      <c r="XS2" s="485"/>
      <c r="XT2" s="485"/>
      <c r="XU2" s="485"/>
      <c r="XV2" s="485"/>
      <c r="XW2" s="485"/>
      <c r="XX2" s="485"/>
      <c r="XY2" s="485"/>
      <c r="XZ2" s="485"/>
      <c r="YA2" s="485"/>
      <c r="YB2" s="485"/>
      <c r="YC2" s="485"/>
      <c r="YD2" s="485"/>
      <c r="YE2" s="485"/>
      <c r="YF2" s="485"/>
      <c r="YG2" s="485"/>
      <c r="YH2" s="485"/>
      <c r="YI2" s="485"/>
      <c r="YJ2" s="485"/>
      <c r="YK2" s="485"/>
      <c r="YL2" s="485"/>
      <c r="YM2" s="485"/>
      <c r="YN2" s="485"/>
      <c r="YO2" s="485"/>
      <c r="YP2" s="485"/>
      <c r="YQ2" s="485"/>
      <c r="YR2" s="485"/>
      <c r="YS2" s="485"/>
      <c r="YT2" s="485"/>
      <c r="YU2" s="485"/>
      <c r="YV2" s="485"/>
      <c r="YW2" s="485"/>
      <c r="YX2" s="485"/>
      <c r="YY2" s="485"/>
      <c r="YZ2" s="485"/>
      <c r="ZA2" s="485"/>
      <c r="ZB2" s="485"/>
      <c r="ZC2" s="485"/>
      <c r="ZD2" s="485"/>
      <c r="ZE2" s="485"/>
      <c r="ZF2" s="485"/>
      <c r="ZG2" s="485"/>
      <c r="ZH2" s="485"/>
      <c r="ZI2" s="485"/>
      <c r="ZJ2" s="485"/>
      <c r="ZK2" s="485"/>
      <c r="ZL2" s="485"/>
      <c r="ZM2" s="485"/>
      <c r="ZN2" s="485"/>
      <c r="ZO2" s="485"/>
      <c r="ZP2" s="485"/>
      <c r="ZQ2" s="485"/>
      <c r="ZR2" s="485"/>
      <c r="ZS2" s="485"/>
      <c r="ZT2" s="485"/>
      <c r="ZU2" s="485"/>
      <c r="ZV2" s="485"/>
      <c r="ZW2" s="485"/>
      <c r="ZX2" s="485"/>
      <c r="ZY2" s="485"/>
      <c r="ZZ2" s="485"/>
      <c r="AAA2" s="485"/>
      <c r="AAB2" s="485"/>
      <c r="AAC2" s="485"/>
      <c r="AAD2" s="485"/>
      <c r="AAE2" s="485"/>
      <c r="AAF2" s="485"/>
      <c r="AAG2" s="485"/>
      <c r="AAH2" s="485"/>
      <c r="AAI2" s="485"/>
      <c r="AAJ2" s="485"/>
      <c r="AAK2" s="485"/>
      <c r="AAL2" s="485"/>
      <c r="AAM2" s="485"/>
      <c r="AAN2" s="485"/>
      <c r="AAO2" s="485"/>
      <c r="AAP2" s="485"/>
      <c r="AAQ2" s="485"/>
      <c r="AAR2" s="485"/>
      <c r="AAS2" s="485"/>
      <c r="AAT2" s="485"/>
      <c r="AAU2" s="485"/>
      <c r="AAV2" s="485"/>
      <c r="AAW2" s="485"/>
      <c r="AAX2" s="485"/>
      <c r="AAY2" s="485"/>
      <c r="AAZ2" s="485"/>
      <c r="ABA2" s="485"/>
      <c r="ABB2" s="485"/>
      <c r="ABC2" s="485"/>
      <c r="ABD2" s="485"/>
      <c r="ABE2" s="485"/>
      <c r="ABF2" s="485"/>
      <c r="ABG2" s="485"/>
      <c r="ABH2" s="485"/>
      <c r="ABI2" s="485"/>
      <c r="ABJ2" s="485"/>
      <c r="ABK2" s="485"/>
      <c r="ABL2" s="485"/>
      <c r="ABM2" s="485"/>
      <c r="ABN2" s="485"/>
      <c r="ABO2" s="485"/>
      <c r="ABP2" s="485"/>
      <c r="ABQ2" s="485"/>
      <c r="ABR2" s="485"/>
      <c r="ABS2" s="485"/>
      <c r="ABT2" s="485"/>
      <c r="ABU2" s="485"/>
      <c r="ABV2" s="485"/>
      <c r="ABW2" s="485"/>
      <c r="ABX2" s="485"/>
      <c r="ABY2" s="485"/>
      <c r="ABZ2" s="485"/>
      <c r="ACA2" s="485"/>
      <c r="ACB2" s="485"/>
      <c r="ACC2" s="485"/>
      <c r="ACD2" s="485"/>
      <c r="ACE2" s="485"/>
      <c r="ACF2" s="485"/>
      <c r="ACG2" s="485"/>
      <c r="ACH2" s="485"/>
      <c r="ACI2" s="485"/>
      <c r="ACJ2" s="485"/>
      <c r="ACK2" s="485"/>
      <c r="ACL2" s="485"/>
      <c r="ACM2" s="485"/>
      <c r="ACN2" s="485"/>
      <c r="ACO2" s="485"/>
      <c r="ACP2" s="485"/>
      <c r="ACQ2" s="485"/>
      <c r="ACR2" s="485"/>
      <c r="ACS2" s="485"/>
      <c r="ACT2" s="485"/>
      <c r="ACU2" s="485"/>
      <c r="ACV2" s="485"/>
      <c r="ACW2" s="485"/>
      <c r="ACX2" s="485"/>
      <c r="ACY2" s="485"/>
      <c r="ACZ2" s="485"/>
      <c r="ADA2" s="485"/>
      <c r="ADB2" s="485"/>
      <c r="ADC2" s="485"/>
      <c r="ADD2" s="485"/>
      <c r="ADE2" s="485"/>
      <c r="ADF2" s="485"/>
      <c r="ADG2" s="485"/>
      <c r="ADH2" s="485"/>
      <c r="ADI2" s="485"/>
      <c r="ADJ2" s="485"/>
      <c r="ADK2" s="485"/>
      <c r="ADL2" s="485"/>
      <c r="ADM2" s="485"/>
      <c r="ADN2" s="485"/>
      <c r="ADO2" s="485"/>
      <c r="ADP2" s="485"/>
      <c r="ADQ2" s="485"/>
      <c r="ADR2" s="485"/>
      <c r="ADS2" s="485"/>
      <c r="ADT2" s="485"/>
      <c r="ADU2" s="485"/>
      <c r="ADV2" s="485"/>
      <c r="ADW2" s="485"/>
      <c r="ADX2" s="485"/>
      <c r="ADY2" s="485"/>
      <c r="ADZ2" s="485"/>
      <c r="AEA2" s="485"/>
      <c r="AEB2" s="485"/>
      <c r="AEC2" s="485"/>
      <c r="AED2" s="485"/>
      <c r="AEE2" s="485"/>
      <c r="AEF2" s="485"/>
      <c r="AEG2" s="485"/>
      <c r="AEH2" s="485"/>
      <c r="AEI2" s="485"/>
      <c r="AEJ2" s="485"/>
      <c r="AEK2" s="485"/>
      <c r="AEL2" s="485"/>
      <c r="AEM2" s="485"/>
      <c r="AEN2" s="485"/>
      <c r="AEO2" s="485"/>
      <c r="AEP2" s="485"/>
      <c r="AEQ2" s="485"/>
      <c r="AER2" s="485"/>
      <c r="AES2" s="485"/>
      <c r="AET2" s="485"/>
      <c r="AEU2" s="485"/>
      <c r="AEV2" s="485"/>
      <c r="AEW2" s="485"/>
      <c r="AEX2" s="485"/>
      <c r="AEY2" s="485"/>
      <c r="AEZ2" s="485"/>
      <c r="AFA2" s="485"/>
      <c r="AFB2" s="485"/>
      <c r="AFC2" s="485"/>
      <c r="AFD2" s="485"/>
      <c r="AFE2" s="485"/>
      <c r="AFF2" s="485"/>
      <c r="AFG2" s="485"/>
      <c r="AFH2" s="485"/>
      <c r="AFI2" s="485"/>
      <c r="AFJ2" s="485"/>
      <c r="AFK2" s="485"/>
      <c r="AFL2" s="485"/>
      <c r="AFM2" s="485"/>
      <c r="AFN2" s="485"/>
      <c r="AFO2" s="485"/>
      <c r="AFP2" s="485"/>
      <c r="AFQ2" s="485"/>
      <c r="AFR2" s="485"/>
      <c r="AFS2" s="485"/>
      <c r="AFT2" s="485"/>
      <c r="AFU2" s="485"/>
      <c r="AFV2" s="485"/>
      <c r="AFW2" s="485"/>
      <c r="AFX2" s="485"/>
      <c r="AFY2" s="485"/>
      <c r="AFZ2" s="485"/>
      <c r="AGA2" s="485"/>
      <c r="AGB2" s="485"/>
      <c r="AGC2" s="485"/>
      <c r="AGD2" s="485"/>
      <c r="AGE2" s="485"/>
      <c r="AGF2" s="485"/>
      <c r="AGG2" s="485"/>
      <c r="AGH2" s="485"/>
      <c r="AGI2" s="485"/>
      <c r="AGJ2" s="485"/>
      <c r="AGK2" s="485"/>
      <c r="AGL2" s="485"/>
      <c r="AGM2" s="485"/>
      <c r="AGN2" s="485"/>
      <c r="AGO2" s="485"/>
      <c r="AGP2" s="485"/>
      <c r="AGQ2" s="485"/>
      <c r="AGR2" s="485"/>
      <c r="AGS2" s="485"/>
      <c r="AGT2" s="485"/>
      <c r="AGU2" s="485"/>
      <c r="AGV2" s="485"/>
      <c r="AGW2" s="485"/>
      <c r="AGX2" s="485"/>
      <c r="AGY2" s="485"/>
      <c r="AGZ2" s="485"/>
      <c r="AHA2" s="485"/>
      <c r="AHB2" s="485"/>
      <c r="AHC2" s="485"/>
      <c r="AHD2" s="485"/>
      <c r="AHE2" s="485"/>
      <c r="AHF2" s="485"/>
      <c r="AHG2" s="485"/>
      <c r="AHH2" s="485"/>
      <c r="AHI2" s="485"/>
      <c r="AHJ2" s="485"/>
      <c r="AHK2" s="485"/>
      <c r="AHL2" s="485"/>
      <c r="AHM2" s="485"/>
      <c r="AHN2" s="485"/>
      <c r="AHO2" s="485"/>
      <c r="AHP2" s="485"/>
      <c r="AHQ2" s="485"/>
      <c r="AHR2" s="485"/>
      <c r="AHS2" s="485"/>
      <c r="AHT2" s="485"/>
      <c r="AHU2" s="485"/>
      <c r="AHV2" s="485"/>
      <c r="AHW2" s="485"/>
      <c r="AHX2" s="485"/>
      <c r="AHY2" s="485"/>
      <c r="AHZ2" s="485"/>
      <c r="AIA2" s="485"/>
      <c r="AIB2" s="485"/>
      <c r="AIC2" s="485"/>
      <c r="AID2" s="485"/>
      <c r="AIE2" s="485"/>
      <c r="AIF2" s="485"/>
      <c r="AIG2" s="485"/>
      <c r="AIH2" s="485"/>
      <c r="AII2" s="485"/>
      <c r="AIJ2" s="485"/>
      <c r="AIK2" s="485"/>
      <c r="AIL2" s="485"/>
      <c r="AIM2" s="485"/>
      <c r="AIN2" s="485"/>
      <c r="AIO2" s="485"/>
      <c r="AIP2" s="485"/>
      <c r="AIQ2" s="485"/>
      <c r="AIR2" s="485"/>
      <c r="AIS2" s="485"/>
      <c r="AIT2" s="485"/>
      <c r="AIU2" s="485"/>
      <c r="AIV2" s="485"/>
      <c r="AIW2" s="485"/>
      <c r="AIX2" s="485"/>
      <c r="AIY2" s="485"/>
      <c r="AIZ2" s="485"/>
      <c r="AJA2" s="485"/>
      <c r="AJB2" s="485"/>
      <c r="AJC2" s="485"/>
      <c r="AJD2" s="485"/>
      <c r="AJE2" s="485"/>
      <c r="AJF2" s="485"/>
      <c r="AJG2" s="485"/>
      <c r="AJH2" s="485"/>
      <c r="AJI2" s="485"/>
      <c r="AJJ2" s="485"/>
      <c r="AJK2" s="485"/>
      <c r="AJL2" s="485"/>
      <c r="AJM2" s="485"/>
      <c r="AJN2" s="485"/>
      <c r="AJO2" s="485"/>
      <c r="AJP2" s="485"/>
      <c r="AJQ2" s="485"/>
      <c r="AJR2" s="485"/>
      <c r="AJS2" s="485"/>
      <c r="AJT2" s="485"/>
      <c r="AJU2" s="485"/>
      <c r="AJV2" s="485"/>
      <c r="AJW2" s="485"/>
      <c r="AJX2" s="485"/>
      <c r="AJY2" s="485"/>
      <c r="AJZ2" s="485"/>
      <c r="AKA2" s="485"/>
      <c r="AKB2" s="485"/>
      <c r="AKC2" s="485"/>
      <c r="AKD2" s="485"/>
      <c r="AKE2" s="485"/>
      <c r="AKF2" s="485"/>
      <c r="AKG2" s="485"/>
      <c r="AKH2" s="485"/>
      <c r="AKI2" s="485"/>
      <c r="AKJ2" s="485"/>
      <c r="AKK2" s="485"/>
      <c r="AKL2" s="485"/>
      <c r="AKM2" s="485"/>
      <c r="AKN2" s="485"/>
      <c r="AKO2" s="485"/>
      <c r="AKP2" s="485"/>
      <c r="AKQ2" s="485"/>
      <c r="AKR2" s="485"/>
      <c r="AKS2" s="485"/>
      <c r="AKT2" s="485"/>
      <c r="AKU2" s="485"/>
      <c r="AKV2" s="485"/>
      <c r="AKW2" s="485"/>
      <c r="AKX2" s="485"/>
      <c r="AKY2" s="485"/>
      <c r="AKZ2" s="485"/>
      <c r="ALA2" s="485"/>
      <c r="ALB2" s="485"/>
      <c r="ALC2" s="485"/>
      <c r="ALD2" s="485"/>
      <c r="ALE2" s="485"/>
      <c r="ALF2" s="485"/>
      <c r="ALG2" s="485"/>
      <c r="ALH2" s="485"/>
      <c r="ALI2" s="485"/>
      <c r="ALJ2" s="485"/>
      <c r="ALK2" s="485"/>
      <c r="ALL2" s="485"/>
      <c r="ALM2" s="485"/>
      <c r="ALN2" s="485"/>
      <c r="ALO2" s="485"/>
      <c r="ALP2" s="485"/>
      <c r="ALQ2" s="485"/>
      <c r="ALR2" s="485"/>
      <c r="ALS2" s="485"/>
      <c r="ALT2" s="485"/>
      <c r="ALU2" s="485"/>
      <c r="ALV2" s="485"/>
      <c r="ALW2" s="485"/>
      <c r="ALX2" s="485"/>
      <c r="ALY2" s="485"/>
      <c r="ALZ2" s="485"/>
      <c r="AMA2" s="485"/>
      <c r="AMB2" s="485"/>
      <c r="AMC2" s="485"/>
      <c r="AMD2" s="485"/>
      <c r="AME2" s="485"/>
      <c r="AMF2" s="485"/>
      <c r="AMG2" s="485"/>
      <c r="AMH2" s="485"/>
      <c r="AMI2" s="485"/>
      <c r="AMJ2" s="485"/>
      <c r="AMK2" s="485"/>
      <c r="AML2" s="485"/>
      <c r="AMM2" s="485"/>
      <c r="AMN2" s="485"/>
      <c r="AMO2" s="485"/>
      <c r="AMP2" s="485"/>
      <c r="AMQ2" s="485"/>
      <c r="AMR2" s="485"/>
      <c r="AMS2" s="485"/>
      <c r="AMT2" s="485"/>
      <c r="AMU2" s="485"/>
      <c r="AMV2" s="485"/>
      <c r="AMW2" s="485"/>
      <c r="AMX2" s="485"/>
      <c r="AMY2" s="485"/>
      <c r="AMZ2" s="485"/>
      <c r="ANA2" s="485"/>
      <c r="ANB2" s="485"/>
      <c r="ANC2" s="485"/>
      <c r="AND2" s="485"/>
      <c r="ANE2" s="485"/>
      <c r="ANF2" s="485"/>
      <c r="ANG2" s="485"/>
      <c r="ANH2" s="485"/>
      <c r="ANI2" s="485"/>
      <c r="ANJ2" s="485"/>
      <c r="ANK2" s="485"/>
      <c r="ANL2" s="485"/>
      <c r="ANM2" s="485"/>
      <c r="ANN2" s="485"/>
      <c r="ANO2" s="485"/>
      <c r="ANP2" s="485"/>
      <c r="ANQ2" s="485"/>
      <c r="ANR2" s="485"/>
      <c r="ANS2" s="485"/>
      <c r="ANT2" s="485"/>
      <c r="ANU2" s="485"/>
      <c r="ANV2" s="485"/>
      <c r="ANW2" s="485"/>
      <c r="ANX2" s="485"/>
      <c r="ANY2" s="485"/>
      <c r="ANZ2" s="485"/>
      <c r="AOA2" s="485"/>
      <c r="AOB2" s="485"/>
      <c r="AOC2" s="485"/>
      <c r="AOD2" s="485"/>
      <c r="AOE2" s="485"/>
      <c r="AOF2" s="485"/>
      <c r="AOG2" s="485"/>
      <c r="AOH2" s="485"/>
      <c r="AOI2" s="485"/>
      <c r="AOJ2" s="485"/>
      <c r="AOK2" s="485"/>
      <c r="AOL2" s="485"/>
      <c r="AOM2" s="485"/>
      <c r="AON2" s="485"/>
      <c r="AOO2" s="485"/>
      <c r="AOP2" s="485"/>
      <c r="AOQ2" s="485"/>
      <c r="AOR2" s="485"/>
      <c r="AOS2" s="485"/>
      <c r="AOT2" s="485"/>
      <c r="AOU2" s="485"/>
      <c r="AOV2" s="485"/>
      <c r="AOW2" s="485"/>
      <c r="AOX2" s="485"/>
      <c r="AOY2" s="485"/>
      <c r="AOZ2" s="485"/>
      <c r="APA2" s="485"/>
      <c r="APB2" s="485"/>
      <c r="APC2" s="485"/>
      <c r="APD2" s="485"/>
      <c r="APE2" s="485"/>
      <c r="APF2" s="485"/>
      <c r="APG2" s="485"/>
      <c r="APH2" s="485"/>
      <c r="API2" s="485"/>
      <c r="APJ2" s="485"/>
      <c r="APK2" s="485"/>
      <c r="APL2" s="485"/>
      <c r="APM2" s="485"/>
      <c r="APN2" s="485"/>
      <c r="APO2" s="485"/>
      <c r="APP2" s="485"/>
      <c r="APQ2" s="485"/>
      <c r="APR2" s="485"/>
      <c r="APS2" s="485"/>
      <c r="APT2" s="485"/>
      <c r="APU2" s="485"/>
      <c r="APV2" s="485"/>
      <c r="APW2" s="485"/>
      <c r="APX2" s="485"/>
      <c r="APY2" s="485"/>
      <c r="APZ2" s="485"/>
      <c r="AQA2" s="485"/>
      <c r="AQB2" s="485"/>
      <c r="AQC2" s="485"/>
      <c r="AQD2" s="485"/>
      <c r="AQE2" s="485"/>
      <c r="AQF2" s="485"/>
      <c r="AQG2" s="485"/>
      <c r="AQH2" s="485"/>
      <c r="AQI2" s="485"/>
      <c r="AQJ2" s="485"/>
      <c r="AQK2" s="485"/>
      <c r="AQL2" s="485"/>
      <c r="AQM2" s="485"/>
      <c r="AQN2" s="485"/>
      <c r="AQO2" s="485"/>
      <c r="AQP2" s="485"/>
      <c r="AQQ2" s="485"/>
      <c r="AQR2" s="485"/>
      <c r="AQS2" s="485"/>
      <c r="AQT2" s="485"/>
      <c r="AQU2" s="485"/>
      <c r="AQV2" s="485"/>
      <c r="AQW2" s="485"/>
      <c r="AQX2" s="485"/>
      <c r="AQY2" s="485"/>
      <c r="AQZ2" s="485"/>
      <c r="ARA2" s="485"/>
      <c r="ARB2" s="485"/>
      <c r="ARC2" s="485"/>
      <c r="ARD2" s="485"/>
      <c r="ARE2" s="485"/>
      <c r="ARF2" s="485"/>
      <c r="ARG2" s="485"/>
      <c r="ARH2" s="485"/>
      <c r="ARI2" s="485"/>
      <c r="ARJ2" s="485"/>
      <c r="ARK2" s="485"/>
      <c r="ARL2" s="485"/>
      <c r="ARM2" s="485"/>
      <c r="ARN2" s="485"/>
      <c r="ARO2" s="485"/>
      <c r="ARP2" s="485"/>
      <c r="ARQ2" s="485"/>
      <c r="ARR2" s="485"/>
      <c r="ARS2" s="485"/>
      <c r="ART2" s="485"/>
      <c r="ARU2" s="485"/>
      <c r="ARV2" s="485"/>
      <c r="ARW2" s="485"/>
      <c r="ARX2" s="485"/>
      <c r="ARY2" s="485"/>
      <c r="ARZ2" s="485"/>
      <c r="ASA2" s="485"/>
      <c r="ASB2" s="485"/>
      <c r="ASC2" s="485"/>
      <c r="ASD2" s="485"/>
      <c r="ASE2" s="485"/>
      <c r="ASF2" s="485"/>
      <c r="ASG2" s="485"/>
      <c r="ASH2" s="485"/>
      <c r="ASI2" s="485"/>
      <c r="ASJ2" s="485"/>
      <c r="ASK2" s="485"/>
      <c r="ASL2" s="485"/>
      <c r="ASM2" s="485"/>
      <c r="ASN2" s="485"/>
      <c r="ASO2" s="485"/>
      <c r="ASP2" s="485"/>
      <c r="ASQ2" s="485"/>
      <c r="ASR2" s="485"/>
      <c r="ASS2" s="485"/>
      <c r="AST2" s="485"/>
      <c r="ASU2" s="485"/>
      <c r="ASV2" s="485"/>
      <c r="ASW2" s="485"/>
      <c r="ASX2" s="485"/>
      <c r="ASY2" s="485"/>
      <c r="ASZ2" s="485"/>
      <c r="ATA2" s="485"/>
      <c r="ATB2" s="485"/>
      <c r="ATC2" s="485"/>
      <c r="ATD2" s="485"/>
      <c r="ATE2" s="485"/>
      <c r="ATF2" s="485"/>
      <c r="ATG2" s="485"/>
      <c r="ATH2" s="485"/>
      <c r="ATI2" s="485"/>
      <c r="ATJ2" s="485"/>
      <c r="ATK2" s="485"/>
      <c r="ATL2" s="485"/>
      <c r="ATM2" s="485"/>
      <c r="ATN2" s="485"/>
      <c r="ATO2" s="485"/>
      <c r="ATP2" s="485"/>
      <c r="ATQ2" s="485"/>
      <c r="ATR2" s="485"/>
      <c r="ATS2" s="485"/>
      <c r="ATT2" s="485"/>
      <c r="ATU2" s="485"/>
      <c r="ATV2" s="485"/>
      <c r="ATW2" s="485"/>
      <c r="ATX2" s="485"/>
      <c r="ATY2" s="485"/>
      <c r="ATZ2" s="485"/>
      <c r="AUA2" s="485"/>
      <c r="AUB2" s="485"/>
      <c r="AUC2" s="485"/>
      <c r="AUD2" s="485"/>
      <c r="AUE2" s="485"/>
      <c r="AUF2" s="485"/>
      <c r="AUG2" s="485"/>
      <c r="AUH2" s="485"/>
      <c r="AUI2" s="485"/>
      <c r="AUJ2" s="485"/>
      <c r="AUK2" s="485"/>
      <c r="AUL2" s="485"/>
      <c r="AUM2" s="485"/>
      <c r="AUN2" s="485"/>
      <c r="AUO2" s="485"/>
      <c r="AUP2" s="485"/>
      <c r="AUQ2" s="485"/>
      <c r="AUR2" s="485"/>
      <c r="AUS2" s="485"/>
      <c r="AUT2" s="485"/>
      <c r="AUU2" s="485"/>
      <c r="AUV2" s="485"/>
      <c r="AUW2" s="485"/>
      <c r="AUX2" s="485"/>
      <c r="AUY2" s="485"/>
      <c r="AUZ2" s="485"/>
      <c r="AVA2" s="485"/>
      <c r="AVB2" s="485"/>
      <c r="AVC2" s="485"/>
      <c r="AVD2" s="485"/>
      <c r="AVE2" s="485"/>
      <c r="AVF2" s="485"/>
      <c r="AVG2" s="485"/>
      <c r="AVH2" s="485"/>
      <c r="AVI2" s="485"/>
      <c r="AVJ2" s="485"/>
      <c r="AVK2" s="485"/>
      <c r="AVL2" s="485"/>
      <c r="AVM2" s="485"/>
      <c r="AVN2" s="485"/>
      <c r="AVO2" s="485"/>
      <c r="AVP2" s="485"/>
      <c r="AVQ2" s="485"/>
      <c r="AVR2" s="485"/>
      <c r="AVS2" s="485"/>
      <c r="AVT2" s="485"/>
      <c r="AVU2" s="485"/>
      <c r="AVV2" s="485"/>
      <c r="AVW2" s="485"/>
      <c r="AVX2" s="485"/>
      <c r="AVY2" s="485"/>
      <c r="AVZ2" s="485"/>
      <c r="AWA2" s="485"/>
      <c r="AWB2" s="485"/>
      <c r="AWC2" s="485"/>
      <c r="AWD2" s="485"/>
      <c r="AWE2" s="485"/>
      <c r="AWF2" s="485"/>
      <c r="AWG2" s="485"/>
      <c r="AWH2" s="485"/>
      <c r="AWI2" s="485"/>
      <c r="AWJ2" s="485"/>
      <c r="AWK2" s="485"/>
      <c r="AWL2" s="485"/>
      <c r="AWM2" s="485"/>
      <c r="AWN2" s="485"/>
      <c r="AWO2" s="485"/>
      <c r="AWP2" s="485"/>
      <c r="AWQ2" s="485"/>
      <c r="AWR2" s="485"/>
      <c r="AWS2" s="485"/>
      <c r="AWT2" s="485"/>
      <c r="AWU2" s="485"/>
      <c r="AWV2" s="485"/>
      <c r="AWW2" s="485"/>
      <c r="AWX2" s="485"/>
      <c r="AWY2" s="485"/>
      <c r="AWZ2" s="485"/>
      <c r="AXA2" s="485"/>
      <c r="AXB2" s="485"/>
      <c r="AXC2" s="485"/>
      <c r="AXD2" s="485"/>
      <c r="AXE2" s="485"/>
      <c r="AXF2" s="485"/>
      <c r="AXG2" s="485"/>
      <c r="AXH2" s="485"/>
      <c r="AXI2" s="485"/>
      <c r="AXJ2" s="485"/>
      <c r="AXK2" s="485"/>
      <c r="AXL2" s="485"/>
      <c r="AXM2" s="485"/>
      <c r="AXN2" s="485"/>
      <c r="AXO2" s="485"/>
      <c r="AXP2" s="485"/>
      <c r="AXQ2" s="485"/>
      <c r="AXR2" s="485"/>
      <c r="AXS2" s="485"/>
      <c r="AXT2" s="485"/>
      <c r="AXU2" s="485"/>
      <c r="AXV2" s="485"/>
      <c r="AXW2" s="485"/>
      <c r="AXX2" s="485"/>
      <c r="AXY2" s="485"/>
      <c r="AXZ2" s="485"/>
      <c r="AYA2" s="485"/>
      <c r="AYB2" s="485"/>
      <c r="AYC2" s="485"/>
      <c r="AYD2" s="485"/>
      <c r="AYE2" s="485"/>
      <c r="AYF2" s="485"/>
      <c r="AYG2" s="485"/>
      <c r="AYH2" s="485"/>
      <c r="AYI2" s="485"/>
      <c r="AYJ2" s="485"/>
      <c r="AYK2" s="485"/>
      <c r="AYL2" s="485"/>
      <c r="AYM2" s="485"/>
      <c r="AYN2" s="485"/>
      <c r="AYO2" s="485"/>
      <c r="AYP2" s="485"/>
      <c r="AYQ2" s="485"/>
      <c r="AYR2" s="485"/>
      <c r="AYS2" s="485"/>
      <c r="AYT2" s="485"/>
      <c r="AYU2" s="485"/>
      <c r="AYV2" s="485"/>
      <c r="AYW2" s="485"/>
      <c r="AYX2" s="485"/>
      <c r="AYY2" s="485"/>
      <c r="AYZ2" s="485"/>
      <c r="AZA2" s="485"/>
      <c r="AZB2" s="485"/>
      <c r="AZC2" s="485"/>
      <c r="AZD2" s="485"/>
      <c r="AZE2" s="485"/>
      <c r="AZF2" s="485"/>
      <c r="AZG2" s="485"/>
      <c r="AZH2" s="485"/>
      <c r="AZI2" s="485"/>
      <c r="AZJ2" s="485"/>
      <c r="AZK2" s="485"/>
      <c r="AZL2" s="485"/>
      <c r="AZM2" s="485"/>
      <c r="AZN2" s="485"/>
      <c r="AZO2" s="485"/>
      <c r="AZP2" s="485"/>
      <c r="AZQ2" s="485"/>
      <c r="AZR2" s="485"/>
      <c r="AZS2" s="485"/>
      <c r="AZT2" s="485"/>
      <c r="AZU2" s="485"/>
      <c r="AZV2" s="485"/>
      <c r="AZW2" s="485"/>
      <c r="AZX2" s="485"/>
      <c r="AZY2" s="485"/>
      <c r="AZZ2" s="485"/>
      <c r="BAA2" s="485"/>
      <c r="BAB2" s="485"/>
      <c r="BAC2" s="485"/>
      <c r="BAD2" s="485"/>
      <c r="BAE2" s="485"/>
      <c r="BAF2" s="485"/>
      <c r="BAG2" s="485"/>
      <c r="BAH2" s="485"/>
      <c r="BAI2" s="485"/>
      <c r="BAJ2" s="485"/>
      <c r="BAK2" s="485"/>
      <c r="BAL2" s="485"/>
      <c r="BAM2" s="485"/>
      <c r="BAN2" s="485"/>
      <c r="BAO2" s="485"/>
      <c r="BAP2" s="485"/>
      <c r="BAQ2" s="485"/>
      <c r="BAR2" s="485"/>
      <c r="BAS2" s="485"/>
      <c r="BAT2" s="485"/>
      <c r="BAU2" s="485"/>
      <c r="BAV2" s="485"/>
      <c r="BAW2" s="485"/>
      <c r="BAX2" s="485"/>
      <c r="BAY2" s="485"/>
      <c r="BAZ2" s="485"/>
      <c r="BBA2" s="485"/>
      <c r="BBB2" s="485"/>
      <c r="BBC2" s="485"/>
      <c r="BBD2" s="485"/>
      <c r="BBE2" s="485"/>
      <c r="BBF2" s="485"/>
      <c r="BBG2" s="485"/>
      <c r="BBH2" s="485"/>
      <c r="BBI2" s="485"/>
      <c r="BBJ2" s="485"/>
      <c r="BBK2" s="485"/>
      <c r="BBL2" s="485"/>
      <c r="BBM2" s="485"/>
      <c r="BBN2" s="485"/>
      <c r="BBO2" s="485"/>
      <c r="BBP2" s="485"/>
      <c r="BBQ2" s="485"/>
      <c r="BBR2" s="485"/>
      <c r="BBS2" s="485"/>
      <c r="BBT2" s="485"/>
      <c r="BBU2" s="485"/>
      <c r="BBV2" s="485"/>
      <c r="BBW2" s="485"/>
      <c r="BBX2" s="485"/>
      <c r="BBY2" s="485"/>
      <c r="BBZ2" s="485"/>
      <c r="BCA2" s="485"/>
      <c r="BCB2" s="485"/>
      <c r="BCC2" s="485"/>
      <c r="BCD2" s="485"/>
      <c r="BCE2" s="485"/>
      <c r="BCF2" s="485"/>
      <c r="BCG2" s="485"/>
      <c r="BCH2" s="485"/>
      <c r="BCI2" s="485"/>
      <c r="BCJ2" s="485"/>
      <c r="BCK2" s="485"/>
      <c r="BCL2" s="485"/>
      <c r="BCM2" s="485"/>
      <c r="BCN2" s="485"/>
      <c r="BCO2" s="485"/>
      <c r="BCP2" s="485"/>
      <c r="BCQ2" s="485"/>
      <c r="BCR2" s="485"/>
      <c r="BCS2" s="485"/>
      <c r="BCT2" s="485"/>
      <c r="BCU2" s="485"/>
      <c r="BCV2" s="485"/>
      <c r="BCW2" s="485"/>
      <c r="BCX2" s="485"/>
      <c r="BCY2" s="485"/>
      <c r="BCZ2" s="485"/>
      <c r="BDA2" s="485"/>
      <c r="BDB2" s="485"/>
      <c r="BDC2" s="485"/>
      <c r="BDD2" s="485"/>
      <c r="BDE2" s="485"/>
      <c r="BDF2" s="485"/>
      <c r="BDG2" s="485"/>
      <c r="BDH2" s="485"/>
      <c r="BDI2" s="485"/>
      <c r="BDJ2" s="485"/>
      <c r="BDK2" s="485"/>
      <c r="BDL2" s="485"/>
      <c r="BDM2" s="485"/>
      <c r="BDN2" s="485"/>
      <c r="BDO2" s="485"/>
      <c r="BDP2" s="485"/>
      <c r="BDQ2" s="485"/>
      <c r="BDR2" s="485"/>
      <c r="BDS2" s="485"/>
      <c r="BDT2" s="485"/>
      <c r="BDU2" s="485"/>
      <c r="BDV2" s="485"/>
      <c r="BDW2" s="485"/>
      <c r="BDX2" s="485"/>
      <c r="BDY2" s="485"/>
      <c r="BDZ2" s="485"/>
      <c r="BEA2" s="485"/>
      <c r="BEB2" s="485"/>
      <c r="BEC2" s="485"/>
      <c r="BED2" s="485"/>
      <c r="BEE2" s="485"/>
      <c r="BEF2" s="485"/>
      <c r="BEG2" s="485"/>
      <c r="BEH2" s="485"/>
      <c r="BEI2" s="485"/>
      <c r="BEJ2" s="485"/>
      <c r="BEK2" s="485"/>
      <c r="BEL2" s="485"/>
      <c r="BEM2" s="485"/>
      <c r="BEN2" s="485"/>
      <c r="BEO2" s="485"/>
      <c r="BEP2" s="485"/>
      <c r="BEQ2" s="485"/>
      <c r="BER2" s="485"/>
      <c r="BES2" s="485"/>
      <c r="BET2" s="485"/>
      <c r="BEU2" s="485"/>
      <c r="BEV2" s="485"/>
      <c r="BEW2" s="485"/>
      <c r="BEX2" s="485"/>
      <c r="BEY2" s="485"/>
      <c r="BEZ2" s="485"/>
      <c r="BFA2" s="485"/>
      <c r="BFB2" s="485"/>
      <c r="BFC2" s="485"/>
      <c r="BFD2" s="485"/>
      <c r="BFE2" s="485"/>
      <c r="BFF2" s="485"/>
      <c r="BFG2" s="485"/>
      <c r="BFH2" s="485"/>
      <c r="BFI2" s="485"/>
      <c r="BFJ2" s="485"/>
      <c r="BFK2" s="485"/>
      <c r="BFL2" s="485"/>
      <c r="BFM2" s="485"/>
      <c r="BFN2" s="485"/>
      <c r="BFO2" s="485"/>
      <c r="BFP2" s="485"/>
      <c r="BFQ2" s="485"/>
      <c r="BFR2" s="485"/>
      <c r="BFS2" s="485"/>
      <c r="BFT2" s="485"/>
      <c r="BFU2" s="485"/>
      <c r="BFV2" s="485"/>
      <c r="BFW2" s="485"/>
      <c r="BFX2" s="485"/>
      <c r="BFY2" s="485"/>
      <c r="BFZ2" s="485"/>
      <c r="BGA2" s="485"/>
      <c r="BGB2" s="485"/>
      <c r="BGC2" s="485"/>
      <c r="BGD2" s="485"/>
      <c r="BGE2" s="485"/>
      <c r="BGF2" s="485"/>
      <c r="BGG2" s="485"/>
      <c r="BGH2" s="485"/>
      <c r="BGI2" s="485"/>
      <c r="BGJ2" s="485"/>
      <c r="BGK2" s="485"/>
      <c r="BGL2" s="485"/>
      <c r="BGM2" s="485"/>
      <c r="BGN2" s="485"/>
      <c r="BGO2" s="485"/>
      <c r="BGP2" s="485"/>
      <c r="BGQ2" s="485"/>
      <c r="BGR2" s="485"/>
      <c r="BGS2" s="485"/>
      <c r="BGT2" s="485"/>
      <c r="BGU2" s="485"/>
      <c r="BGV2" s="485"/>
      <c r="BGW2" s="485"/>
      <c r="BGX2" s="485"/>
      <c r="BGY2" s="485"/>
      <c r="BGZ2" s="485"/>
      <c r="BHA2" s="485"/>
      <c r="BHB2" s="485"/>
      <c r="BHC2" s="485"/>
      <c r="BHD2" s="485"/>
      <c r="BHE2" s="485"/>
      <c r="BHF2" s="485"/>
      <c r="BHG2" s="485"/>
      <c r="BHH2" s="485"/>
      <c r="BHI2" s="485"/>
      <c r="BHJ2" s="485"/>
      <c r="BHK2" s="485"/>
      <c r="BHL2" s="485"/>
      <c r="BHM2" s="485"/>
      <c r="BHN2" s="485"/>
      <c r="BHO2" s="485"/>
      <c r="BHP2" s="485"/>
      <c r="BHQ2" s="485"/>
      <c r="BHR2" s="485"/>
      <c r="BHS2" s="485"/>
      <c r="BHT2" s="485"/>
      <c r="BHU2" s="485"/>
      <c r="BHV2" s="485"/>
      <c r="BHW2" s="485"/>
      <c r="BHX2" s="485"/>
      <c r="BHY2" s="485"/>
      <c r="BHZ2" s="485"/>
      <c r="BIA2" s="485"/>
      <c r="BIB2" s="485"/>
      <c r="BIC2" s="485"/>
      <c r="BID2" s="485"/>
      <c r="BIE2" s="485"/>
      <c r="BIF2" s="485"/>
      <c r="BIG2" s="485"/>
      <c r="BIH2" s="485"/>
      <c r="BII2" s="485"/>
      <c r="BIJ2" s="485"/>
      <c r="BIK2" s="485"/>
      <c r="BIL2" s="485"/>
      <c r="BIM2" s="485"/>
      <c r="BIN2" s="485"/>
      <c r="BIO2" s="485"/>
      <c r="BIP2" s="485"/>
      <c r="BIQ2" s="485"/>
      <c r="BIR2" s="485"/>
      <c r="BIS2" s="485"/>
      <c r="BIT2" s="485"/>
      <c r="BIU2" s="485"/>
      <c r="BIV2" s="485"/>
      <c r="BIW2" s="485"/>
      <c r="BIX2" s="485"/>
      <c r="BIY2" s="485"/>
      <c r="BIZ2" s="485"/>
      <c r="BJA2" s="485"/>
      <c r="BJB2" s="485"/>
      <c r="BJC2" s="485"/>
      <c r="BJD2" s="485"/>
      <c r="BJE2" s="485"/>
      <c r="BJF2" s="485"/>
      <c r="BJG2" s="485"/>
      <c r="BJH2" s="485"/>
      <c r="BJI2" s="485"/>
      <c r="BJJ2" s="485"/>
      <c r="BJK2" s="485"/>
      <c r="BJL2" s="485"/>
      <c r="BJM2" s="485"/>
      <c r="BJN2" s="485"/>
      <c r="BJO2" s="485"/>
      <c r="BJP2" s="485"/>
      <c r="BJQ2" s="485"/>
      <c r="BJR2" s="485"/>
      <c r="BJS2" s="485"/>
      <c r="BJT2" s="485"/>
      <c r="BJU2" s="485"/>
      <c r="BJV2" s="485"/>
      <c r="BJW2" s="485"/>
      <c r="BJX2" s="485"/>
      <c r="BJY2" s="485"/>
      <c r="BJZ2" s="485"/>
      <c r="BKA2" s="485"/>
      <c r="BKB2" s="485"/>
      <c r="BKC2" s="485"/>
      <c r="BKD2" s="485"/>
      <c r="BKE2" s="485"/>
      <c r="BKF2" s="485"/>
      <c r="BKG2" s="485"/>
      <c r="BKH2" s="485"/>
      <c r="BKI2" s="485"/>
      <c r="BKJ2" s="485"/>
      <c r="BKK2" s="485"/>
      <c r="BKL2" s="485"/>
      <c r="BKM2" s="485"/>
      <c r="BKN2" s="485"/>
      <c r="BKO2" s="485"/>
      <c r="BKP2" s="485"/>
      <c r="BKQ2" s="485"/>
      <c r="BKR2" s="485"/>
      <c r="BKS2" s="485"/>
      <c r="BKT2" s="485"/>
      <c r="BKU2" s="485"/>
      <c r="BKV2" s="485"/>
      <c r="BKW2" s="485"/>
      <c r="BKX2" s="485"/>
      <c r="BKY2" s="485"/>
      <c r="BKZ2" s="485"/>
      <c r="BLA2" s="485"/>
      <c r="BLB2" s="485"/>
      <c r="BLC2" s="485"/>
      <c r="BLD2" s="485"/>
      <c r="BLE2" s="485"/>
      <c r="BLF2" s="485"/>
      <c r="BLG2" s="485"/>
      <c r="BLH2" s="485"/>
      <c r="BLI2" s="485"/>
      <c r="BLJ2" s="485"/>
      <c r="BLK2" s="485"/>
      <c r="BLL2" s="485"/>
      <c r="BLM2" s="485"/>
      <c r="BLN2" s="485"/>
      <c r="BLO2" s="485"/>
      <c r="BLP2" s="485"/>
      <c r="BLQ2" s="485"/>
      <c r="BLR2" s="485"/>
      <c r="BLS2" s="485"/>
      <c r="BLT2" s="485"/>
      <c r="BLU2" s="485"/>
      <c r="BLV2" s="485"/>
      <c r="BLW2" s="485"/>
      <c r="BLX2" s="485"/>
      <c r="BLY2" s="485"/>
      <c r="BLZ2" s="485"/>
      <c r="BMA2" s="485"/>
      <c r="BMB2" s="485"/>
      <c r="BMC2" s="485"/>
      <c r="BMD2" s="485"/>
      <c r="BME2" s="485"/>
      <c r="BMF2" s="485"/>
      <c r="BMG2" s="485"/>
      <c r="BMH2" s="485"/>
      <c r="BMI2" s="485"/>
      <c r="BMJ2" s="485"/>
      <c r="BMK2" s="485"/>
      <c r="BML2" s="485"/>
      <c r="BMM2" s="485"/>
      <c r="BMN2" s="485"/>
      <c r="BMO2" s="485"/>
      <c r="BMP2" s="485"/>
      <c r="BMQ2" s="485"/>
      <c r="BMR2" s="485"/>
      <c r="BMS2" s="485"/>
      <c r="BMT2" s="485"/>
      <c r="BMU2" s="485"/>
      <c r="BMV2" s="485"/>
      <c r="BMW2" s="485"/>
      <c r="BMX2" s="485"/>
      <c r="BMY2" s="485"/>
      <c r="BMZ2" s="485"/>
      <c r="BNA2" s="485"/>
      <c r="BNB2" s="485"/>
      <c r="BNC2" s="485"/>
      <c r="BND2" s="485"/>
      <c r="BNE2" s="485"/>
      <c r="BNF2" s="485"/>
      <c r="BNG2" s="485"/>
      <c r="BNH2" s="485"/>
      <c r="BNI2" s="485"/>
      <c r="BNJ2" s="485"/>
      <c r="BNK2" s="485"/>
      <c r="BNL2" s="485"/>
      <c r="BNM2" s="485"/>
      <c r="BNN2" s="485"/>
      <c r="BNO2" s="485"/>
      <c r="BNP2" s="485"/>
      <c r="BNQ2" s="485"/>
      <c r="BNR2" s="485"/>
      <c r="BNS2" s="485"/>
      <c r="BNT2" s="485"/>
      <c r="BNU2" s="485"/>
      <c r="BNV2" s="485"/>
      <c r="BNW2" s="485"/>
      <c r="BNX2" s="485"/>
      <c r="BNY2" s="485"/>
      <c r="BNZ2" s="485"/>
      <c r="BOA2" s="485"/>
      <c r="BOB2" s="485"/>
      <c r="BOC2" s="485"/>
      <c r="BOD2" s="485"/>
      <c r="BOE2" s="485"/>
      <c r="BOF2" s="485"/>
      <c r="BOG2" s="485"/>
      <c r="BOH2" s="485"/>
      <c r="BOI2" s="485"/>
      <c r="BOJ2" s="485"/>
      <c r="BOK2" s="485"/>
      <c r="BOL2" s="485"/>
      <c r="BOM2" s="485"/>
      <c r="BON2" s="485"/>
      <c r="BOO2" s="485"/>
      <c r="BOP2" s="485"/>
      <c r="BOQ2" s="485"/>
      <c r="BOR2" s="485"/>
      <c r="BOS2" s="485"/>
      <c r="BOT2" s="485"/>
      <c r="BOU2" s="485"/>
      <c r="BOV2" s="485"/>
      <c r="BOW2" s="485"/>
      <c r="BOX2" s="485"/>
      <c r="BOY2" s="485"/>
      <c r="BOZ2" s="485"/>
      <c r="BPA2" s="485"/>
      <c r="BPB2" s="485"/>
      <c r="BPC2" s="485"/>
      <c r="BPD2" s="485"/>
      <c r="BPE2" s="485"/>
      <c r="BPF2" s="485"/>
      <c r="BPG2" s="485"/>
      <c r="BPH2" s="485"/>
      <c r="BPI2" s="485"/>
      <c r="BPJ2" s="485"/>
      <c r="BPK2" s="485"/>
      <c r="BPL2" s="485"/>
      <c r="BPM2" s="485"/>
      <c r="BPN2" s="485"/>
      <c r="BPO2" s="485"/>
      <c r="BPP2" s="485"/>
      <c r="BPQ2" s="485"/>
      <c r="BPR2" s="485"/>
      <c r="BPS2" s="485"/>
      <c r="BPT2" s="485"/>
      <c r="BPU2" s="485"/>
      <c r="BPV2" s="485"/>
      <c r="BPW2" s="485"/>
      <c r="BPX2" s="485"/>
      <c r="BPY2" s="485"/>
      <c r="BPZ2" s="485"/>
      <c r="BQA2" s="485"/>
      <c r="BQB2" s="485"/>
      <c r="BQC2" s="485"/>
      <c r="BQD2" s="485"/>
      <c r="BQE2" s="485"/>
      <c r="BQF2" s="485"/>
      <c r="BQG2" s="485"/>
      <c r="BQH2" s="485"/>
      <c r="BQI2" s="485"/>
      <c r="BQJ2" s="485"/>
      <c r="BQK2" s="485"/>
      <c r="BQL2" s="485"/>
      <c r="BQM2" s="485"/>
      <c r="BQN2" s="485"/>
      <c r="BQO2" s="485"/>
      <c r="BQP2" s="485"/>
      <c r="BQQ2" s="485"/>
      <c r="BQR2" s="485"/>
      <c r="BQS2" s="485"/>
      <c r="BQT2" s="485"/>
      <c r="BQU2" s="485"/>
      <c r="BQV2" s="485"/>
      <c r="BQW2" s="485"/>
      <c r="BQX2" s="485"/>
      <c r="BQY2" s="485"/>
      <c r="BQZ2" s="485"/>
      <c r="BRA2" s="485"/>
      <c r="BRB2" s="485"/>
      <c r="BRC2" s="485"/>
      <c r="BRD2" s="485"/>
      <c r="BRE2" s="485"/>
      <c r="BRF2" s="485"/>
      <c r="BRG2" s="485"/>
      <c r="BRH2" s="485"/>
      <c r="BRI2" s="485"/>
      <c r="BRJ2" s="485"/>
      <c r="BRK2" s="485"/>
      <c r="BRL2" s="485"/>
      <c r="BRM2" s="485"/>
      <c r="BRN2" s="485"/>
      <c r="BRO2" s="485"/>
      <c r="BRP2" s="485"/>
      <c r="BRQ2" s="485"/>
      <c r="BRR2" s="485"/>
      <c r="BRS2" s="485"/>
      <c r="BRT2" s="485"/>
      <c r="BRU2" s="485"/>
      <c r="BRV2" s="485"/>
      <c r="BRW2" s="485"/>
      <c r="BRX2" s="485"/>
      <c r="BRY2" s="485"/>
      <c r="BRZ2" s="485"/>
      <c r="BSA2" s="485"/>
      <c r="BSB2" s="485"/>
      <c r="BSC2" s="485"/>
      <c r="BSD2" s="485"/>
      <c r="BSE2" s="485"/>
      <c r="BSF2" s="485"/>
      <c r="BSG2" s="485"/>
      <c r="BSH2" s="485"/>
      <c r="BSI2" s="485"/>
      <c r="BSJ2" s="485"/>
      <c r="BSK2" s="485"/>
      <c r="BSL2" s="485"/>
      <c r="BSM2" s="485"/>
      <c r="BSN2" s="485"/>
      <c r="BSO2" s="485"/>
      <c r="BSP2" s="485"/>
      <c r="BSQ2" s="485"/>
      <c r="BSR2" s="485"/>
      <c r="BSS2" s="485"/>
      <c r="BST2" s="485"/>
      <c r="BSU2" s="485"/>
      <c r="BSV2" s="485"/>
      <c r="BSW2" s="485"/>
      <c r="BSX2" s="485"/>
      <c r="BSY2" s="485"/>
      <c r="BSZ2" s="485"/>
      <c r="BTA2" s="485"/>
      <c r="BTB2" s="485"/>
      <c r="BTC2" s="485"/>
      <c r="BTD2" s="485"/>
      <c r="BTE2" s="485"/>
      <c r="BTF2" s="485"/>
      <c r="BTG2" s="485"/>
      <c r="BTH2" s="485"/>
      <c r="BTI2" s="485"/>
      <c r="BTJ2" s="485"/>
      <c r="BTK2" s="485"/>
      <c r="BTL2" s="485"/>
      <c r="BTM2" s="485"/>
      <c r="BTN2" s="485"/>
      <c r="BTO2" s="485"/>
      <c r="BTP2" s="485"/>
      <c r="BTQ2" s="485"/>
      <c r="BTR2" s="485"/>
      <c r="BTS2" s="485"/>
      <c r="BTT2" s="485"/>
      <c r="BTU2" s="485"/>
      <c r="BTV2" s="485"/>
      <c r="BTW2" s="485"/>
      <c r="BTX2" s="485"/>
      <c r="BTY2" s="485"/>
      <c r="BTZ2" s="485"/>
      <c r="BUA2" s="485"/>
      <c r="BUB2" s="485"/>
      <c r="BUC2" s="485"/>
      <c r="BUD2" s="485"/>
      <c r="BUE2" s="485"/>
      <c r="BUF2" s="485"/>
      <c r="BUG2" s="485"/>
      <c r="BUH2" s="485"/>
      <c r="BUI2" s="485"/>
      <c r="BUJ2" s="485"/>
      <c r="BUK2" s="485"/>
      <c r="BUL2" s="485"/>
      <c r="BUM2" s="485"/>
      <c r="BUN2" s="485"/>
      <c r="BUO2" s="485"/>
      <c r="BUP2" s="485"/>
      <c r="BUQ2" s="485"/>
      <c r="BUR2" s="485"/>
      <c r="BUS2" s="485"/>
      <c r="BUT2" s="485"/>
      <c r="BUU2" s="485"/>
      <c r="BUV2" s="485"/>
      <c r="BUW2" s="485"/>
      <c r="BUX2" s="485"/>
      <c r="BUY2" s="485"/>
      <c r="BUZ2" s="485"/>
      <c r="BVA2" s="485"/>
      <c r="BVB2" s="485"/>
      <c r="BVC2" s="485"/>
      <c r="BVD2" s="485"/>
      <c r="BVE2" s="485"/>
      <c r="BVF2" s="485"/>
      <c r="BVG2" s="485"/>
      <c r="BVH2" s="485"/>
      <c r="BVI2" s="485"/>
      <c r="BVJ2" s="485"/>
      <c r="BVK2" s="485"/>
      <c r="BVL2" s="485"/>
      <c r="BVM2" s="485"/>
      <c r="BVN2" s="485"/>
      <c r="BVO2" s="485"/>
      <c r="BVP2" s="485"/>
      <c r="BVQ2" s="485"/>
      <c r="BVR2" s="485"/>
      <c r="BVS2" s="485"/>
      <c r="BVT2" s="485"/>
      <c r="BVU2" s="485"/>
      <c r="BVV2" s="485"/>
      <c r="BVW2" s="485"/>
      <c r="BVX2" s="485"/>
      <c r="BVY2" s="485"/>
      <c r="BVZ2" s="485"/>
      <c r="BWA2" s="485"/>
      <c r="BWB2" s="485"/>
      <c r="BWC2" s="485"/>
      <c r="BWD2" s="485"/>
      <c r="BWE2" s="485"/>
      <c r="BWF2" s="485"/>
      <c r="BWG2" s="485"/>
      <c r="BWH2" s="485"/>
      <c r="BWI2" s="485"/>
      <c r="BWJ2" s="485"/>
      <c r="BWK2" s="485"/>
      <c r="BWL2" s="485"/>
      <c r="BWM2" s="485"/>
      <c r="BWN2" s="485"/>
      <c r="BWO2" s="485"/>
      <c r="BWP2" s="485"/>
      <c r="BWQ2" s="485"/>
      <c r="BWR2" s="485"/>
      <c r="BWS2" s="485"/>
      <c r="BWT2" s="485"/>
      <c r="BWU2" s="485"/>
      <c r="BWV2" s="485"/>
      <c r="BWW2" s="485"/>
      <c r="BWX2" s="485"/>
      <c r="BWY2" s="485"/>
      <c r="BWZ2" s="485"/>
      <c r="BXA2" s="485"/>
      <c r="BXB2" s="485"/>
      <c r="BXC2" s="485"/>
      <c r="BXD2" s="485"/>
      <c r="BXE2" s="485"/>
      <c r="BXF2" s="485"/>
      <c r="BXG2" s="485"/>
      <c r="BXH2" s="485"/>
      <c r="BXI2" s="485"/>
      <c r="BXJ2" s="485"/>
      <c r="BXK2" s="485"/>
      <c r="BXL2" s="485"/>
      <c r="BXM2" s="485"/>
      <c r="BXN2" s="485"/>
      <c r="BXO2" s="485"/>
      <c r="BXP2" s="485"/>
      <c r="BXQ2" s="485"/>
      <c r="BXR2" s="485"/>
      <c r="BXS2" s="485"/>
      <c r="BXT2" s="485"/>
      <c r="BXU2" s="485"/>
      <c r="BXV2" s="485"/>
      <c r="BXW2" s="485"/>
      <c r="BXX2" s="485"/>
      <c r="BXY2" s="485"/>
      <c r="BXZ2" s="485"/>
      <c r="BYA2" s="485"/>
      <c r="BYB2" s="485"/>
      <c r="BYC2" s="485"/>
      <c r="BYD2" s="485"/>
      <c r="BYE2" s="485"/>
      <c r="BYF2" s="485"/>
      <c r="BYG2" s="485"/>
      <c r="BYH2" s="485"/>
      <c r="BYI2" s="485"/>
      <c r="BYJ2" s="485"/>
      <c r="BYK2" s="485"/>
      <c r="BYL2" s="485"/>
      <c r="BYM2" s="485"/>
      <c r="BYN2" s="485"/>
      <c r="BYO2" s="485"/>
      <c r="BYP2" s="485"/>
      <c r="BYQ2" s="485"/>
      <c r="BYR2" s="485"/>
      <c r="BYS2" s="485"/>
      <c r="BYT2" s="485"/>
      <c r="BYU2" s="485"/>
      <c r="BYV2" s="485"/>
      <c r="BYW2" s="485"/>
      <c r="BYX2" s="485"/>
      <c r="BYY2" s="485"/>
      <c r="BYZ2" s="485"/>
      <c r="BZA2" s="485"/>
      <c r="BZB2" s="485"/>
      <c r="BZC2" s="485"/>
      <c r="BZD2" s="485"/>
      <c r="BZE2" s="485"/>
      <c r="BZF2" s="485"/>
      <c r="BZG2" s="485"/>
      <c r="BZH2" s="485"/>
      <c r="BZI2" s="485"/>
      <c r="BZJ2" s="485"/>
      <c r="BZK2" s="485"/>
      <c r="BZL2" s="485"/>
      <c r="BZM2" s="485"/>
      <c r="BZN2" s="485"/>
      <c r="BZO2" s="485"/>
      <c r="BZP2" s="485"/>
      <c r="BZQ2" s="485"/>
      <c r="BZR2" s="485"/>
      <c r="BZS2" s="485"/>
      <c r="BZT2" s="485"/>
      <c r="BZU2" s="485"/>
      <c r="BZV2" s="485"/>
      <c r="BZW2" s="485"/>
      <c r="BZX2" s="485"/>
      <c r="BZY2" s="485"/>
      <c r="BZZ2" s="485"/>
      <c r="CAA2" s="485"/>
      <c r="CAB2" s="485"/>
      <c r="CAC2" s="485"/>
      <c r="CAD2" s="485"/>
      <c r="CAE2" s="485"/>
      <c r="CAF2" s="485"/>
      <c r="CAG2" s="485"/>
      <c r="CAH2" s="485"/>
      <c r="CAI2" s="485"/>
      <c r="CAJ2" s="485"/>
      <c r="CAK2" s="485"/>
      <c r="CAL2" s="485"/>
      <c r="CAM2" s="485"/>
      <c r="CAN2" s="485"/>
      <c r="CAO2" s="485"/>
      <c r="CAP2" s="485"/>
      <c r="CAQ2" s="485"/>
      <c r="CAR2" s="485"/>
      <c r="CAS2" s="485"/>
      <c r="CAT2" s="485"/>
      <c r="CAU2" s="485"/>
      <c r="CAV2" s="485"/>
      <c r="CAW2" s="485"/>
      <c r="CAX2" s="485"/>
      <c r="CAY2" s="485"/>
      <c r="CAZ2" s="485"/>
      <c r="CBA2" s="485"/>
      <c r="CBB2" s="485"/>
      <c r="CBC2" s="485"/>
      <c r="CBD2" s="485"/>
      <c r="CBE2" s="485"/>
      <c r="CBF2" s="485"/>
      <c r="CBG2" s="485"/>
      <c r="CBH2" s="485"/>
      <c r="CBI2" s="485"/>
      <c r="CBJ2" s="485"/>
      <c r="CBK2" s="485"/>
      <c r="CBL2" s="485"/>
      <c r="CBM2" s="485"/>
      <c r="CBN2" s="485"/>
      <c r="CBO2" s="485"/>
      <c r="CBP2" s="485"/>
      <c r="CBQ2" s="485"/>
      <c r="CBR2" s="485"/>
      <c r="CBS2" s="485"/>
      <c r="CBT2" s="485"/>
      <c r="CBU2" s="485"/>
      <c r="CBV2" s="485"/>
      <c r="CBW2" s="485"/>
      <c r="CBX2" s="485"/>
      <c r="CBY2" s="485"/>
      <c r="CBZ2" s="485"/>
      <c r="CCA2" s="485"/>
      <c r="CCB2" s="485"/>
      <c r="CCC2" s="485"/>
      <c r="CCD2" s="485"/>
      <c r="CCE2" s="485"/>
      <c r="CCF2" s="485"/>
      <c r="CCG2" s="485"/>
      <c r="CCH2" s="485"/>
      <c r="CCI2" s="485"/>
      <c r="CCJ2" s="485"/>
      <c r="CCK2" s="485"/>
      <c r="CCL2" s="485"/>
      <c r="CCM2" s="485"/>
      <c r="CCN2" s="485"/>
      <c r="CCO2" s="485"/>
      <c r="CCP2" s="485"/>
      <c r="CCQ2" s="485"/>
      <c r="CCR2" s="485"/>
      <c r="CCS2" s="485"/>
      <c r="CCT2" s="485"/>
      <c r="CCU2" s="485"/>
      <c r="CCV2" s="485"/>
      <c r="CCW2" s="485"/>
      <c r="CCX2" s="485"/>
      <c r="CCY2" s="485"/>
      <c r="CCZ2" s="485"/>
      <c r="CDA2" s="485"/>
      <c r="CDB2" s="485"/>
      <c r="CDC2" s="485"/>
      <c r="CDD2" s="485"/>
      <c r="CDE2" s="485"/>
      <c r="CDF2" s="485"/>
      <c r="CDG2" s="485"/>
      <c r="CDH2" s="485"/>
      <c r="CDI2" s="485"/>
      <c r="CDJ2" s="485"/>
      <c r="CDK2" s="485"/>
      <c r="CDL2" s="485"/>
      <c r="CDM2" s="485"/>
      <c r="CDN2" s="485"/>
      <c r="CDO2" s="485"/>
      <c r="CDP2" s="485"/>
      <c r="CDQ2" s="485"/>
      <c r="CDR2" s="485"/>
      <c r="CDS2" s="485"/>
      <c r="CDT2" s="485"/>
      <c r="CDU2" s="485"/>
      <c r="CDV2" s="485"/>
      <c r="CDW2" s="485"/>
      <c r="CDX2" s="485"/>
      <c r="CDY2" s="485"/>
      <c r="CDZ2" s="485"/>
      <c r="CEA2" s="485"/>
      <c r="CEB2" s="485"/>
      <c r="CEC2" s="485"/>
      <c r="CED2" s="485"/>
      <c r="CEE2" s="485"/>
      <c r="CEF2" s="485"/>
      <c r="CEG2" s="485"/>
      <c r="CEH2" s="485"/>
      <c r="CEI2" s="485"/>
      <c r="CEJ2" s="485"/>
      <c r="CEK2" s="485"/>
      <c r="CEL2" s="485"/>
      <c r="CEM2" s="485"/>
      <c r="CEN2" s="485"/>
      <c r="CEO2" s="485"/>
      <c r="CEP2" s="485"/>
      <c r="CEQ2" s="485"/>
      <c r="CER2" s="485"/>
      <c r="CES2" s="485"/>
      <c r="CET2" s="485"/>
      <c r="CEU2" s="485"/>
      <c r="CEV2" s="485"/>
      <c r="CEW2" s="485"/>
      <c r="CEX2" s="485"/>
      <c r="CEY2" s="485"/>
      <c r="CEZ2" s="485"/>
      <c r="CFA2" s="485"/>
      <c r="CFB2" s="485"/>
      <c r="CFC2" s="485"/>
      <c r="CFD2" s="485"/>
      <c r="CFE2" s="485"/>
      <c r="CFF2" s="485"/>
      <c r="CFG2" s="485"/>
      <c r="CFH2" s="485"/>
      <c r="CFI2" s="485"/>
      <c r="CFJ2" s="485"/>
      <c r="CFK2" s="485"/>
      <c r="CFL2" s="485"/>
      <c r="CFM2" s="485"/>
      <c r="CFN2" s="485"/>
      <c r="CFO2" s="485"/>
      <c r="CFP2" s="485"/>
      <c r="CFQ2" s="485"/>
      <c r="CFR2" s="485"/>
      <c r="CFS2" s="485"/>
      <c r="CFT2" s="485"/>
      <c r="CFU2" s="485"/>
      <c r="CFV2" s="485"/>
      <c r="CFW2" s="485"/>
      <c r="CFX2" s="485"/>
      <c r="CFY2" s="485"/>
      <c r="CFZ2" s="485"/>
      <c r="CGA2" s="485"/>
      <c r="CGB2" s="485"/>
      <c r="CGC2" s="485"/>
      <c r="CGD2" s="485"/>
      <c r="CGE2" s="485"/>
      <c r="CGF2" s="485"/>
      <c r="CGG2" s="485"/>
      <c r="CGH2" s="485"/>
      <c r="CGI2" s="485"/>
      <c r="CGJ2" s="485"/>
      <c r="CGK2" s="485"/>
      <c r="CGL2" s="485"/>
      <c r="CGM2" s="485"/>
      <c r="CGN2" s="485"/>
      <c r="CGO2" s="485"/>
      <c r="CGP2" s="485"/>
      <c r="CGQ2" s="485"/>
      <c r="CGR2" s="485"/>
      <c r="CGS2" s="485"/>
      <c r="CGT2" s="485"/>
      <c r="CGU2" s="485"/>
      <c r="CGV2" s="485"/>
      <c r="CGW2" s="485"/>
      <c r="CGX2" s="485"/>
      <c r="CGY2" s="485"/>
      <c r="CGZ2" s="485"/>
      <c r="CHA2" s="485"/>
      <c r="CHB2" s="485"/>
      <c r="CHC2" s="485"/>
      <c r="CHD2" s="485"/>
      <c r="CHE2" s="485"/>
      <c r="CHF2" s="485"/>
      <c r="CHG2" s="485"/>
      <c r="CHH2" s="485"/>
      <c r="CHI2" s="485"/>
      <c r="CHJ2" s="485"/>
      <c r="CHK2" s="485"/>
      <c r="CHL2" s="485"/>
      <c r="CHM2" s="485"/>
      <c r="CHN2" s="485"/>
      <c r="CHO2" s="485"/>
      <c r="CHP2" s="485"/>
      <c r="CHQ2" s="485"/>
      <c r="CHR2" s="485"/>
      <c r="CHS2" s="485"/>
      <c r="CHT2" s="485"/>
      <c r="CHU2" s="485"/>
      <c r="CHV2" s="485"/>
      <c r="CHW2" s="485"/>
      <c r="CHX2" s="485"/>
      <c r="CHY2" s="485"/>
      <c r="CHZ2" s="485"/>
      <c r="CIA2" s="485"/>
      <c r="CIB2" s="485"/>
      <c r="CIC2" s="485"/>
      <c r="CID2" s="485"/>
      <c r="CIE2" s="485"/>
      <c r="CIF2" s="485"/>
      <c r="CIG2" s="485"/>
      <c r="CIH2" s="485"/>
      <c r="CII2" s="485"/>
      <c r="CIJ2" s="485"/>
      <c r="CIK2" s="485"/>
      <c r="CIL2" s="485"/>
      <c r="CIM2" s="485"/>
      <c r="CIN2" s="485"/>
      <c r="CIO2" s="485"/>
      <c r="CIP2" s="485"/>
      <c r="CIQ2" s="485"/>
      <c r="CIR2" s="485"/>
      <c r="CIS2" s="485"/>
      <c r="CIT2" s="485"/>
      <c r="CIU2" s="485"/>
      <c r="CIV2" s="485"/>
      <c r="CIW2" s="485"/>
      <c r="CIX2" s="485"/>
      <c r="CIY2" s="485"/>
      <c r="CIZ2" s="485"/>
      <c r="CJA2" s="485"/>
      <c r="CJB2" s="485"/>
      <c r="CJC2" s="485"/>
      <c r="CJD2" s="485"/>
      <c r="CJE2" s="485"/>
      <c r="CJF2" s="485"/>
      <c r="CJG2" s="485"/>
      <c r="CJH2" s="485"/>
      <c r="CJI2" s="485"/>
      <c r="CJJ2" s="485"/>
      <c r="CJK2" s="485"/>
      <c r="CJL2" s="485"/>
      <c r="CJM2" s="485"/>
      <c r="CJN2" s="485"/>
      <c r="CJO2" s="485"/>
      <c r="CJP2" s="485"/>
      <c r="CJQ2" s="485"/>
      <c r="CJR2" s="485"/>
      <c r="CJS2" s="485"/>
      <c r="CJT2" s="485"/>
      <c r="CJU2" s="485"/>
      <c r="CJV2" s="485"/>
      <c r="CJW2" s="485"/>
      <c r="CJX2" s="485"/>
      <c r="CJY2" s="485"/>
      <c r="CJZ2" s="485"/>
      <c r="CKA2" s="485"/>
      <c r="CKB2" s="485"/>
      <c r="CKC2" s="485"/>
      <c r="CKD2" s="485"/>
      <c r="CKE2" s="485"/>
      <c r="CKF2" s="485"/>
      <c r="CKG2" s="485"/>
      <c r="CKH2" s="485"/>
      <c r="CKI2" s="485"/>
      <c r="CKJ2" s="485"/>
      <c r="CKK2" s="485"/>
      <c r="CKL2" s="485"/>
      <c r="CKM2" s="485"/>
      <c r="CKN2" s="485"/>
      <c r="CKO2" s="485"/>
      <c r="CKP2" s="485"/>
      <c r="CKQ2" s="485"/>
      <c r="CKR2" s="485"/>
      <c r="CKS2" s="485"/>
      <c r="CKT2" s="485"/>
      <c r="CKU2" s="485"/>
      <c r="CKV2" s="485"/>
      <c r="CKW2" s="485"/>
      <c r="CKX2" s="485"/>
      <c r="CKY2" s="485"/>
      <c r="CKZ2" s="485"/>
      <c r="CLA2" s="485"/>
      <c r="CLB2" s="485"/>
      <c r="CLC2" s="485"/>
      <c r="CLD2" s="485"/>
      <c r="CLE2" s="485"/>
      <c r="CLF2" s="485"/>
      <c r="CLG2" s="485"/>
      <c r="CLH2" s="485"/>
      <c r="CLI2" s="485"/>
      <c r="CLJ2" s="485"/>
      <c r="CLK2" s="485"/>
      <c r="CLL2" s="485"/>
      <c r="CLM2" s="485"/>
      <c r="CLN2" s="485"/>
      <c r="CLO2" s="485"/>
      <c r="CLP2" s="485"/>
      <c r="CLQ2" s="485"/>
      <c r="CLR2" s="485"/>
      <c r="CLS2" s="485"/>
      <c r="CLT2" s="485"/>
      <c r="CLU2" s="485"/>
      <c r="CLV2" s="485"/>
      <c r="CLW2" s="485"/>
      <c r="CLX2" s="485"/>
      <c r="CLY2" s="485"/>
      <c r="CLZ2" s="485"/>
      <c r="CMA2" s="485"/>
      <c r="CMB2" s="485"/>
      <c r="CMC2" s="485"/>
      <c r="CMD2" s="485"/>
      <c r="CME2" s="485"/>
      <c r="CMF2" s="485"/>
      <c r="CMG2" s="485"/>
      <c r="CMH2" s="485"/>
      <c r="CMI2" s="485"/>
      <c r="CMJ2" s="485"/>
      <c r="CMK2" s="485"/>
      <c r="CML2" s="485"/>
      <c r="CMM2" s="485"/>
      <c r="CMN2" s="485"/>
      <c r="CMO2" s="485"/>
      <c r="CMP2" s="485"/>
      <c r="CMQ2" s="485"/>
      <c r="CMR2" s="485"/>
      <c r="CMS2" s="485"/>
      <c r="CMT2" s="485"/>
      <c r="CMU2" s="485"/>
      <c r="CMV2" s="485"/>
      <c r="CMW2" s="485"/>
      <c r="CMX2" s="485"/>
      <c r="CMY2" s="485"/>
      <c r="CMZ2" s="485"/>
      <c r="CNA2" s="485"/>
      <c r="CNB2" s="485"/>
      <c r="CNC2" s="485"/>
      <c r="CND2" s="485"/>
      <c r="CNE2" s="485"/>
      <c r="CNF2" s="485"/>
      <c r="CNG2" s="485"/>
      <c r="CNH2" s="485"/>
      <c r="CNI2" s="485"/>
      <c r="CNJ2" s="485"/>
      <c r="CNK2" s="485"/>
      <c r="CNL2" s="485"/>
      <c r="CNM2" s="485"/>
      <c r="CNN2" s="485"/>
      <c r="CNO2" s="485"/>
      <c r="CNP2" s="485"/>
      <c r="CNQ2" s="485"/>
      <c r="CNR2" s="485"/>
      <c r="CNS2" s="485"/>
      <c r="CNT2" s="485"/>
      <c r="CNU2" s="485"/>
      <c r="CNV2" s="485"/>
      <c r="CNW2" s="485"/>
      <c r="CNX2" s="485"/>
      <c r="CNY2" s="485"/>
      <c r="CNZ2" s="485"/>
      <c r="COA2" s="485"/>
      <c r="COB2" s="485"/>
      <c r="COC2" s="485"/>
      <c r="COD2" s="485"/>
      <c r="COE2" s="485"/>
      <c r="COF2" s="485"/>
      <c r="COG2" s="485"/>
      <c r="COH2" s="485"/>
      <c r="COI2" s="485"/>
      <c r="COJ2" s="485"/>
      <c r="COK2" s="485"/>
      <c r="COL2" s="485"/>
      <c r="COM2" s="485"/>
      <c r="CON2" s="485"/>
      <c r="COO2" s="485"/>
      <c r="COP2" s="485"/>
      <c r="COQ2" s="485"/>
      <c r="COR2" s="485"/>
      <c r="COS2" s="485"/>
      <c r="COT2" s="485"/>
      <c r="COU2" s="485"/>
      <c r="COV2" s="485"/>
      <c r="COW2" s="485"/>
      <c r="COX2" s="485"/>
      <c r="COY2" s="485"/>
      <c r="COZ2" s="485"/>
      <c r="CPA2" s="485"/>
      <c r="CPB2" s="485"/>
      <c r="CPC2" s="485"/>
      <c r="CPD2" s="485"/>
      <c r="CPE2" s="485"/>
      <c r="CPF2" s="485"/>
      <c r="CPG2" s="485"/>
      <c r="CPH2" s="485"/>
      <c r="CPI2" s="485"/>
      <c r="CPJ2" s="485"/>
      <c r="CPK2" s="485"/>
      <c r="CPL2" s="485"/>
      <c r="CPM2" s="485"/>
      <c r="CPN2" s="485"/>
      <c r="CPO2" s="485"/>
      <c r="CPP2" s="485"/>
      <c r="CPQ2" s="485"/>
      <c r="CPR2" s="485"/>
      <c r="CPS2" s="485"/>
      <c r="CPT2" s="485"/>
      <c r="CPU2" s="485"/>
      <c r="CPV2" s="485"/>
      <c r="CPW2" s="485"/>
      <c r="CPX2" s="485"/>
      <c r="CPY2" s="485"/>
      <c r="CPZ2" s="485"/>
      <c r="CQA2" s="485"/>
      <c r="CQB2" s="485"/>
      <c r="CQC2" s="485"/>
      <c r="CQD2" s="485"/>
      <c r="CQE2" s="485"/>
      <c r="CQF2" s="485"/>
      <c r="CQG2" s="485"/>
      <c r="CQH2" s="485"/>
      <c r="CQI2" s="485"/>
      <c r="CQJ2" s="485"/>
      <c r="CQK2" s="485"/>
      <c r="CQL2" s="485"/>
      <c r="CQM2" s="485"/>
      <c r="CQN2" s="485"/>
      <c r="CQO2" s="485"/>
      <c r="CQP2" s="485"/>
      <c r="CQQ2" s="485"/>
      <c r="CQR2" s="485"/>
      <c r="CQS2" s="485"/>
      <c r="CQT2" s="485"/>
      <c r="CQU2" s="485"/>
      <c r="CQV2" s="485"/>
      <c r="CQW2" s="485"/>
      <c r="CQX2" s="485"/>
      <c r="CQY2" s="485"/>
      <c r="CQZ2" s="485"/>
      <c r="CRA2" s="485"/>
      <c r="CRB2" s="485"/>
      <c r="CRC2" s="485"/>
      <c r="CRD2" s="485"/>
      <c r="CRE2" s="485"/>
      <c r="CRF2" s="485"/>
      <c r="CRG2" s="485"/>
      <c r="CRH2" s="485"/>
      <c r="CRI2" s="485"/>
      <c r="CRJ2" s="485"/>
      <c r="CRK2" s="485"/>
      <c r="CRL2" s="485"/>
      <c r="CRM2" s="485"/>
      <c r="CRN2" s="485"/>
      <c r="CRO2" s="485"/>
      <c r="CRP2" s="485"/>
      <c r="CRQ2" s="485"/>
      <c r="CRR2" s="485"/>
      <c r="CRS2" s="485"/>
      <c r="CRT2" s="485"/>
      <c r="CRU2" s="485"/>
      <c r="CRV2" s="485"/>
      <c r="CRW2" s="485"/>
      <c r="CRX2" s="485"/>
      <c r="CRY2" s="485"/>
      <c r="CRZ2" s="485"/>
      <c r="CSA2" s="485"/>
      <c r="CSB2" s="485"/>
      <c r="CSC2" s="485"/>
      <c r="CSD2" s="485"/>
      <c r="CSE2" s="485"/>
      <c r="CSF2" s="485"/>
      <c r="CSG2" s="485"/>
      <c r="CSH2" s="485"/>
      <c r="CSI2" s="485"/>
      <c r="CSJ2" s="485"/>
      <c r="CSK2" s="485"/>
      <c r="CSL2" s="485"/>
      <c r="CSM2" s="485"/>
      <c r="CSN2" s="485"/>
      <c r="CSO2" s="485"/>
      <c r="CSP2" s="485"/>
      <c r="CSQ2" s="485"/>
      <c r="CSR2" s="485"/>
      <c r="CSS2" s="485"/>
      <c r="CST2" s="485"/>
      <c r="CSU2" s="485"/>
      <c r="CSV2" s="485"/>
      <c r="CSW2" s="485"/>
      <c r="CSX2" s="485"/>
      <c r="CSY2" s="485"/>
      <c r="CSZ2" s="485"/>
      <c r="CTA2" s="485"/>
      <c r="CTB2" s="485"/>
      <c r="CTC2" s="485"/>
      <c r="CTD2" s="485"/>
      <c r="CTE2" s="485"/>
      <c r="CTF2" s="485"/>
      <c r="CTG2" s="485"/>
      <c r="CTH2" s="485"/>
      <c r="CTI2" s="485"/>
      <c r="CTJ2" s="485"/>
      <c r="CTK2" s="485"/>
      <c r="CTL2" s="485"/>
      <c r="CTM2" s="485"/>
      <c r="CTN2" s="485"/>
      <c r="CTO2" s="485"/>
      <c r="CTP2" s="485"/>
      <c r="CTQ2" s="485"/>
      <c r="CTR2" s="485"/>
      <c r="CTS2" s="485"/>
      <c r="CTT2" s="485"/>
      <c r="CTU2" s="485"/>
      <c r="CTV2" s="485"/>
      <c r="CTW2" s="485"/>
      <c r="CTX2" s="485"/>
      <c r="CTY2" s="485"/>
      <c r="CTZ2" s="485"/>
      <c r="CUA2" s="485"/>
      <c r="CUB2" s="485"/>
      <c r="CUC2" s="485"/>
      <c r="CUD2" s="485"/>
      <c r="CUE2" s="485"/>
      <c r="CUF2" s="485"/>
      <c r="CUG2" s="485"/>
      <c r="CUH2" s="485"/>
      <c r="CUI2" s="485"/>
      <c r="CUJ2" s="485"/>
      <c r="CUK2" s="485"/>
      <c r="CUL2" s="485"/>
      <c r="CUM2" s="485"/>
      <c r="CUN2" s="485"/>
      <c r="CUO2" s="485"/>
      <c r="CUP2" s="485"/>
      <c r="CUQ2" s="485"/>
      <c r="CUR2" s="485"/>
      <c r="CUS2" s="485"/>
      <c r="CUT2" s="485"/>
      <c r="CUU2" s="485"/>
      <c r="CUV2" s="485"/>
      <c r="CUW2" s="485"/>
      <c r="CUX2" s="485"/>
      <c r="CUY2" s="485"/>
      <c r="CUZ2" s="485"/>
      <c r="CVA2" s="485"/>
      <c r="CVB2" s="485"/>
      <c r="CVC2" s="485"/>
      <c r="CVD2" s="485"/>
      <c r="CVE2" s="485"/>
      <c r="CVF2" s="485"/>
      <c r="CVG2" s="485"/>
      <c r="CVH2" s="485"/>
      <c r="CVI2" s="485"/>
      <c r="CVJ2" s="485"/>
      <c r="CVK2" s="485"/>
      <c r="CVL2" s="485"/>
      <c r="CVM2" s="485"/>
      <c r="CVN2" s="485"/>
      <c r="CVO2" s="485"/>
      <c r="CVP2" s="485"/>
      <c r="CVQ2" s="485"/>
      <c r="CVR2" s="485"/>
      <c r="CVS2" s="485"/>
      <c r="CVT2" s="485"/>
      <c r="CVU2" s="485"/>
      <c r="CVV2" s="485"/>
      <c r="CVW2" s="485"/>
      <c r="CVX2" s="485"/>
      <c r="CVY2" s="485"/>
      <c r="CVZ2" s="485"/>
      <c r="CWA2" s="485"/>
      <c r="CWB2" s="485"/>
      <c r="CWC2" s="485"/>
      <c r="CWD2" s="485"/>
      <c r="CWE2" s="485"/>
      <c r="CWF2" s="485"/>
      <c r="CWG2" s="485"/>
      <c r="CWH2" s="485"/>
      <c r="CWI2" s="485"/>
      <c r="CWJ2" s="485"/>
      <c r="CWK2" s="485"/>
      <c r="CWL2" s="485"/>
      <c r="CWM2" s="485"/>
      <c r="CWN2" s="485"/>
      <c r="CWO2" s="485"/>
      <c r="CWP2" s="485"/>
      <c r="CWQ2" s="485"/>
      <c r="CWR2" s="485"/>
      <c r="CWS2" s="485"/>
      <c r="CWT2" s="485"/>
      <c r="CWU2" s="485"/>
      <c r="CWV2" s="485"/>
      <c r="CWW2" s="485"/>
      <c r="CWX2" s="485"/>
      <c r="CWY2" s="485"/>
      <c r="CWZ2" s="485"/>
      <c r="CXA2" s="485"/>
      <c r="CXB2" s="485"/>
      <c r="CXC2" s="485"/>
      <c r="CXD2" s="485"/>
      <c r="CXE2" s="485"/>
      <c r="CXF2" s="485"/>
      <c r="CXG2" s="485"/>
      <c r="CXH2" s="485"/>
      <c r="CXI2" s="485"/>
      <c r="CXJ2" s="485"/>
      <c r="CXK2" s="485"/>
      <c r="CXL2" s="485"/>
      <c r="CXM2" s="485"/>
      <c r="CXN2" s="485"/>
      <c r="CXO2" s="485"/>
      <c r="CXP2" s="485"/>
      <c r="CXQ2" s="485"/>
      <c r="CXR2" s="485"/>
      <c r="CXS2" s="485"/>
      <c r="CXT2" s="485"/>
      <c r="CXU2" s="485"/>
      <c r="CXV2" s="485"/>
      <c r="CXW2" s="485"/>
      <c r="CXX2" s="485"/>
      <c r="CXY2" s="485"/>
      <c r="CXZ2" s="485"/>
      <c r="CYA2" s="485"/>
      <c r="CYB2" s="485"/>
      <c r="CYC2" s="485"/>
      <c r="CYD2" s="485"/>
      <c r="CYE2" s="485"/>
      <c r="CYF2" s="485"/>
      <c r="CYG2" s="485"/>
      <c r="CYH2" s="485"/>
      <c r="CYI2" s="485"/>
      <c r="CYJ2" s="485"/>
      <c r="CYK2" s="485"/>
      <c r="CYL2" s="485"/>
      <c r="CYM2" s="485"/>
      <c r="CYN2" s="485"/>
      <c r="CYO2" s="485"/>
      <c r="CYP2" s="485"/>
      <c r="CYQ2" s="485"/>
      <c r="CYR2" s="485"/>
      <c r="CYS2" s="485"/>
      <c r="CYT2" s="485"/>
      <c r="CYU2" s="485"/>
      <c r="CYV2" s="485"/>
      <c r="CYW2" s="485"/>
      <c r="CYX2" s="485"/>
      <c r="CYY2" s="485"/>
      <c r="CYZ2" s="485"/>
      <c r="CZA2" s="485"/>
      <c r="CZB2" s="485"/>
      <c r="CZC2" s="485"/>
      <c r="CZD2" s="485"/>
      <c r="CZE2" s="485"/>
      <c r="CZF2" s="485"/>
      <c r="CZG2" s="485"/>
      <c r="CZH2" s="485"/>
      <c r="CZI2" s="485"/>
      <c r="CZJ2" s="485"/>
      <c r="CZK2" s="485"/>
      <c r="CZL2" s="485"/>
      <c r="CZM2" s="485"/>
      <c r="CZN2" s="485"/>
      <c r="CZO2" s="485"/>
      <c r="CZP2" s="485"/>
      <c r="CZQ2" s="485"/>
      <c r="CZR2" s="485"/>
      <c r="CZS2" s="485"/>
      <c r="CZT2" s="485"/>
      <c r="CZU2" s="485"/>
      <c r="CZV2" s="485"/>
      <c r="CZW2" s="485"/>
      <c r="CZX2" s="485"/>
      <c r="CZY2" s="485"/>
      <c r="CZZ2" s="485"/>
      <c r="DAA2" s="485"/>
      <c r="DAB2" s="485"/>
      <c r="DAC2" s="485"/>
      <c r="DAD2" s="485"/>
      <c r="DAE2" s="485"/>
      <c r="DAF2" s="485"/>
      <c r="DAG2" s="485"/>
      <c r="DAH2" s="485"/>
      <c r="DAI2" s="485"/>
      <c r="DAJ2" s="485"/>
      <c r="DAK2" s="485"/>
      <c r="DAL2" s="485"/>
      <c r="DAM2" s="485"/>
      <c r="DAN2" s="485"/>
      <c r="DAO2" s="485"/>
      <c r="DAP2" s="485"/>
      <c r="DAQ2" s="485"/>
      <c r="DAR2" s="485"/>
      <c r="DAS2" s="485"/>
      <c r="DAT2" s="485"/>
      <c r="DAU2" s="485"/>
      <c r="DAV2" s="485"/>
      <c r="DAW2" s="485"/>
      <c r="DAX2" s="485"/>
      <c r="DAY2" s="485"/>
      <c r="DAZ2" s="485"/>
      <c r="DBA2" s="485"/>
      <c r="DBB2" s="485"/>
      <c r="DBC2" s="485"/>
      <c r="DBD2" s="485"/>
      <c r="DBE2" s="485"/>
      <c r="DBF2" s="485"/>
      <c r="DBG2" s="485"/>
      <c r="DBH2" s="485"/>
      <c r="DBI2" s="485"/>
      <c r="DBJ2" s="485"/>
      <c r="DBK2" s="485"/>
      <c r="DBL2" s="485"/>
      <c r="DBM2" s="485"/>
      <c r="DBN2" s="485"/>
      <c r="DBO2" s="485"/>
      <c r="DBP2" s="485"/>
      <c r="DBQ2" s="485"/>
      <c r="DBR2" s="485"/>
      <c r="DBS2" s="485"/>
      <c r="DBT2" s="485"/>
      <c r="DBU2" s="485"/>
      <c r="DBV2" s="485"/>
      <c r="DBW2" s="485"/>
      <c r="DBX2" s="485"/>
      <c r="DBY2" s="485"/>
      <c r="DBZ2" s="485"/>
      <c r="DCA2" s="485"/>
      <c r="DCB2" s="485"/>
      <c r="DCC2" s="485"/>
      <c r="DCD2" s="485"/>
      <c r="DCE2" s="485"/>
      <c r="DCF2" s="485"/>
      <c r="DCG2" s="485"/>
      <c r="DCH2" s="485"/>
      <c r="DCI2" s="485"/>
      <c r="DCJ2" s="485"/>
      <c r="DCK2" s="485"/>
      <c r="DCL2" s="485"/>
      <c r="DCM2" s="485"/>
      <c r="DCN2" s="485"/>
      <c r="DCO2" s="485"/>
      <c r="DCP2" s="485"/>
      <c r="DCQ2" s="485"/>
      <c r="DCR2" s="485"/>
      <c r="DCS2" s="485"/>
      <c r="DCT2" s="485"/>
      <c r="DCU2" s="485"/>
      <c r="DCV2" s="485"/>
      <c r="DCW2" s="485"/>
      <c r="DCX2" s="485"/>
      <c r="DCY2" s="485"/>
      <c r="DCZ2" s="485"/>
      <c r="DDA2" s="485"/>
      <c r="DDB2" s="485"/>
      <c r="DDC2" s="485"/>
      <c r="DDD2" s="485"/>
      <c r="DDE2" s="485"/>
      <c r="DDF2" s="485"/>
      <c r="DDG2" s="485"/>
      <c r="DDH2" s="485"/>
      <c r="DDI2" s="485"/>
      <c r="DDJ2" s="485"/>
      <c r="DDK2" s="485"/>
      <c r="DDL2" s="485"/>
      <c r="DDM2" s="485"/>
      <c r="DDN2" s="485"/>
      <c r="DDO2" s="485"/>
      <c r="DDP2" s="485"/>
      <c r="DDQ2" s="485"/>
      <c r="DDR2" s="485"/>
      <c r="DDS2" s="485"/>
      <c r="DDT2" s="485"/>
      <c r="DDU2" s="485"/>
      <c r="DDV2" s="485"/>
      <c r="DDW2" s="485"/>
      <c r="DDX2" s="485"/>
      <c r="DDY2" s="485"/>
      <c r="DDZ2" s="485"/>
      <c r="DEA2" s="485"/>
      <c r="DEB2" s="485"/>
      <c r="DEC2" s="485"/>
      <c r="DED2" s="485"/>
      <c r="DEE2" s="485"/>
      <c r="DEF2" s="485"/>
      <c r="DEG2" s="485"/>
      <c r="DEH2" s="485"/>
      <c r="DEI2" s="485"/>
      <c r="DEJ2" s="485"/>
      <c r="DEK2" s="485"/>
      <c r="DEL2" s="485"/>
      <c r="DEM2" s="485"/>
      <c r="DEN2" s="485"/>
      <c r="DEO2" s="485"/>
      <c r="DEP2" s="485"/>
      <c r="DEQ2" s="485"/>
      <c r="DER2" s="485"/>
      <c r="DES2" s="485"/>
      <c r="DET2" s="485"/>
      <c r="DEU2" s="485"/>
      <c r="DEV2" s="485"/>
      <c r="DEW2" s="485"/>
      <c r="DEX2" s="485"/>
      <c r="DEY2" s="485"/>
      <c r="DEZ2" s="485"/>
      <c r="DFA2" s="485"/>
      <c r="DFB2" s="485"/>
      <c r="DFC2" s="485"/>
      <c r="DFD2" s="485"/>
      <c r="DFE2" s="485"/>
      <c r="DFF2" s="485"/>
      <c r="DFG2" s="485"/>
      <c r="DFH2" s="485"/>
      <c r="DFI2" s="485"/>
      <c r="DFJ2" s="485"/>
      <c r="DFK2" s="485"/>
      <c r="DFL2" s="485"/>
      <c r="DFM2" s="485"/>
      <c r="DFN2" s="485"/>
      <c r="DFO2" s="485"/>
      <c r="DFP2" s="485"/>
      <c r="DFQ2" s="485"/>
      <c r="DFR2" s="485"/>
      <c r="DFS2" s="485"/>
      <c r="DFT2" s="485"/>
      <c r="DFU2" s="485"/>
      <c r="DFV2" s="485"/>
      <c r="DFW2" s="485"/>
      <c r="DFX2" s="485"/>
      <c r="DFY2" s="485"/>
      <c r="DFZ2" s="485"/>
      <c r="DGA2" s="485"/>
      <c r="DGB2" s="485"/>
      <c r="DGC2" s="485"/>
      <c r="DGD2" s="485"/>
      <c r="DGE2" s="485"/>
      <c r="DGF2" s="485"/>
      <c r="DGG2" s="485"/>
      <c r="DGH2" s="485"/>
      <c r="DGI2" s="485"/>
      <c r="DGJ2" s="485"/>
      <c r="DGK2" s="485"/>
      <c r="DGL2" s="485"/>
      <c r="DGM2" s="485"/>
      <c r="DGN2" s="485"/>
      <c r="DGO2" s="485"/>
      <c r="DGP2" s="485"/>
      <c r="DGQ2" s="485"/>
      <c r="DGR2" s="485"/>
      <c r="DGS2" s="485"/>
      <c r="DGT2" s="485"/>
      <c r="DGU2" s="485"/>
      <c r="DGV2" s="485"/>
      <c r="DGW2" s="485"/>
      <c r="DGX2" s="485"/>
      <c r="DGY2" s="485"/>
      <c r="DGZ2" s="485"/>
      <c r="DHA2" s="485"/>
      <c r="DHB2" s="485"/>
      <c r="DHC2" s="485"/>
      <c r="DHD2" s="485"/>
      <c r="DHE2" s="485"/>
      <c r="DHF2" s="485"/>
      <c r="DHG2" s="485"/>
      <c r="DHH2" s="485"/>
      <c r="DHI2" s="485"/>
      <c r="DHJ2" s="485"/>
      <c r="DHK2" s="485"/>
      <c r="DHL2" s="485"/>
      <c r="DHM2" s="485"/>
      <c r="DHN2" s="485"/>
      <c r="DHO2" s="485"/>
      <c r="DHP2" s="485"/>
      <c r="DHQ2" s="485"/>
      <c r="DHR2" s="485"/>
      <c r="DHS2" s="485"/>
      <c r="DHT2" s="485"/>
      <c r="DHU2" s="485"/>
      <c r="DHV2" s="485"/>
      <c r="DHW2" s="485"/>
      <c r="DHX2" s="485"/>
      <c r="DHY2" s="485"/>
      <c r="DHZ2" s="485"/>
      <c r="DIA2" s="485"/>
      <c r="DIB2" s="485"/>
      <c r="DIC2" s="485"/>
      <c r="DID2" s="485"/>
      <c r="DIE2" s="485"/>
      <c r="DIF2" s="485"/>
      <c r="DIG2" s="485"/>
      <c r="DIH2" s="485"/>
      <c r="DII2" s="485"/>
      <c r="DIJ2" s="485"/>
      <c r="DIK2" s="485"/>
      <c r="DIL2" s="485"/>
      <c r="DIM2" s="485"/>
      <c r="DIN2" s="485"/>
      <c r="DIO2" s="485"/>
      <c r="DIP2" s="485"/>
      <c r="DIQ2" s="485"/>
      <c r="DIR2" s="485"/>
      <c r="DIS2" s="485"/>
      <c r="DIT2" s="485"/>
      <c r="DIU2" s="485"/>
      <c r="DIV2" s="485"/>
      <c r="DIW2" s="485"/>
      <c r="DIX2" s="485"/>
      <c r="DIY2" s="485"/>
      <c r="DIZ2" s="485"/>
      <c r="DJA2" s="485"/>
      <c r="DJB2" s="485"/>
      <c r="DJC2" s="485"/>
      <c r="DJD2" s="485"/>
      <c r="DJE2" s="485"/>
      <c r="DJF2" s="485"/>
      <c r="DJG2" s="485"/>
      <c r="DJH2" s="485"/>
      <c r="DJI2" s="485"/>
      <c r="DJJ2" s="485"/>
      <c r="DJK2" s="485"/>
      <c r="DJL2" s="485"/>
      <c r="DJM2" s="485"/>
      <c r="DJN2" s="485"/>
      <c r="DJO2" s="485"/>
      <c r="DJP2" s="485"/>
      <c r="DJQ2" s="485"/>
      <c r="DJR2" s="485"/>
      <c r="DJS2" s="485"/>
      <c r="DJT2" s="485"/>
      <c r="DJU2" s="485"/>
      <c r="DJV2" s="485"/>
      <c r="DJW2" s="485"/>
      <c r="DJX2" s="485"/>
      <c r="DJY2" s="485"/>
      <c r="DJZ2" s="485"/>
      <c r="DKA2" s="485"/>
      <c r="DKB2" s="485"/>
      <c r="DKC2" s="485"/>
      <c r="DKD2" s="485"/>
      <c r="DKE2" s="485"/>
      <c r="DKF2" s="485"/>
      <c r="DKG2" s="485"/>
      <c r="DKH2" s="485"/>
      <c r="DKI2" s="485"/>
      <c r="DKJ2" s="485"/>
      <c r="DKK2" s="485"/>
      <c r="DKL2" s="485"/>
      <c r="DKM2" s="485"/>
      <c r="DKN2" s="485"/>
      <c r="DKO2" s="485"/>
      <c r="DKP2" s="485"/>
      <c r="DKQ2" s="485"/>
      <c r="DKR2" s="485"/>
      <c r="DKS2" s="485"/>
      <c r="DKT2" s="485"/>
      <c r="DKU2" s="485"/>
      <c r="DKV2" s="485"/>
      <c r="DKW2" s="485"/>
      <c r="DKX2" s="485"/>
      <c r="DKY2" s="485"/>
      <c r="DKZ2" s="485"/>
      <c r="DLA2" s="485"/>
      <c r="DLB2" s="485"/>
      <c r="DLC2" s="485"/>
      <c r="DLD2" s="485"/>
      <c r="DLE2" s="485"/>
      <c r="DLF2" s="485"/>
      <c r="DLG2" s="485"/>
      <c r="DLH2" s="485"/>
      <c r="DLI2" s="485"/>
      <c r="DLJ2" s="485"/>
      <c r="DLK2" s="485"/>
      <c r="DLL2" s="485"/>
      <c r="DLM2" s="485"/>
      <c r="DLN2" s="485"/>
      <c r="DLO2" s="485"/>
      <c r="DLP2" s="485"/>
      <c r="DLQ2" s="485"/>
      <c r="DLR2" s="485"/>
      <c r="DLS2" s="485"/>
      <c r="DLT2" s="485"/>
      <c r="DLU2" s="485"/>
      <c r="DLV2" s="485"/>
      <c r="DLW2" s="485"/>
      <c r="DLX2" s="485"/>
      <c r="DLY2" s="485"/>
      <c r="DLZ2" s="485"/>
      <c r="DMA2" s="485"/>
      <c r="DMB2" s="485"/>
      <c r="DMC2" s="485"/>
      <c r="DMD2" s="485"/>
      <c r="DME2" s="485"/>
      <c r="DMF2" s="485"/>
      <c r="DMG2" s="485"/>
      <c r="DMH2" s="485"/>
      <c r="DMI2" s="485"/>
      <c r="DMJ2" s="485"/>
      <c r="DMK2" s="485"/>
      <c r="DML2" s="485"/>
      <c r="DMM2" s="485"/>
      <c r="DMN2" s="485"/>
      <c r="DMO2" s="485"/>
      <c r="DMP2" s="485"/>
      <c r="DMQ2" s="485"/>
      <c r="DMR2" s="485"/>
      <c r="DMS2" s="485"/>
      <c r="DMT2" s="485"/>
      <c r="DMU2" s="485"/>
      <c r="DMV2" s="485"/>
      <c r="DMW2" s="485"/>
      <c r="DMX2" s="485"/>
      <c r="DMY2" s="485"/>
      <c r="DMZ2" s="485"/>
      <c r="DNA2" s="485"/>
      <c r="DNB2" s="485"/>
      <c r="DNC2" s="485"/>
      <c r="DND2" s="485"/>
      <c r="DNE2" s="485"/>
      <c r="DNF2" s="485"/>
      <c r="DNG2" s="485"/>
      <c r="DNH2" s="485"/>
      <c r="DNI2" s="485"/>
      <c r="DNJ2" s="485"/>
      <c r="DNK2" s="485"/>
      <c r="DNL2" s="485"/>
      <c r="DNM2" s="485"/>
      <c r="DNN2" s="485"/>
      <c r="DNO2" s="485"/>
      <c r="DNP2" s="485"/>
      <c r="DNQ2" s="485"/>
      <c r="DNR2" s="485"/>
      <c r="DNS2" s="485"/>
      <c r="DNT2" s="485"/>
      <c r="DNU2" s="485"/>
      <c r="DNV2" s="485"/>
      <c r="DNW2" s="485"/>
      <c r="DNX2" s="485"/>
      <c r="DNY2" s="485"/>
      <c r="DNZ2" s="485"/>
      <c r="DOA2" s="485"/>
      <c r="DOB2" s="485"/>
      <c r="DOC2" s="485"/>
      <c r="DOD2" s="485"/>
      <c r="DOE2" s="485"/>
      <c r="DOF2" s="485"/>
      <c r="DOG2" s="485"/>
      <c r="DOH2" s="485"/>
      <c r="DOI2" s="485"/>
      <c r="DOJ2" s="485"/>
      <c r="DOK2" s="485"/>
      <c r="DOL2" s="485"/>
      <c r="DOM2" s="485"/>
      <c r="DON2" s="485"/>
      <c r="DOO2" s="485"/>
      <c r="DOP2" s="485"/>
      <c r="DOQ2" s="485"/>
      <c r="DOR2" s="485"/>
      <c r="DOS2" s="485"/>
      <c r="DOT2" s="485"/>
      <c r="DOU2" s="485"/>
      <c r="DOV2" s="485"/>
      <c r="DOW2" s="485"/>
      <c r="DOX2" s="485"/>
      <c r="DOY2" s="485"/>
      <c r="DOZ2" s="485"/>
      <c r="DPA2" s="485"/>
      <c r="DPB2" s="485"/>
      <c r="DPC2" s="485"/>
      <c r="DPD2" s="485"/>
      <c r="DPE2" s="485"/>
      <c r="DPF2" s="485"/>
      <c r="DPG2" s="485"/>
      <c r="DPH2" s="485"/>
      <c r="DPI2" s="485"/>
      <c r="DPJ2" s="485"/>
      <c r="DPK2" s="485"/>
      <c r="DPL2" s="485"/>
      <c r="DPM2" s="485"/>
      <c r="DPN2" s="485"/>
      <c r="DPO2" s="485"/>
      <c r="DPP2" s="485"/>
      <c r="DPQ2" s="485"/>
      <c r="DPR2" s="485"/>
      <c r="DPS2" s="485"/>
      <c r="DPT2" s="485"/>
      <c r="DPU2" s="485"/>
      <c r="DPV2" s="485"/>
      <c r="DPW2" s="485"/>
      <c r="DPX2" s="485"/>
      <c r="DPY2" s="485"/>
      <c r="DPZ2" s="485"/>
      <c r="DQA2" s="485"/>
      <c r="DQB2" s="485"/>
      <c r="DQC2" s="485"/>
      <c r="DQD2" s="485"/>
      <c r="DQE2" s="485"/>
      <c r="DQF2" s="485"/>
      <c r="DQG2" s="485"/>
      <c r="DQH2" s="485"/>
      <c r="DQI2" s="485"/>
      <c r="DQJ2" s="485"/>
      <c r="DQK2" s="485"/>
      <c r="DQL2" s="485"/>
      <c r="DQM2" s="485"/>
      <c r="DQN2" s="485"/>
      <c r="DQO2" s="485"/>
      <c r="DQP2" s="485"/>
      <c r="DQQ2" s="485"/>
      <c r="DQR2" s="485"/>
      <c r="DQS2" s="485"/>
      <c r="DQT2" s="485"/>
      <c r="DQU2" s="485"/>
      <c r="DQV2" s="485"/>
      <c r="DQW2" s="485"/>
      <c r="DQX2" s="485"/>
      <c r="DQY2" s="485"/>
      <c r="DQZ2" s="485"/>
      <c r="DRA2" s="485"/>
      <c r="DRB2" s="485"/>
      <c r="DRC2" s="485"/>
      <c r="DRD2" s="485"/>
      <c r="DRE2" s="485"/>
      <c r="DRF2" s="485"/>
      <c r="DRG2" s="485"/>
      <c r="DRH2" s="485"/>
      <c r="DRI2" s="485"/>
      <c r="DRJ2" s="485"/>
      <c r="DRK2" s="485"/>
      <c r="DRL2" s="485"/>
      <c r="DRM2" s="485"/>
      <c r="DRN2" s="485"/>
      <c r="DRO2" s="485"/>
      <c r="DRP2" s="485"/>
      <c r="DRQ2" s="485"/>
      <c r="DRR2" s="485"/>
      <c r="DRS2" s="485"/>
      <c r="DRT2" s="485"/>
      <c r="DRU2" s="485"/>
      <c r="DRV2" s="485"/>
      <c r="DRW2" s="485"/>
      <c r="DRX2" s="485"/>
      <c r="DRY2" s="485"/>
      <c r="DRZ2" s="485"/>
      <c r="DSA2" s="485"/>
      <c r="DSB2" s="485"/>
      <c r="DSC2" s="485"/>
      <c r="DSD2" s="485"/>
      <c r="DSE2" s="485"/>
      <c r="DSF2" s="485"/>
      <c r="DSG2" s="485"/>
      <c r="DSH2" s="485"/>
      <c r="DSI2" s="485"/>
      <c r="DSJ2" s="485"/>
      <c r="DSK2" s="485"/>
      <c r="DSL2" s="485"/>
      <c r="DSM2" s="485"/>
      <c r="DSN2" s="485"/>
      <c r="DSO2" s="485"/>
      <c r="DSP2" s="485"/>
      <c r="DSQ2" s="485"/>
      <c r="DSR2" s="485"/>
      <c r="DSS2" s="485"/>
      <c r="DST2" s="485"/>
      <c r="DSU2" s="485"/>
      <c r="DSV2" s="485"/>
      <c r="DSW2" s="485"/>
      <c r="DSX2" s="485"/>
      <c r="DSY2" s="485"/>
      <c r="DSZ2" s="485"/>
      <c r="DTA2" s="485"/>
      <c r="DTB2" s="485"/>
      <c r="DTC2" s="485"/>
      <c r="DTD2" s="485"/>
      <c r="DTE2" s="485"/>
      <c r="DTF2" s="485"/>
      <c r="DTG2" s="485"/>
      <c r="DTH2" s="485"/>
      <c r="DTI2" s="485"/>
      <c r="DTJ2" s="485"/>
      <c r="DTK2" s="485"/>
      <c r="DTL2" s="485"/>
      <c r="DTM2" s="485"/>
      <c r="DTN2" s="485"/>
      <c r="DTO2" s="485"/>
      <c r="DTP2" s="485"/>
      <c r="DTQ2" s="485"/>
      <c r="DTR2" s="485"/>
      <c r="DTS2" s="485"/>
      <c r="DTT2" s="485"/>
      <c r="DTU2" s="485"/>
      <c r="DTV2" s="485"/>
      <c r="DTW2" s="485"/>
      <c r="DTX2" s="485"/>
      <c r="DTY2" s="485"/>
      <c r="DTZ2" s="485"/>
      <c r="DUA2" s="485"/>
      <c r="DUB2" s="485"/>
      <c r="DUC2" s="485"/>
      <c r="DUD2" s="485"/>
      <c r="DUE2" s="485"/>
      <c r="DUF2" s="485"/>
      <c r="DUG2" s="485"/>
      <c r="DUH2" s="485"/>
      <c r="DUI2" s="485"/>
      <c r="DUJ2" s="485"/>
      <c r="DUK2" s="485"/>
      <c r="DUL2" s="485"/>
      <c r="DUM2" s="485"/>
      <c r="DUN2" s="485"/>
      <c r="DUO2" s="485"/>
      <c r="DUP2" s="485"/>
      <c r="DUQ2" s="485"/>
      <c r="DUR2" s="485"/>
      <c r="DUS2" s="485"/>
      <c r="DUT2" s="485"/>
      <c r="DUU2" s="485"/>
      <c r="DUV2" s="485"/>
      <c r="DUW2" s="485"/>
      <c r="DUX2" s="485"/>
      <c r="DUY2" s="485"/>
      <c r="DUZ2" s="485"/>
      <c r="DVA2" s="485"/>
      <c r="DVB2" s="485"/>
      <c r="DVC2" s="485"/>
      <c r="DVD2" s="485"/>
      <c r="DVE2" s="485"/>
      <c r="DVF2" s="485"/>
      <c r="DVG2" s="485"/>
      <c r="DVH2" s="485"/>
      <c r="DVI2" s="485"/>
      <c r="DVJ2" s="485"/>
      <c r="DVK2" s="485"/>
      <c r="DVL2" s="485"/>
      <c r="DVM2" s="485"/>
      <c r="DVN2" s="485"/>
      <c r="DVO2" s="485"/>
      <c r="DVP2" s="485"/>
      <c r="DVQ2" s="485"/>
      <c r="DVR2" s="485"/>
      <c r="DVS2" s="485"/>
      <c r="DVT2" s="485"/>
      <c r="DVU2" s="485"/>
      <c r="DVV2" s="485"/>
      <c r="DVW2" s="485"/>
      <c r="DVX2" s="485"/>
      <c r="DVY2" s="485"/>
      <c r="DVZ2" s="485"/>
      <c r="DWA2" s="485"/>
      <c r="DWB2" s="485"/>
      <c r="DWC2" s="485"/>
      <c r="DWD2" s="485"/>
      <c r="DWE2" s="485"/>
      <c r="DWF2" s="485"/>
      <c r="DWG2" s="485"/>
      <c r="DWH2" s="485"/>
      <c r="DWI2" s="485"/>
      <c r="DWJ2" s="485"/>
      <c r="DWK2" s="485"/>
      <c r="DWL2" s="485"/>
      <c r="DWM2" s="485"/>
      <c r="DWN2" s="485"/>
      <c r="DWO2" s="485"/>
      <c r="DWP2" s="485"/>
      <c r="DWQ2" s="485"/>
      <c r="DWR2" s="485"/>
      <c r="DWS2" s="485"/>
      <c r="DWT2" s="485"/>
      <c r="DWU2" s="485"/>
      <c r="DWV2" s="485"/>
      <c r="DWW2" s="485"/>
      <c r="DWX2" s="485"/>
      <c r="DWY2" s="485"/>
      <c r="DWZ2" s="485"/>
      <c r="DXA2" s="485"/>
      <c r="DXB2" s="485"/>
      <c r="DXC2" s="485"/>
      <c r="DXD2" s="485"/>
      <c r="DXE2" s="485"/>
      <c r="DXF2" s="485"/>
      <c r="DXG2" s="485"/>
      <c r="DXH2" s="485"/>
      <c r="DXI2" s="485"/>
      <c r="DXJ2" s="485"/>
      <c r="DXK2" s="485"/>
      <c r="DXL2" s="485"/>
      <c r="DXM2" s="485"/>
      <c r="DXN2" s="485"/>
      <c r="DXO2" s="485"/>
      <c r="DXP2" s="485"/>
      <c r="DXQ2" s="485"/>
      <c r="DXR2" s="485"/>
      <c r="DXS2" s="485"/>
      <c r="DXT2" s="485"/>
      <c r="DXU2" s="485"/>
      <c r="DXV2" s="485"/>
      <c r="DXW2" s="485"/>
      <c r="DXX2" s="485"/>
      <c r="DXY2" s="485"/>
      <c r="DXZ2" s="485"/>
      <c r="DYA2" s="485"/>
      <c r="DYB2" s="485"/>
      <c r="DYC2" s="485"/>
      <c r="DYD2" s="485"/>
      <c r="DYE2" s="485"/>
      <c r="DYF2" s="485"/>
      <c r="DYG2" s="485"/>
      <c r="DYH2" s="485"/>
      <c r="DYI2" s="485"/>
      <c r="DYJ2" s="485"/>
      <c r="DYK2" s="485"/>
      <c r="DYL2" s="485"/>
      <c r="DYM2" s="485"/>
      <c r="DYN2" s="485"/>
      <c r="DYO2" s="485"/>
      <c r="DYP2" s="485"/>
      <c r="DYQ2" s="485"/>
      <c r="DYR2" s="485"/>
      <c r="DYS2" s="485"/>
      <c r="DYT2" s="485"/>
      <c r="DYU2" s="485"/>
      <c r="DYV2" s="485"/>
      <c r="DYW2" s="485"/>
      <c r="DYX2" s="485"/>
      <c r="DYY2" s="485"/>
      <c r="DYZ2" s="485"/>
      <c r="DZA2" s="485"/>
      <c r="DZB2" s="485"/>
      <c r="DZC2" s="485"/>
      <c r="DZD2" s="485"/>
      <c r="DZE2" s="485"/>
      <c r="DZF2" s="485"/>
      <c r="DZG2" s="485"/>
      <c r="DZH2" s="485"/>
      <c r="DZI2" s="485"/>
      <c r="DZJ2" s="485"/>
      <c r="DZK2" s="485"/>
      <c r="DZL2" s="485"/>
      <c r="DZM2" s="485"/>
      <c r="DZN2" s="485"/>
      <c r="DZO2" s="485"/>
      <c r="DZP2" s="485"/>
      <c r="DZQ2" s="485"/>
      <c r="DZR2" s="485"/>
      <c r="DZS2" s="485"/>
      <c r="DZT2" s="485"/>
      <c r="DZU2" s="485"/>
      <c r="DZV2" s="485"/>
      <c r="DZW2" s="485"/>
      <c r="DZX2" s="485"/>
      <c r="DZY2" s="485"/>
      <c r="DZZ2" s="485"/>
      <c r="EAA2" s="485"/>
      <c r="EAB2" s="485"/>
      <c r="EAC2" s="485"/>
      <c r="EAD2" s="485"/>
      <c r="EAE2" s="485"/>
      <c r="EAF2" s="485"/>
      <c r="EAG2" s="485"/>
      <c r="EAH2" s="485"/>
      <c r="EAI2" s="485"/>
      <c r="EAJ2" s="485"/>
      <c r="EAK2" s="485"/>
      <c r="EAL2" s="485"/>
      <c r="EAM2" s="485"/>
      <c r="EAN2" s="485"/>
      <c r="EAO2" s="485"/>
      <c r="EAP2" s="485"/>
      <c r="EAQ2" s="485"/>
      <c r="EAR2" s="485"/>
      <c r="EAS2" s="485"/>
      <c r="EAT2" s="485"/>
      <c r="EAU2" s="485"/>
      <c r="EAV2" s="485"/>
      <c r="EAW2" s="485"/>
      <c r="EAX2" s="485"/>
      <c r="EAY2" s="485"/>
      <c r="EAZ2" s="485"/>
      <c r="EBA2" s="485"/>
      <c r="EBB2" s="485"/>
      <c r="EBC2" s="485"/>
      <c r="EBD2" s="485"/>
      <c r="EBE2" s="485"/>
      <c r="EBF2" s="485"/>
      <c r="EBG2" s="485"/>
      <c r="EBH2" s="485"/>
      <c r="EBI2" s="485"/>
      <c r="EBJ2" s="485"/>
      <c r="EBK2" s="485"/>
      <c r="EBL2" s="485"/>
      <c r="EBM2" s="485"/>
      <c r="EBN2" s="485"/>
      <c r="EBO2" s="485"/>
      <c r="EBP2" s="485"/>
      <c r="EBQ2" s="485"/>
      <c r="EBR2" s="485"/>
      <c r="EBS2" s="485"/>
      <c r="EBT2" s="485"/>
      <c r="EBU2" s="485"/>
      <c r="EBV2" s="485"/>
      <c r="EBW2" s="485"/>
      <c r="EBX2" s="485"/>
      <c r="EBY2" s="485"/>
      <c r="EBZ2" s="485"/>
      <c r="ECA2" s="485"/>
      <c r="ECB2" s="485"/>
      <c r="ECC2" s="485"/>
      <c r="ECD2" s="485"/>
      <c r="ECE2" s="485"/>
      <c r="ECF2" s="485"/>
      <c r="ECG2" s="485"/>
      <c r="ECH2" s="485"/>
      <c r="ECI2" s="485"/>
      <c r="ECJ2" s="485"/>
      <c r="ECK2" s="485"/>
      <c r="ECL2" s="485"/>
      <c r="ECM2" s="485"/>
      <c r="ECN2" s="485"/>
      <c r="ECO2" s="485"/>
      <c r="ECP2" s="485"/>
      <c r="ECQ2" s="485"/>
      <c r="ECR2" s="485"/>
      <c r="ECS2" s="485"/>
      <c r="ECT2" s="485"/>
      <c r="ECU2" s="485"/>
      <c r="ECV2" s="485"/>
      <c r="ECW2" s="485"/>
      <c r="ECX2" s="485"/>
      <c r="ECY2" s="485"/>
      <c r="ECZ2" s="485"/>
      <c r="EDA2" s="485"/>
      <c r="EDB2" s="485"/>
      <c r="EDC2" s="485"/>
      <c r="EDD2" s="485"/>
      <c r="EDE2" s="485"/>
      <c r="EDF2" s="485"/>
      <c r="EDG2" s="485"/>
      <c r="EDH2" s="485"/>
      <c r="EDI2" s="485"/>
      <c r="EDJ2" s="485"/>
      <c r="EDK2" s="485"/>
      <c r="EDL2" s="485"/>
      <c r="EDM2" s="485"/>
      <c r="EDN2" s="485"/>
      <c r="EDO2" s="485"/>
      <c r="EDP2" s="485"/>
      <c r="EDQ2" s="485"/>
      <c r="EDR2" s="485"/>
      <c r="EDS2" s="485"/>
      <c r="EDT2" s="485"/>
      <c r="EDU2" s="485"/>
      <c r="EDV2" s="485"/>
      <c r="EDW2" s="485"/>
      <c r="EDX2" s="485"/>
      <c r="EDY2" s="485"/>
      <c r="EDZ2" s="485"/>
      <c r="EEA2" s="485"/>
      <c r="EEB2" s="485"/>
      <c r="EEC2" s="485"/>
      <c r="EED2" s="485"/>
      <c r="EEE2" s="485"/>
      <c r="EEF2" s="485"/>
      <c r="EEG2" s="485"/>
      <c r="EEH2" s="485"/>
      <c r="EEI2" s="485"/>
      <c r="EEJ2" s="485"/>
      <c r="EEK2" s="485"/>
      <c r="EEL2" s="485"/>
      <c r="EEM2" s="485"/>
      <c r="EEN2" s="485"/>
      <c r="EEO2" s="485"/>
      <c r="EEP2" s="485"/>
      <c r="EEQ2" s="485"/>
      <c r="EER2" s="485"/>
      <c r="EES2" s="485"/>
      <c r="EET2" s="485"/>
      <c r="EEU2" s="485"/>
      <c r="EEV2" s="485"/>
      <c r="EEW2" s="485"/>
      <c r="EEX2" s="485"/>
      <c r="EEY2" s="485"/>
      <c r="EEZ2" s="485"/>
      <c r="EFA2" s="485"/>
      <c r="EFB2" s="485"/>
      <c r="EFC2" s="485"/>
      <c r="EFD2" s="485"/>
      <c r="EFE2" s="485"/>
      <c r="EFF2" s="485"/>
      <c r="EFG2" s="485"/>
      <c r="EFH2" s="485"/>
      <c r="EFI2" s="485"/>
      <c r="EFJ2" s="485"/>
      <c r="EFK2" s="485"/>
      <c r="EFL2" s="485"/>
      <c r="EFM2" s="485"/>
      <c r="EFN2" s="485"/>
      <c r="EFO2" s="485"/>
      <c r="EFP2" s="485"/>
      <c r="EFQ2" s="485"/>
      <c r="EFR2" s="485"/>
      <c r="EFS2" s="485"/>
      <c r="EFT2" s="485"/>
      <c r="EFU2" s="485"/>
      <c r="EFV2" s="485"/>
      <c r="EFW2" s="485"/>
      <c r="EFX2" s="485"/>
      <c r="EFY2" s="485"/>
      <c r="EFZ2" s="485"/>
      <c r="EGA2" s="485"/>
      <c r="EGB2" s="485"/>
      <c r="EGC2" s="485"/>
      <c r="EGD2" s="485"/>
      <c r="EGE2" s="485"/>
      <c r="EGF2" s="485"/>
      <c r="EGG2" s="485"/>
      <c r="EGH2" s="485"/>
      <c r="EGI2" s="485"/>
      <c r="EGJ2" s="485"/>
      <c r="EGK2" s="485"/>
      <c r="EGL2" s="485"/>
      <c r="EGM2" s="485"/>
      <c r="EGN2" s="485"/>
      <c r="EGO2" s="485"/>
      <c r="EGP2" s="485"/>
      <c r="EGQ2" s="485"/>
      <c r="EGR2" s="485"/>
      <c r="EGS2" s="485"/>
      <c r="EGT2" s="485"/>
      <c r="EGU2" s="485"/>
      <c r="EGV2" s="485"/>
      <c r="EGW2" s="485"/>
      <c r="EGX2" s="485"/>
      <c r="EGY2" s="485"/>
      <c r="EGZ2" s="485"/>
      <c r="EHA2" s="485"/>
      <c r="EHB2" s="485"/>
      <c r="EHC2" s="485"/>
      <c r="EHD2" s="485"/>
      <c r="EHE2" s="485"/>
      <c r="EHF2" s="485"/>
      <c r="EHG2" s="485"/>
      <c r="EHH2" s="485"/>
      <c r="EHI2" s="485"/>
      <c r="EHJ2" s="485"/>
      <c r="EHK2" s="485"/>
      <c r="EHL2" s="485"/>
      <c r="EHM2" s="485"/>
      <c r="EHN2" s="485"/>
      <c r="EHO2" s="485"/>
      <c r="EHP2" s="485"/>
      <c r="EHQ2" s="485"/>
      <c r="EHR2" s="485"/>
      <c r="EHS2" s="485"/>
      <c r="EHT2" s="485"/>
      <c r="EHU2" s="485"/>
      <c r="EHV2" s="485"/>
      <c r="EHW2" s="485"/>
      <c r="EHX2" s="485"/>
      <c r="EHY2" s="485"/>
      <c r="EHZ2" s="485"/>
      <c r="EIA2" s="485"/>
      <c r="EIB2" s="485"/>
      <c r="EIC2" s="485"/>
      <c r="EID2" s="485"/>
      <c r="EIE2" s="485"/>
      <c r="EIF2" s="485"/>
      <c r="EIG2" s="485"/>
      <c r="EIH2" s="485"/>
      <c r="EII2" s="485"/>
      <c r="EIJ2" s="485"/>
      <c r="EIK2" s="485"/>
      <c r="EIL2" s="485"/>
      <c r="EIM2" s="485"/>
      <c r="EIN2" s="485"/>
      <c r="EIO2" s="485"/>
      <c r="EIP2" s="485"/>
      <c r="EIQ2" s="485"/>
      <c r="EIR2" s="485"/>
      <c r="EIS2" s="485"/>
      <c r="EIT2" s="485"/>
      <c r="EIU2" s="485"/>
      <c r="EIV2" s="485"/>
      <c r="EIW2" s="485"/>
      <c r="EIX2" s="485"/>
      <c r="EIY2" s="485"/>
      <c r="EIZ2" s="485"/>
      <c r="EJA2" s="485"/>
      <c r="EJB2" s="485"/>
      <c r="EJC2" s="485"/>
      <c r="EJD2" s="485"/>
      <c r="EJE2" s="485"/>
      <c r="EJF2" s="485"/>
      <c r="EJG2" s="485"/>
      <c r="EJH2" s="485"/>
      <c r="EJI2" s="485"/>
      <c r="EJJ2" s="485"/>
      <c r="EJK2" s="485"/>
      <c r="EJL2" s="485"/>
      <c r="EJM2" s="485"/>
      <c r="EJN2" s="485"/>
      <c r="EJO2" s="485"/>
      <c r="EJP2" s="485"/>
      <c r="EJQ2" s="485"/>
      <c r="EJR2" s="485"/>
      <c r="EJS2" s="485"/>
      <c r="EJT2" s="485"/>
      <c r="EJU2" s="485"/>
      <c r="EJV2" s="485"/>
      <c r="EJW2" s="485"/>
      <c r="EJX2" s="485"/>
      <c r="EJY2" s="485"/>
      <c r="EJZ2" s="485"/>
      <c r="EKA2" s="485"/>
      <c r="EKB2" s="485"/>
      <c r="EKC2" s="485"/>
      <c r="EKD2" s="485"/>
      <c r="EKE2" s="485"/>
      <c r="EKF2" s="485"/>
      <c r="EKG2" s="485"/>
      <c r="EKH2" s="485"/>
      <c r="EKI2" s="485"/>
      <c r="EKJ2" s="485"/>
      <c r="EKK2" s="485"/>
      <c r="EKL2" s="485"/>
      <c r="EKM2" s="485"/>
      <c r="EKN2" s="485"/>
      <c r="EKO2" s="485"/>
      <c r="EKP2" s="485"/>
      <c r="EKQ2" s="485"/>
      <c r="EKR2" s="485"/>
      <c r="EKS2" s="485"/>
      <c r="EKT2" s="485"/>
      <c r="EKU2" s="485"/>
      <c r="EKV2" s="485"/>
      <c r="EKW2" s="485"/>
      <c r="EKX2" s="485"/>
      <c r="EKY2" s="485"/>
      <c r="EKZ2" s="485"/>
      <c r="ELA2" s="485"/>
      <c r="ELB2" s="485"/>
      <c r="ELC2" s="485"/>
      <c r="ELD2" s="485"/>
      <c r="ELE2" s="485"/>
      <c r="ELF2" s="485"/>
      <c r="ELG2" s="485"/>
      <c r="ELH2" s="485"/>
      <c r="ELI2" s="485"/>
      <c r="ELJ2" s="485"/>
      <c r="ELK2" s="485"/>
      <c r="ELL2" s="485"/>
      <c r="ELM2" s="485"/>
      <c r="ELN2" s="485"/>
      <c r="ELO2" s="485"/>
      <c r="ELP2" s="485"/>
      <c r="ELQ2" s="485"/>
      <c r="ELR2" s="485"/>
      <c r="ELS2" s="485"/>
      <c r="ELT2" s="485"/>
      <c r="ELU2" s="485"/>
      <c r="ELV2" s="485"/>
      <c r="ELW2" s="485"/>
      <c r="ELX2" s="485"/>
      <c r="ELY2" s="485"/>
      <c r="ELZ2" s="485"/>
      <c r="EMA2" s="485"/>
      <c r="EMB2" s="485"/>
      <c r="EMC2" s="485"/>
      <c r="EMD2" s="485"/>
      <c r="EME2" s="485"/>
      <c r="EMF2" s="485"/>
      <c r="EMG2" s="485"/>
      <c r="EMH2" s="485"/>
      <c r="EMI2" s="485"/>
      <c r="EMJ2" s="485"/>
      <c r="EMK2" s="485"/>
      <c r="EML2" s="485"/>
      <c r="EMM2" s="485"/>
      <c r="EMN2" s="485"/>
      <c r="EMO2" s="485"/>
      <c r="EMP2" s="485"/>
      <c r="EMQ2" s="485"/>
      <c r="EMR2" s="485"/>
      <c r="EMS2" s="485"/>
      <c r="EMT2" s="485"/>
      <c r="EMU2" s="485"/>
      <c r="EMV2" s="485"/>
      <c r="EMW2" s="485"/>
      <c r="EMX2" s="485"/>
      <c r="EMY2" s="485"/>
      <c r="EMZ2" s="485"/>
      <c r="ENA2" s="485"/>
      <c r="ENB2" s="485"/>
      <c r="ENC2" s="485"/>
      <c r="END2" s="485"/>
      <c r="ENE2" s="485"/>
      <c r="ENF2" s="485"/>
      <c r="ENG2" s="485"/>
      <c r="ENH2" s="485"/>
      <c r="ENI2" s="485"/>
      <c r="ENJ2" s="485"/>
      <c r="ENK2" s="485"/>
      <c r="ENL2" s="485"/>
      <c r="ENM2" s="485"/>
      <c r="ENN2" s="485"/>
      <c r="ENO2" s="485"/>
      <c r="ENP2" s="485"/>
      <c r="ENQ2" s="485"/>
      <c r="ENR2" s="485"/>
      <c r="ENS2" s="485"/>
      <c r="ENT2" s="485"/>
      <c r="ENU2" s="485"/>
      <c r="ENV2" s="485"/>
      <c r="ENW2" s="485"/>
      <c r="ENX2" s="485"/>
      <c r="ENY2" s="485"/>
      <c r="ENZ2" s="485"/>
      <c r="EOA2" s="485"/>
      <c r="EOB2" s="485"/>
      <c r="EOC2" s="485"/>
      <c r="EOD2" s="485"/>
      <c r="EOE2" s="485"/>
      <c r="EOF2" s="485"/>
      <c r="EOG2" s="485"/>
      <c r="EOH2" s="485"/>
      <c r="EOI2" s="485"/>
      <c r="EOJ2" s="485"/>
      <c r="EOK2" s="485"/>
      <c r="EOL2" s="485"/>
      <c r="EOM2" s="485"/>
      <c r="EON2" s="485"/>
      <c r="EOO2" s="485"/>
      <c r="EOP2" s="485"/>
      <c r="EOQ2" s="485"/>
      <c r="EOR2" s="485"/>
      <c r="EOS2" s="485"/>
      <c r="EOT2" s="485"/>
      <c r="EOU2" s="485"/>
      <c r="EOV2" s="485"/>
      <c r="EOW2" s="485"/>
      <c r="EOX2" s="485"/>
      <c r="EOY2" s="485"/>
      <c r="EOZ2" s="485"/>
      <c r="EPA2" s="485"/>
      <c r="EPB2" s="485"/>
      <c r="EPC2" s="485"/>
      <c r="EPD2" s="485"/>
      <c r="EPE2" s="485"/>
      <c r="EPF2" s="485"/>
      <c r="EPG2" s="485"/>
      <c r="EPH2" s="485"/>
      <c r="EPI2" s="485"/>
      <c r="EPJ2" s="485"/>
      <c r="EPK2" s="485"/>
      <c r="EPL2" s="485"/>
      <c r="EPM2" s="485"/>
      <c r="EPN2" s="485"/>
      <c r="EPO2" s="485"/>
      <c r="EPP2" s="485"/>
      <c r="EPQ2" s="485"/>
      <c r="EPR2" s="485"/>
      <c r="EPS2" s="485"/>
      <c r="EPT2" s="485"/>
      <c r="EPU2" s="485"/>
      <c r="EPV2" s="485"/>
      <c r="EPW2" s="485"/>
      <c r="EPX2" s="485"/>
      <c r="EPY2" s="485"/>
      <c r="EPZ2" s="485"/>
      <c r="EQA2" s="485"/>
      <c r="EQB2" s="485"/>
      <c r="EQC2" s="485"/>
      <c r="EQD2" s="485"/>
      <c r="EQE2" s="485"/>
      <c r="EQF2" s="485"/>
      <c r="EQG2" s="485"/>
      <c r="EQH2" s="485"/>
      <c r="EQI2" s="485"/>
      <c r="EQJ2" s="485"/>
      <c r="EQK2" s="485"/>
      <c r="EQL2" s="485"/>
      <c r="EQM2" s="485"/>
      <c r="EQN2" s="485"/>
      <c r="EQO2" s="485"/>
      <c r="EQP2" s="485"/>
      <c r="EQQ2" s="485"/>
      <c r="EQR2" s="485"/>
      <c r="EQS2" s="485"/>
      <c r="EQT2" s="485"/>
      <c r="EQU2" s="485"/>
      <c r="EQV2" s="485"/>
      <c r="EQW2" s="485"/>
      <c r="EQX2" s="485"/>
      <c r="EQY2" s="485"/>
      <c r="EQZ2" s="485"/>
      <c r="ERA2" s="485"/>
      <c r="ERB2" s="485"/>
      <c r="ERC2" s="485"/>
      <c r="ERD2" s="485"/>
      <c r="ERE2" s="485"/>
      <c r="ERF2" s="485"/>
      <c r="ERG2" s="485"/>
      <c r="ERH2" s="485"/>
      <c r="ERI2" s="485"/>
      <c r="ERJ2" s="485"/>
      <c r="ERK2" s="485"/>
      <c r="ERL2" s="485"/>
      <c r="ERM2" s="485"/>
      <c r="ERN2" s="485"/>
      <c r="ERO2" s="485"/>
      <c r="ERP2" s="485"/>
      <c r="ERQ2" s="485"/>
      <c r="ERR2" s="485"/>
      <c r="ERS2" s="485"/>
      <c r="ERT2" s="485"/>
      <c r="ERU2" s="485"/>
      <c r="ERV2" s="485"/>
      <c r="ERW2" s="485"/>
      <c r="ERX2" s="485"/>
      <c r="ERY2" s="485"/>
      <c r="ERZ2" s="485"/>
      <c r="ESA2" s="485"/>
      <c r="ESB2" s="485"/>
      <c r="ESC2" s="485"/>
      <c r="ESD2" s="485"/>
      <c r="ESE2" s="485"/>
      <c r="ESF2" s="485"/>
      <c r="ESG2" s="485"/>
      <c r="ESH2" s="485"/>
      <c r="ESI2" s="485"/>
      <c r="ESJ2" s="485"/>
      <c r="ESK2" s="485"/>
      <c r="ESL2" s="485"/>
      <c r="ESM2" s="485"/>
      <c r="ESN2" s="485"/>
      <c r="ESO2" s="485"/>
      <c r="ESP2" s="485"/>
      <c r="ESQ2" s="485"/>
      <c r="ESR2" s="485"/>
      <c r="ESS2" s="485"/>
      <c r="EST2" s="485"/>
      <c r="ESU2" s="485"/>
      <c r="ESV2" s="485"/>
      <c r="ESW2" s="485"/>
      <c r="ESX2" s="485"/>
      <c r="ESY2" s="485"/>
      <c r="ESZ2" s="485"/>
      <c r="ETA2" s="485"/>
      <c r="ETB2" s="485"/>
      <c r="ETC2" s="485"/>
      <c r="ETD2" s="485"/>
      <c r="ETE2" s="485"/>
      <c r="ETF2" s="485"/>
      <c r="ETG2" s="485"/>
      <c r="ETH2" s="485"/>
      <c r="ETI2" s="485"/>
      <c r="ETJ2" s="485"/>
      <c r="ETK2" s="485"/>
      <c r="ETL2" s="485"/>
      <c r="ETM2" s="485"/>
      <c r="ETN2" s="485"/>
      <c r="ETO2" s="485"/>
      <c r="ETP2" s="485"/>
      <c r="ETQ2" s="485"/>
      <c r="ETR2" s="485"/>
      <c r="ETS2" s="485"/>
      <c r="ETT2" s="485"/>
      <c r="ETU2" s="485"/>
      <c r="ETV2" s="485"/>
      <c r="ETW2" s="485"/>
      <c r="ETX2" s="485"/>
      <c r="ETY2" s="485"/>
      <c r="ETZ2" s="485"/>
      <c r="EUA2" s="485"/>
      <c r="EUB2" s="485"/>
      <c r="EUC2" s="485"/>
      <c r="EUD2" s="485"/>
      <c r="EUE2" s="485"/>
      <c r="EUF2" s="485"/>
      <c r="EUG2" s="485"/>
      <c r="EUH2" s="485"/>
      <c r="EUI2" s="485"/>
      <c r="EUJ2" s="485"/>
      <c r="EUK2" s="485"/>
      <c r="EUL2" s="485"/>
      <c r="EUM2" s="485"/>
      <c r="EUN2" s="485"/>
      <c r="EUO2" s="485"/>
      <c r="EUP2" s="485"/>
      <c r="EUQ2" s="485"/>
      <c r="EUR2" s="485"/>
      <c r="EUS2" s="485"/>
      <c r="EUT2" s="485"/>
      <c r="EUU2" s="485"/>
      <c r="EUV2" s="485"/>
      <c r="EUW2" s="485"/>
      <c r="EUX2" s="485"/>
      <c r="EUY2" s="485"/>
      <c r="EUZ2" s="485"/>
      <c r="EVA2" s="485"/>
      <c r="EVB2" s="485"/>
      <c r="EVC2" s="485"/>
      <c r="EVD2" s="485"/>
      <c r="EVE2" s="485"/>
      <c r="EVF2" s="485"/>
      <c r="EVG2" s="485"/>
      <c r="EVH2" s="485"/>
      <c r="EVI2" s="485"/>
      <c r="EVJ2" s="485"/>
      <c r="EVK2" s="485"/>
      <c r="EVL2" s="485"/>
      <c r="EVM2" s="485"/>
      <c r="EVN2" s="485"/>
      <c r="EVO2" s="485"/>
      <c r="EVP2" s="485"/>
      <c r="EVQ2" s="485"/>
      <c r="EVR2" s="485"/>
      <c r="EVS2" s="485"/>
      <c r="EVT2" s="485"/>
      <c r="EVU2" s="485"/>
      <c r="EVV2" s="485"/>
      <c r="EVW2" s="485"/>
      <c r="EVX2" s="485"/>
      <c r="EVY2" s="485"/>
      <c r="EVZ2" s="485"/>
      <c r="EWA2" s="485"/>
      <c r="EWB2" s="485"/>
      <c r="EWC2" s="485"/>
      <c r="EWD2" s="485"/>
      <c r="EWE2" s="485"/>
      <c r="EWF2" s="485"/>
      <c r="EWG2" s="485"/>
      <c r="EWH2" s="485"/>
      <c r="EWI2" s="485"/>
      <c r="EWJ2" s="485"/>
      <c r="EWK2" s="485"/>
      <c r="EWL2" s="485"/>
      <c r="EWM2" s="485"/>
      <c r="EWN2" s="485"/>
      <c r="EWO2" s="485"/>
      <c r="EWP2" s="485"/>
      <c r="EWQ2" s="485"/>
      <c r="EWR2" s="485"/>
      <c r="EWS2" s="485"/>
      <c r="EWT2" s="485"/>
      <c r="EWU2" s="485"/>
      <c r="EWV2" s="485"/>
      <c r="EWW2" s="485"/>
      <c r="EWX2" s="485"/>
      <c r="EWY2" s="485"/>
      <c r="EWZ2" s="485"/>
      <c r="EXA2" s="485"/>
      <c r="EXB2" s="485"/>
      <c r="EXC2" s="485"/>
      <c r="EXD2" s="485"/>
      <c r="EXE2" s="485"/>
      <c r="EXF2" s="485"/>
      <c r="EXG2" s="485"/>
      <c r="EXH2" s="485"/>
      <c r="EXI2" s="485"/>
      <c r="EXJ2" s="485"/>
      <c r="EXK2" s="485"/>
      <c r="EXL2" s="485"/>
      <c r="EXM2" s="485"/>
      <c r="EXN2" s="485"/>
      <c r="EXO2" s="485"/>
      <c r="EXP2" s="485"/>
      <c r="EXQ2" s="485"/>
      <c r="EXR2" s="485"/>
      <c r="EXS2" s="485"/>
      <c r="EXT2" s="485"/>
      <c r="EXU2" s="485"/>
      <c r="EXV2" s="485"/>
      <c r="EXW2" s="485"/>
      <c r="EXX2" s="485"/>
      <c r="EXY2" s="485"/>
      <c r="EXZ2" s="485"/>
      <c r="EYA2" s="485"/>
      <c r="EYB2" s="485"/>
      <c r="EYC2" s="485"/>
      <c r="EYD2" s="485"/>
      <c r="EYE2" s="485"/>
      <c r="EYF2" s="485"/>
      <c r="EYG2" s="485"/>
      <c r="EYH2" s="485"/>
      <c r="EYI2" s="485"/>
      <c r="EYJ2" s="485"/>
      <c r="EYK2" s="485"/>
      <c r="EYL2" s="485"/>
      <c r="EYM2" s="485"/>
      <c r="EYN2" s="485"/>
      <c r="EYO2" s="485"/>
      <c r="EYP2" s="485"/>
      <c r="EYQ2" s="485"/>
      <c r="EYR2" s="485"/>
      <c r="EYS2" s="485"/>
      <c r="EYT2" s="485"/>
      <c r="EYU2" s="485"/>
      <c r="EYV2" s="485"/>
      <c r="EYW2" s="485"/>
      <c r="EYX2" s="485"/>
      <c r="EYY2" s="485"/>
      <c r="EYZ2" s="485"/>
      <c r="EZA2" s="485"/>
      <c r="EZB2" s="485"/>
      <c r="EZC2" s="485"/>
      <c r="EZD2" s="485"/>
      <c r="EZE2" s="485"/>
      <c r="EZF2" s="485"/>
      <c r="EZG2" s="485"/>
      <c r="EZH2" s="485"/>
      <c r="EZI2" s="485"/>
      <c r="EZJ2" s="485"/>
      <c r="EZK2" s="485"/>
      <c r="EZL2" s="485"/>
      <c r="EZM2" s="485"/>
      <c r="EZN2" s="485"/>
      <c r="EZO2" s="485"/>
      <c r="EZP2" s="485"/>
      <c r="EZQ2" s="485"/>
      <c r="EZR2" s="485"/>
      <c r="EZS2" s="485"/>
      <c r="EZT2" s="485"/>
      <c r="EZU2" s="485"/>
      <c r="EZV2" s="485"/>
      <c r="EZW2" s="485"/>
      <c r="EZX2" s="485"/>
      <c r="EZY2" s="485"/>
      <c r="EZZ2" s="485"/>
      <c r="FAA2" s="485"/>
      <c r="FAB2" s="485"/>
      <c r="FAC2" s="485"/>
      <c r="FAD2" s="485"/>
      <c r="FAE2" s="485"/>
      <c r="FAF2" s="485"/>
      <c r="FAG2" s="485"/>
      <c r="FAH2" s="485"/>
      <c r="FAI2" s="485"/>
      <c r="FAJ2" s="485"/>
      <c r="FAK2" s="485"/>
      <c r="FAL2" s="485"/>
      <c r="FAM2" s="485"/>
      <c r="FAN2" s="485"/>
      <c r="FAO2" s="485"/>
      <c r="FAP2" s="485"/>
      <c r="FAQ2" s="485"/>
      <c r="FAR2" s="485"/>
      <c r="FAS2" s="485"/>
      <c r="FAT2" s="485"/>
      <c r="FAU2" s="485"/>
      <c r="FAV2" s="485"/>
      <c r="FAW2" s="485"/>
      <c r="FAX2" s="485"/>
      <c r="FAY2" s="485"/>
      <c r="FAZ2" s="485"/>
      <c r="FBA2" s="485"/>
      <c r="FBB2" s="485"/>
      <c r="FBC2" s="485"/>
      <c r="FBD2" s="485"/>
      <c r="FBE2" s="485"/>
      <c r="FBF2" s="485"/>
      <c r="FBG2" s="485"/>
      <c r="FBH2" s="485"/>
      <c r="FBI2" s="485"/>
      <c r="FBJ2" s="485"/>
      <c r="FBK2" s="485"/>
      <c r="FBL2" s="485"/>
      <c r="FBM2" s="485"/>
      <c r="FBN2" s="485"/>
      <c r="FBO2" s="485"/>
      <c r="FBP2" s="485"/>
      <c r="FBQ2" s="485"/>
      <c r="FBR2" s="485"/>
      <c r="FBS2" s="485"/>
      <c r="FBT2" s="485"/>
      <c r="FBU2" s="485"/>
      <c r="FBV2" s="485"/>
      <c r="FBW2" s="485"/>
      <c r="FBX2" s="485"/>
      <c r="FBY2" s="485"/>
      <c r="FBZ2" s="485"/>
      <c r="FCA2" s="485"/>
      <c r="FCB2" s="485"/>
      <c r="FCC2" s="485"/>
      <c r="FCD2" s="485"/>
      <c r="FCE2" s="485"/>
      <c r="FCF2" s="485"/>
      <c r="FCG2" s="485"/>
      <c r="FCH2" s="485"/>
      <c r="FCI2" s="485"/>
      <c r="FCJ2" s="485"/>
      <c r="FCK2" s="485"/>
      <c r="FCL2" s="485"/>
      <c r="FCM2" s="485"/>
      <c r="FCN2" s="485"/>
      <c r="FCO2" s="485"/>
      <c r="FCP2" s="485"/>
      <c r="FCQ2" s="485"/>
      <c r="FCR2" s="485"/>
      <c r="FCS2" s="485"/>
      <c r="FCT2" s="485"/>
      <c r="FCU2" s="485"/>
      <c r="FCV2" s="485"/>
      <c r="FCW2" s="485"/>
      <c r="FCX2" s="485"/>
      <c r="FCY2" s="485"/>
      <c r="FCZ2" s="485"/>
      <c r="FDA2" s="485"/>
      <c r="FDB2" s="485"/>
      <c r="FDC2" s="485"/>
      <c r="FDD2" s="485"/>
      <c r="FDE2" s="485"/>
      <c r="FDF2" s="485"/>
      <c r="FDG2" s="485"/>
      <c r="FDH2" s="485"/>
      <c r="FDI2" s="485"/>
      <c r="FDJ2" s="485"/>
      <c r="FDK2" s="485"/>
      <c r="FDL2" s="485"/>
      <c r="FDM2" s="485"/>
      <c r="FDN2" s="485"/>
      <c r="FDO2" s="485"/>
      <c r="FDP2" s="485"/>
      <c r="FDQ2" s="485"/>
      <c r="FDR2" s="485"/>
      <c r="FDS2" s="485"/>
      <c r="FDT2" s="485"/>
      <c r="FDU2" s="485"/>
      <c r="FDV2" s="485"/>
      <c r="FDW2" s="485"/>
      <c r="FDX2" s="485"/>
      <c r="FDY2" s="485"/>
      <c r="FDZ2" s="485"/>
      <c r="FEA2" s="485"/>
      <c r="FEB2" s="485"/>
      <c r="FEC2" s="485"/>
      <c r="FED2" s="485"/>
      <c r="FEE2" s="485"/>
      <c r="FEF2" s="485"/>
      <c r="FEG2" s="485"/>
      <c r="FEH2" s="485"/>
      <c r="FEI2" s="485"/>
      <c r="FEJ2" s="485"/>
      <c r="FEK2" s="485"/>
      <c r="FEL2" s="485"/>
      <c r="FEM2" s="485"/>
      <c r="FEN2" s="485"/>
      <c r="FEO2" s="485"/>
      <c r="FEP2" s="485"/>
      <c r="FEQ2" s="485"/>
      <c r="FER2" s="485"/>
      <c r="FES2" s="485"/>
      <c r="FET2" s="485"/>
      <c r="FEU2" s="485"/>
      <c r="FEV2" s="485"/>
      <c r="FEW2" s="485"/>
      <c r="FEX2" s="485"/>
      <c r="FEY2" s="485"/>
      <c r="FEZ2" s="485"/>
      <c r="FFA2" s="485"/>
      <c r="FFB2" s="485"/>
      <c r="FFC2" s="485"/>
      <c r="FFD2" s="485"/>
      <c r="FFE2" s="485"/>
      <c r="FFF2" s="485"/>
      <c r="FFG2" s="485"/>
      <c r="FFH2" s="485"/>
      <c r="FFI2" s="485"/>
      <c r="FFJ2" s="485"/>
      <c r="FFK2" s="485"/>
      <c r="FFL2" s="485"/>
      <c r="FFM2" s="485"/>
      <c r="FFN2" s="485"/>
      <c r="FFO2" s="485"/>
      <c r="FFP2" s="485"/>
      <c r="FFQ2" s="485"/>
      <c r="FFR2" s="485"/>
      <c r="FFS2" s="485"/>
      <c r="FFT2" s="485"/>
      <c r="FFU2" s="485"/>
      <c r="FFV2" s="485"/>
      <c r="FFW2" s="485"/>
      <c r="FFX2" s="485"/>
      <c r="FFY2" s="485"/>
      <c r="FFZ2" s="485"/>
      <c r="FGA2" s="485"/>
      <c r="FGB2" s="485"/>
      <c r="FGC2" s="485"/>
      <c r="FGD2" s="485"/>
      <c r="FGE2" s="485"/>
      <c r="FGF2" s="485"/>
      <c r="FGG2" s="485"/>
      <c r="FGH2" s="485"/>
      <c r="FGI2" s="485"/>
      <c r="FGJ2" s="485"/>
      <c r="FGK2" s="485"/>
      <c r="FGL2" s="485"/>
      <c r="FGM2" s="485"/>
      <c r="FGN2" s="485"/>
      <c r="FGO2" s="485"/>
      <c r="FGP2" s="485"/>
      <c r="FGQ2" s="485"/>
      <c r="FGR2" s="485"/>
      <c r="FGS2" s="485"/>
      <c r="FGT2" s="485"/>
      <c r="FGU2" s="485"/>
      <c r="FGV2" s="485"/>
      <c r="FGW2" s="485"/>
      <c r="FGX2" s="485"/>
      <c r="FGY2" s="485"/>
      <c r="FGZ2" s="485"/>
      <c r="FHA2" s="485"/>
      <c r="FHB2" s="485"/>
      <c r="FHC2" s="485"/>
      <c r="FHD2" s="485"/>
      <c r="FHE2" s="485"/>
      <c r="FHF2" s="485"/>
      <c r="FHG2" s="485"/>
      <c r="FHH2" s="485"/>
      <c r="FHI2" s="485"/>
      <c r="FHJ2" s="485"/>
      <c r="FHK2" s="485"/>
      <c r="FHL2" s="485"/>
      <c r="FHM2" s="485"/>
      <c r="FHN2" s="485"/>
      <c r="FHO2" s="485"/>
      <c r="FHP2" s="485"/>
      <c r="FHQ2" s="485"/>
      <c r="FHR2" s="485"/>
      <c r="FHS2" s="485"/>
      <c r="FHT2" s="485"/>
      <c r="FHU2" s="485"/>
      <c r="FHV2" s="485"/>
      <c r="FHW2" s="485"/>
      <c r="FHX2" s="485"/>
      <c r="FHY2" s="485"/>
      <c r="FHZ2" s="485"/>
      <c r="FIA2" s="485"/>
      <c r="FIB2" s="485"/>
      <c r="FIC2" s="485"/>
      <c r="FID2" s="485"/>
      <c r="FIE2" s="485"/>
      <c r="FIF2" s="485"/>
      <c r="FIG2" s="485"/>
      <c r="FIH2" s="485"/>
      <c r="FII2" s="485"/>
      <c r="FIJ2" s="485"/>
      <c r="FIK2" s="485"/>
      <c r="FIL2" s="485"/>
      <c r="FIM2" s="485"/>
      <c r="FIN2" s="485"/>
      <c r="FIO2" s="485"/>
      <c r="FIP2" s="485"/>
      <c r="FIQ2" s="485"/>
      <c r="FIR2" s="485"/>
      <c r="FIS2" s="485"/>
      <c r="FIT2" s="485"/>
      <c r="FIU2" s="485"/>
      <c r="FIV2" s="485"/>
      <c r="FIW2" s="485"/>
      <c r="FIX2" s="485"/>
      <c r="FIY2" s="485"/>
      <c r="FIZ2" s="485"/>
      <c r="FJA2" s="485"/>
      <c r="FJB2" s="485"/>
      <c r="FJC2" s="485"/>
      <c r="FJD2" s="485"/>
      <c r="FJE2" s="485"/>
      <c r="FJF2" s="485"/>
      <c r="FJG2" s="485"/>
      <c r="FJH2" s="485"/>
      <c r="FJI2" s="485"/>
      <c r="FJJ2" s="485"/>
      <c r="FJK2" s="485"/>
      <c r="FJL2" s="485"/>
      <c r="FJM2" s="485"/>
      <c r="FJN2" s="485"/>
      <c r="FJO2" s="485"/>
      <c r="FJP2" s="485"/>
      <c r="FJQ2" s="485"/>
      <c r="FJR2" s="485"/>
      <c r="FJS2" s="485"/>
      <c r="FJT2" s="485"/>
      <c r="FJU2" s="485"/>
      <c r="FJV2" s="485"/>
      <c r="FJW2" s="485"/>
      <c r="FJX2" s="485"/>
      <c r="FJY2" s="485"/>
      <c r="FJZ2" s="485"/>
      <c r="FKA2" s="485"/>
      <c r="FKB2" s="485"/>
      <c r="FKC2" s="485"/>
      <c r="FKD2" s="485"/>
      <c r="FKE2" s="485"/>
      <c r="FKF2" s="485"/>
      <c r="FKG2" s="485"/>
      <c r="FKH2" s="485"/>
      <c r="FKI2" s="485"/>
      <c r="FKJ2" s="485"/>
      <c r="FKK2" s="485"/>
      <c r="FKL2" s="485"/>
      <c r="FKM2" s="485"/>
      <c r="FKN2" s="485"/>
      <c r="FKO2" s="485"/>
      <c r="FKP2" s="485"/>
      <c r="FKQ2" s="485"/>
      <c r="FKR2" s="485"/>
      <c r="FKS2" s="485"/>
      <c r="FKT2" s="485"/>
      <c r="FKU2" s="485"/>
      <c r="FKV2" s="485"/>
      <c r="FKW2" s="485"/>
      <c r="FKX2" s="485"/>
      <c r="FKY2" s="485"/>
      <c r="FKZ2" s="485"/>
      <c r="FLA2" s="485"/>
      <c r="FLB2" s="485"/>
      <c r="FLC2" s="485"/>
      <c r="FLD2" s="485"/>
      <c r="FLE2" s="485"/>
      <c r="FLF2" s="485"/>
      <c r="FLG2" s="485"/>
      <c r="FLH2" s="485"/>
      <c r="FLI2" s="485"/>
      <c r="FLJ2" s="485"/>
      <c r="FLK2" s="485"/>
      <c r="FLL2" s="485"/>
      <c r="FLM2" s="485"/>
      <c r="FLN2" s="485"/>
      <c r="FLO2" s="485"/>
      <c r="FLP2" s="485"/>
      <c r="FLQ2" s="485"/>
      <c r="FLR2" s="485"/>
      <c r="FLS2" s="485"/>
      <c r="FLT2" s="485"/>
      <c r="FLU2" s="485"/>
      <c r="FLV2" s="485"/>
      <c r="FLW2" s="485"/>
      <c r="FLX2" s="485"/>
      <c r="FLY2" s="485"/>
      <c r="FLZ2" s="485"/>
      <c r="FMA2" s="485"/>
      <c r="FMB2" s="485"/>
      <c r="FMC2" s="485"/>
      <c r="FMD2" s="485"/>
      <c r="FME2" s="485"/>
      <c r="FMF2" s="485"/>
      <c r="FMG2" s="485"/>
      <c r="FMH2" s="485"/>
      <c r="FMI2" s="485"/>
      <c r="FMJ2" s="485"/>
      <c r="FMK2" s="485"/>
      <c r="FML2" s="485"/>
      <c r="FMM2" s="485"/>
      <c r="FMN2" s="485"/>
      <c r="FMO2" s="485"/>
      <c r="FMP2" s="485"/>
      <c r="FMQ2" s="485"/>
      <c r="FMR2" s="485"/>
      <c r="FMS2" s="485"/>
      <c r="FMT2" s="485"/>
      <c r="FMU2" s="485"/>
      <c r="FMV2" s="485"/>
      <c r="FMW2" s="485"/>
      <c r="FMX2" s="485"/>
      <c r="FMY2" s="485"/>
      <c r="FMZ2" s="485"/>
      <c r="FNA2" s="485"/>
      <c r="FNB2" s="485"/>
      <c r="FNC2" s="485"/>
      <c r="FND2" s="485"/>
      <c r="FNE2" s="485"/>
      <c r="FNF2" s="485"/>
      <c r="FNG2" s="485"/>
      <c r="FNH2" s="485"/>
      <c r="FNI2" s="485"/>
      <c r="FNJ2" s="485"/>
      <c r="FNK2" s="485"/>
      <c r="FNL2" s="485"/>
      <c r="FNM2" s="485"/>
      <c r="FNN2" s="485"/>
      <c r="FNO2" s="485"/>
      <c r="FNP2" s="485"/>
      <c r="FNQ2" s="485"/>
      <c r="FNR2" s="485"/>
      <c r="FNS2" s="485"/>
      <c r="FNT2" s="485"/>
      <c r="FNU2" s="485"/>
      <c r="FNV2" s="485"/>
      <c r="FNW2" s="485"/>
      <c r="FNX2" s="485"/>
      <c r="FNY2" s="485"/>
      <c r="FNZ2" s="485"/>
      <c r="FOA2" s="485"/>
      <c r="FOB2" s="485"/>
      <c r="FOC2" s="485"/>
      <c r="FOD2" s="485"/>
      <c r="FOE2" s="485"/>
      <c r="FOF2" s="485"/>
      <c r="FOG2" s="485"/>
      <c r="FOH2" s="485"/>
      <c r="FOI2" s="485"/>
      <c r="FOJ2" s="485"/>
      <c r="FOK2" s="485"/>
      <c r="FOL2" s="485"/>
      <c r="FOM2" s="485"/>
      <c r="FON2" s="485"/>
      <c r="FOO2" s="485"/>
      <c r="FOP2" s="485"/>
      <c r="FOQ2" s="485"/>
      <c r="FOR2" s="485"/>
      <c r="FOS2" s="485"/>
      <c r="FOT2" s="485"/>
      <c r="FOU2" s="485"/>
      <c r="FOV2" s="485"/>
      <c r="FOW2" s="485"/>
      <c r="FOX2" s="485"/>
      <c r="FOY2" s="485"/>
      <c r="FOZ2" s="485"/>
      <c r="FPA2" s="485"/>
      <c r="FPB2" s="485"/>
      <c r="FPC2" s="485"/>
      <c r="FPD2" s="485"/>
      <c r="FPE2" s="485"/>
      <c r="FPF2" s="485"/>
      <c r="FPG2" s="485"/>
      <c r="FPH2" s="485"/>
      <c r="FPI2" s="485"/>
      <c r="FPJ2" s="485"/>
      <c r="FPK2" s="485"/>
      <c r="FPL2" s="485"/>
      <c r="FPM2" s="485"/>
      <c r="FPN2" s="485"/>
      <c r="FPO2" s="485"/>
      <c r="FPP2" s="485"/>
      <c r="FPQ2" s="485"/>
      <c r="FPR2" s="485"/>
      <c r="FPS2" s="485"/>
      <c r="FPT2" s="485"/>
      <c r="FPU2" s="485"/>
      <c r="FPV2" s="485"/>
      <c r="FPW2" s="485"/>
      <c r="FPX2" s="485"/>
      <c r="FPY2" s="485"/>
      <c r="FPZ2" s="485"/>
      <c r="FQA2" s="485"/>
      <c r="FQB2" s="485"/>
      <c r="FQC2" s="485"/>
      <c r="FQD2" s="485"/>
      <c r="FQE2" s="485"/>
      <c r="FQF2" s="485"/>
      <c r="FQG2" s="485"/>
      <c r="FQH2" s="485"/>
      <c r="FQI2" s="485"/>
      <c r="FQJ2" s="485"/>
      <c r="FQK2" s="485"/>
      <c r="FQL2" s="485"/>
      <c r="FQM2" s="485"/>
      <c r="FQN2" s="485"/>
      <c r="FQO2" s="485"/>
      <c r="FQP2" s="485"/>
      <c r="FQQ2" s="485"/>
      <c r="FQR2" s="485"/>
      <c r="FQS2" s="485"/>
      <c r="FQT2" s="485"/>
      <c r="FQU2" s="485"/>
      <c r="FQV2" s="485"/>
      <c r="FQW2" s="485"/>
      <c r="FQX2" s="485"/>
      <c r="FQY2" s="485"/>
      <c r="FQZ2" s="485"/>
      <c r="FRA2" s="485"/>
      <c r="FRB2" s="485"/>
      <c r="FRC2" s="485"/>
      <c r="FRD2" s="485"/>
      <c r="FRE2" s="485"/>
      <c r="FRF2" s="485"/>
      <c r="FRG2" s="485"/>
      <c r="FRH2" s="485"/>
      <c r="FRI2" s="485"/>
      <c r="FRJ2" s="485"/>
      <c r="FRK2" s="485"/>
      <c r="FRL2" s="485"/>
      <c r="FRM2" s="485"/>
      <c r="FRN2" s="485"/>
      <c r="FRO2" s="485"/>
      <c r="FRP2" s="485"/>
      <c r="FRQ2" s="485"/>
      <c r="FRR2" s="485"/>
      <c r="FRS2" s="485"/>
      <c r="FRT2" s="485"/>
      <c r="FRU2" s="485"/>
      <c r="FRV2" s="485"/>
      <c r="FRW2" s="485"/>
      <c r="FRX2" s="485"/>
      <c r="FRY2" s="485"/>
      <c r="FRZ2" s="485"/>
      <c r="FSA2" s="485"/>
      <c r="FSB2" s="485"/>
      <c r="FSC2" s="485"/>
      <c r="FSD2" s="485"/>
      <c r="FSE2" s="485"/>
      <c r="FSF2" s="485"/>
      <c r="FSG2" s="485"/>
      <c r="FSH2" s="485"/>
      <c r="FSI2" s="485"/>
      <c r="FSJ2" s="485"/>
      <c r="FSK2" s="485"/>
      <c r="FSL2" s="485"/>
      <c r="FSM2" s="485"/>
      <c r="FSN2" s="485"/>
      <c r="FSO2" s="485"/>
      <c r="FSP2" s="485"/>
      <c r="FSQ2" s="485"/>
      <c r="FSR2" s="485"/>
      <c r="FSS2" s="485"/>
      <c r="FST2" s="485"/>
      <c r="FSU2" s="485"/>
      <c r="FSV2" s="485"/>
      <c r="FSW2" s="485"/>
      <c r="FSX2" s="485"/>
      <c r="FSY2" s="485"/>
      <c r="FSZ2" s="485"/>
      <c r="FTA2" s="485"/>
      <c r="FTB2" s="485"/>
      <c r="FTC2" s="485"/>
      <c r="FTD2" s="485"/>
      <c r="FTE2" s="485"/>
      <c r="FTF2" s="485"/>
      <c r="FTG2" s="485"/>
      <c r="FTH2" s="485"/>
      <c r="FTI2" s="485"/>
      <c r="FTJ2" s="485"/>
      <c r="FTK2" s="485"/>
      <c r="FTL2" s="485"/>
      <c r="FTM2" s="485"/>
      <c r="FTN2" s="485"/>
      <c r="FTO2" s="485"/>
      <c r="FTP2" s="485"/>
      <c r="FTQ2" s="485"/>
      <c r="FTR2" s="485"/>
      <c r="FTS2" s="485"/>
      <c r="FTT2" s="485"/>
      <c r="FTU2" s="485"/>
      <c r="FTV2" s="485"/>
      <c r="FTW2" s="485"/>
      <c r="FTX2" s="485"/>
      <c r="FTY2" s="485"/>
      <c r="FTZ2" s="485"/>
      <c r="FUA2" s="485"/>
      <c r="FUB2" s="485"/>
      <c r="FUC2" s="485"/>
      <c r="FUD2" s="485"/>
      <c r="FUE2" s="485"/>
      <c r="FUF2" s="485"/>
      <c r="FUG2" s="485"/>
      <c r="FUH2" s="485"/>
      <c r="FUI2" s="485"/>
      <c r="FUJ2" s="485"/>
      <c r="FUK2" s="485"/>
      <c r="FUL2" s="485"/>
      <c r="FUM2" s="485"/>
      <c r="FUN2" s="485"/>
      <c r="FUO2" s="485"/>
      <c r="FUP2" s="485"/>
      <c r="FUQ2" s="485"/>
      <c r="FUR2" s="485"/>
      <c r="FUS2" s="485"/>
      <c r="FUT2" s="485"/>
      <c r="FUU2" s="485"/>
      <c r="FUV2" s="485"/>
      <c r="FUW2" s="485"/>
      <c r="FUX2" s="485"/>
      <c r="FUY2" s="485"/>
      <c r="FUZ2" s="485"/>
      <c r="FVA2" s="485"/>
      <c r="FVB2" s="485"/>
      <c r="FVC2" s="485"/>
      <c r="FVD2" s="485"/>
      <c r="FVE2" s="485"/>
      <c r="FVF2" s="485"/>
      <c r="FVG2" s="485"/>
      <c r="FVH2" s="485"/>
      <c r="FVI2" s="485"/>
      <c r="FVJ2" s="485"/>
      <c r="FVK2" s="485"/>
      <c r="FVL2" s="485"/>
      <c r="FVM2" s="485"/>
      <c r="FVN2" s="485"/>
      <c r="FVO2" s="485"/>
      <c r="FVP2" s="485"/>
      <c r="FVQ2" s="485"/>
      <c r="FVR2" s="485"/>
      <c r="FVS2" s="485"/>
      <c r="FVT2" s="485"/>
      <c r="FVU2" s="485"/>
      <c r="FVV2" s="485"/>
      <c r="FVW2" s="485"/>
      <c r="FVX2" s="485"/>
      <c r="FVY2" s="485"/>
      <c r="FVZ2" s="485"/>
      <c r="FWA2" s="485"/>
      <c r="FWB2" s="485"/>
      <c r="FWC2" s="485"/>
      <c r="FWD2" s="485"/>
      <c r="FWE2" s="485"/>
      <c r="FWF2" s="485"/>
      <c r="FWG2" s="485"/>
      <c r="FWH2" s="485"/>
      <c r="FWI2" s="485"/>
      <c r="FWJ2" s="485"/>
      <c r="FWK2" s="485"/>
      <c r="FWL2" s="485"/>
      <c r="FWM2" s="485"/>
      <c r="FWN2" s="485"/>
      <c r="FWO2" s="485"/>
      <c r="FWP2" s="485"/>
      <c r="FWQ2" s="485"/>
      <c r="FWR2" s="485"/>
      <c r="FWS2" s="485"/>
      <c r="FWT2" s="485"/>
      <c r="FWU2" s="485"/>
      <c r="FWV2" s="485"/>
      <c r="FWW2" s="485"/>
      <c r="FWX2" s="485"/>
      <c r="FWY2" s="485"/>
      <c r="FWZ2" s="485"/>
      <c r="FXA2" s="485"/>
      <c r="FXB2" s="485"/>
      <c r="FXC2" s="485"/>
      <c r="FXD2" s="485"/>
      <c r="FXE2" s="485"/>
      <c r="FXF2" s="485"/>
      <c r="FXG2" s="485"/>
      <c r="FXH2" s="485"/>
      <c r="FXI2" s="485"/>
      <c r="FXJ2" s="485"/>
      <c r="FXK2" s="485"/>
      <c r="FXL2" s="485"/>
      <c r="FXM2" s="485"/>
      <c r="FXN2" s="485"/>
      <c r="FXO2" s="485"/>
      <c r="FXP2" s="485"/>
      <c r="FXQ2" s="485"/>
      <c r="FXR2" s="485"/>
      <c r="FXS2" s="485"/>
      <c r="FXT2" s="485"/>
      <c r="FXU2" s="485"/>
      <c r="FXV2" s="485"/>
      <c r="FXW2" s="485"/>
      <c r="FXX2" s="485"/>
      <c r="FXY2" s="485"/>
      <c r="FXZ2" s="485"/>
      <c r="FYA2" s="485"/>
      <c r="FYB2" s="485"/>
      <c r="FYC2" s="485"/>
      <c r="FYD2" s="485"/>
      <c r="FYE2" s="485"/>
      <c r="FYF2" s="485"/>
      <c r="FYG2" s="485"/>
      <c r="FYH2" s="485"/>
      <c r="FYI2" s="485"/>
      <c r="FYJ2" s="485"/>
      <c r="FYK2" s="485"/>
      <c r="FYL2" s="485"/>
      <c r="FYM2" s="485"/>
      <c r="FYN2" s="485"/>
      <c r="FYO2" s="485"/>
      <c r="FYP2" s="485"/>
      <c r="FYQ2" s="485"/>
      <c r="FYR2" s="485"/>
      <c r="FYS2" s="485"/>
      <c r="FYT2" s="485"/>
      <c r="FYU2" s="485"/>
      <c r="FYV2" s="485"/>
      <c r="FYW2" s="485"/>
      <c r="FYX2" s="485"/>
      <c r="FYY2" s="485"/>
      <c r="FYZ2" s="485"/>
      <c r="FZA2" s="485"/>
      <c r="FZB2" s="485"/>
      <c r="FZC2" s="485"/>
      <c r="FZD2" s="485"/>
      <c r="FZE2" s="485"/>
      <c r="FZF2" s="485"/>
      <c r="FZG2" s="485"/>
      <c r="FZH2" s="485"/>
      <c r="FZI2" s="485"/>
      <c r="FZJ2" s="485"/>
      <c r="FZK2" s="485"/>
      <c r="FZL2" s="485"/>
      <c r="FZM2" s="485"/>
      <c r="FZN2" s="485"/>
      <c r="FZO2" s="485"/>
      <c r="FZP2" s="485"/>
      <c r="FZQ2" s="485"/>
      <c r="FZR2" s="485"/>
      <c r="FZS2" s="485"/>
      <c r="FZT2" s="485"/>
      <c r="FZU2" s="485"/>
      <c r="FZV2" s="485"/>
      <c r="FZW2" s="485"/>
      <c r="FZX2" s="485"/>
      <c r="FZY2" s="485"/>
      <c r="FZZ2" s="485"/>
      <c r="GAA2" s="485"/>
      <c r="GAB2" s="485"/>
      <c r="GAC2" s="485"/>
      <c r="GAD2" s="485"/>
      <c r="GAE2" s="485"/>
      <c r="GAF2" s="485"/>
      <c r="GAG2" s="485"/>
      <c r="GAH2" s="485"/>
      <c r="GAI2" s="485"/>
      <c r="GAJ2" s="485"/>
      <c r="GAK2" s="485"/>
      <c r="GAL2" s="485"/>
      <c r="GAM2" s="485"/>
      <c r="GAN2" s="485"/>
      <c r="GAO2" s="485"/>
      <c r="GAP2" s="485"/>
      <c r="GAQ2" s="485"/>
      <c r="GAR2" s="485"/>
      <c r="GAS2" s="485"/>
      <c r="GAT2" s="485"/>
      <c r="GAU2" s="485"/>
      <c r="GAV2" s="485"/>
      <c r="GAW2" s="485"/>
      <c r="GAX2" s="485"/>
      <c r="GAY2" s="485"/>
      <c r="GAZ2" s="485"/>
      <c r="GBA2" s="485"/>
      <c r="GBB2" s="485"/>
      <c r="GBC2" s="485"/>
      <c r="GBD2" s="485"/>
      <c r="GBE2" s="485"/>
      <c r="GBF2" s="485"/>
      <c r="GBG2" s="485"/>
      <c r="GBH2" s="485"/>
      <c r="GBI2" s="485"/>
      <c r="GBJ2" s="485"/>
      <c r="GBK2" s="485"/>
      <c r="GBL2" s="485"/>
      <c r="GBM2" s="485"/>
      <c r="GBN2" s="485"/>
      <c r="GBO2" s="485"/>
      <c r="GBP2" s="485"/>
      <c r="GBQ2" s="485"/>
      <c r="GBR2" s="485"/>
      <c r="GBS2" s="485"/>
      <c r="GBT2" s="485"/>
      <c r="GBU2" s="485"/>
      <c r="GBV2" s="485"/>
      <c r="GBW2" s="485"/>
      <c r="GBX2" s="485"/>
      <c r="GBY2" s="485"/>
      <c r="GBZ2" s="485"/>
      <c r="GCA2" s="485"/>
      <c r="GCB2" s="485"/>
      <c r="GCC2" s="485"/>
      <c r="GCD2" s="485"/>
      <c r="GCE2" s="485"/>
      <c r="GCF2" s="485"/>
      <c r="GCG2" s="485"/>
      <c r="GCH2" s="485"/>
      <c r="GCI2" s="485"/>
      <c r="GCJ2" s="485"/>
      <c r="GCK2" s="485"/>
      <c r="GCL2" s="485"/>
      <c r="GCM2" s="485"/>
      <c r="GCN2" s="485"/>
      <c r="GCO2" s="485"/>
      <c r="GCP2" s="485"/>
      <c r="GCQ2" s="485"/>
      <c r="GCR2" s="485"/>
      <c r="GCS2" s="485"/>
      <c r="GCT2" s="485"/>
      <c r="GCU2" s="485"/>
      <c r="GCV2" s="485"/>
      <c r="GCW2" s="485"/>
      <c r="GCX2" s="485"/>
      <c r="GCY2" s="485"/>
      <c r="GCZ2" s="485"/>
      <c r="GDA2" s="485"/>
      <c r="GDB2" s="485"/>
      <c r="GDC2" s="485"/>
      <c r="GDD2" s="485"/>
      <c r="GDE2" s="485"/>
      <c r="GDF2" s="485"/>
      <c r="GDG2" s="485"/>
      <c r="GDH2" s="485"/>
      <c r="GDI2" s="485"/>
      <c r="GDJ2" s="485"/>
      <c r="GDK2" s="485"/>
      <c r="GDL2" s="485"/>
      <c r="GDM2" s="485"/>
      <c r="GDN2" s="485"/>
      <c r="GDO2" s="485"/>
      <c r="GDP2" s="485"/>
      <c r="GDQ2" s="485"/>
      <c r="GDR2" s="485"/>
      <c r="GDS2" s="485"/>
      <c r="GDT2" s="485"/>
      <c r="GDU2" s="485"/>
      <c r="GDV2" s="485"/>
      <c r="GDW2" s="485"/>
      <c r="GDX2" s="485"/>
      <c r="GDY2" s="485"/>
      <c r="GDZ2" s="485"/>
      <c r="GEA2" s="485"/>
      <c r="GEB2" s="485"/>
      <c r="GEC2" s="485"/>
      <c r="GED2" s="485"/>
      <c r="GEE2" s="485"/>
      <c r="GEF2" s="485"/>
      <c r="GEG2" s="485"/>
      <c r="GEH2" s="485"/>
      <c r="GEI2" s="485"/>
      <c r="GEJ2" s="485"/>
      <c r="GEK2" s="485"/>
      <c r="GEL2" s="485"/>
      <c r="GEM2" s="485"/>
      <c r="GEN2" s="485"/>
      <c r="GEO2" s="485"/>
      <c r="GEP2" s="485"/>
      <c r="GEQ2" s="485"/>
      <c r="GER2" s="485"/>
      <c r="GES2" s="485"/>
      <c r="GET2" s="485"/>
      <c r="GEU2" s="485"/>
      <c r="GEV2" s="485"/>
      <c r="GEW2" s="485"/>
      <c r="GEX2" s="485"/>
      <c r="GEY2" s="485"/>
      <c r="GEZ2" s="485"/>
      <c r="GFA2" s="485"/>
      <c r="GFB2" s="485"/>
      <c r="GFC2" s="485"/>
      <c r="GFD2" s="485"/>
      <c r="GFE2" s="485"/>
      <c r="GFF2" s="485"/>
      <c r="GFG2" s="485"/>
      <c r="GFH2" s="485"/>
      <c r="GFI2" s="485"/>
      <c r="GFJ2" s="485"/>
      <c r="GFK2" s="485"/>
      <c r="GFL2" s="485"/>
      <c r="GFM2" s="485"/>
      <c r="GFN2" s="485"/>
      <c r="GFO2" s="485"/>
      <c r="GFP2" s="485"/>
      <c r="GFQ2" s="485"/>
      <c r="GFR2" s="485"/>
      <c r="GFS2" s="485"/>
      <c r="GFT2" s="485"/>
      <c r="GFU2" s="485"/>
      <c r="GFV2" s="485"/>
      <c r="GFW2" s="485"/>
      <c r="GFX2" s="485"/>
      <c r="GFY2" s="485"/>
      <c r="GFZ2" s="485"/>
      <c r="GGA2" s="485"/>
      <c r="GGB2" s="485"/>
      <c r="GGC2" s="485"/>
      <c r="GGD2" s="485"/>
      <c r="GGE2" s="485"/>
      <c r="GGF2" s="485"/>
      <c r="GGG2" s="485"/>
      <c r="GGH2" s="485"/>
      <c r="GGI2" s="485"/>
      <c r="GGJ2" s="485"/>
      <c r="GGK2" s="485"/>
      <c r="GGL2" s="485"/>
      <c r="GGM2" s="485"/>
      <c r="GGN2" s="485"/>
      <c r="GGO2" s="485"/>
      <c r="GGP2" s="485"/>
      <c r="GGQ2" s="485"/>
      <c r="GGR2" s="485"/>
      <c r="GGS2" s="485"/>
      <c r="GGT2" s="485"/>
      <c r="GGU2" s="485"/>
      <c r="GGV2" s="485"/>
      <c r="GGW2" s="485"/>
      <c r="GGX2" s="485"/>
      <c r="GGY2" s="485"/>
      <c r="GGZ2" s="485"/>
      <c r="GHA2" s="485"/>
      <c r="GHB2" s="485"/>
      <c r="GHC2" s="485"/>
      <c r="GHD2" s="485"/>
      <c r="GHE2" s="485"/>
      <c r="GHF2" s="485"/>
      <c r="GHG2" s="485"/>
      <c r="GHH2" s="485"/>
      <c r="GHI2" s="485"/>
      <c r="GHJ2" s="485"/>
      <c r="GHK2" s="485"/>
      <c r="GHL2" s="485"/>
      <c r="GHM2" s="485"/>
      <c r="GHN2" s="485"/>
      <c r="GHO2" s="485"/>
      <c r="GHP2" s="485"/>
      <c r="GHQ2" s="485"/>
      <c r="GHR2" s="485"/>
      <c r="GHS2" s="485"/>
      <c r="GHT2" s="485"/>
      <c r="GHU2" s="485"/>
      <c r="GHV2" s="485"/>
      <c r="GHW2" s="485"/>
      <c r="GHX2" s="485"/>
      <c r="GHY2" s="485"/>
      <c r="GHZ2" s="485"/>
      <c r="GIA2" s="485"/>
      <c r="GIB2" s="485"/>
      <c r="GIC2" s="485"/>
      <c r="GID2" s="485"/>
      <c r="GIE2" s="485"/>
      <c r="GIF2" s="485"/>
      <c r="GIG2" s="485"/>
      <c r="GIH2" s="485"/>
      <c r="GII2" s="485"/>
      <c r="GIJ2" s="485"/>
      <c r="GIK2" s="485"/>
      <c r="GIL2" s="485"/>
      <c r="GIM2" s="485"/>
      <c r="GIN2" s="485"/>
      <c r="GIO2" s="485"/>
      <c r="GIP2" s="485"/>
      <c r="GIQ2" s="485"/>
      <c r="GIR2" s="485"/>
      <c r="GIS2" s="485"/>
      <c r="GIT2" s="485"/>
      <c r="GIU2" s="485"/>
      <c r="GIV2" s="485"/>
      <c r="GIW2" s="485"/>
      <c r="GIX2" s="485"/>
      <c r="GIY2" s="485"/>
      <c r="GIZ2" s="485"/>
      <c r="GJA2" s="485"/>
      <c r="GJB2" s="485"/>
      <c r="GJC2" s="485"/>
      <c r="GJD2" s="485"/>
      <c r="GJE2" s="485"/>
      <c r="GJF2" s="485"/>
      <c r="GJG2" s="485"/>
      <c r="GJH2" s="485"/>
      <c r="GJI2" s="485"/>
      <c r="GJJ2" s="485"/>
      <c r="GJK2" s="485"/>
      <c r="GJL2" s="485"/>
      <c r="GJM2" s="485"/>
      <c r="GJN2" s="485"/>
      <c r="GJO2" s="485"/>
      <c r="GJP2" s="485"/>
      <c r="GJQ2" s="485"/>
      <c r="GJR2" s="485"/>
      <c r="GJS2" s="485"/>
      <c r="GJT2" s="485"/>
      <c r="GJU2" s="485"/>
      <c r="GJV2" s="485"/>
      <c r="GJW2" s="485"/>
      <c r="GJX2" s="485"/>
      <c r="GJY2" s="485"/>
      <c r="GJZ2" s="485"/>
      <c r="GKA2" s="485"/>
      <c r="GKB2" s="485"/>
      <c r="GKC2" s="485"/>
      <c r="GKD2" s="485"/>
      <c r="GKE2" s="485"/>
      <c r="GKF2" s="485"/>
      <c r="GKG2" s="485"/>
      <c r="GKH2" s="485"/>
      <c r="GKI2" s="485"/>
      <c r="GKJ2" s="485"/>
      <c r="GKK2" s="485"/>
      <c r="GKL2" s="485"/>
      <c r="GKM2" s="485"/>
      <c r="GKN2" s="485"/>
      <c r="GKO2" s="485"/>
      <c r="GKP2" s="485"/>
      <c r="GKQ2" s="485"/>
      <c r="GKR2" s="485"/>
      <c r="GKS2" s="485"/>
      <c r="GKT2" s="485"/>
      <c r="GKU2" s="485"/>
      <c r="GKV2" s="485"/>
      <c r="GKW2" s="485"/>
      <c r="GKX2" s="485"/>
      <c r="GKY2" s="485"/>
      <c r="GKZ2" s="485"/>
      <c r="GLA2" s="485"/>
      <c r="GLB2" s="485"/>
      <c r="GLC2" s="485"/>
      <c r="GLD2" s="485"/>
      <c r="GLE2" s="485"/>
      <c r="GLF2" s="485"/>
      <c r="GLG2" s="485"/>
      <c r="GLH2" s="485"/>
      <c r="GLI2" s="485"/>
      <c r="GLJ2" s="485"/>
      <c r="GLK2" s="485"/>
      <c r="GLL2" s="485"/>
      <c r="GLM2" s="485"/>
      <c r="GLN2" s="485"/>
      <c r="GLO2" s="485"/>
      <c r="GLP2" s="485"/>
      <c r="GLQ2" s="485"/>
      <c r="GLR2" s="485"/>
      <c r="GLS2" s="485"/>
      <c r="GLT2" s="485"/>
      <c r="GLU2" s="485"/>
      <c r="GLV2" s="485"/>
      <c r="GLW2" s="485"/>
      <c r="GLX2" s="485"/>
      <c r="GLY2" s="485"/>
      <c r="GLZ2" s="485"/>
      <c r="GMA2" s="485"/>
      <c r="GMB2" s="485"/>
      <c r="GMC2" s="485"/>
      <c r="GMD2" s="485"/>
      <c r="GME2" s="485"/>
      <c r="GMF2" s="485"/>
      <c r="GMG2" s="485"/>
      <c r="GMH2" s="485"/>
      <c r="GMI2" s="485"/>
      <c r="GMJ2" s="485"/>
      <c r="GMK2" s="485"/>
      <c r="GML2" s="485"/>
      <c r="GMM2" s="485"/>
      <c r="GMN2" s="485"/>
      <c r="GMO2" s="485"/>
      <c r="GMP2" s="485"/>
      <c r="GMQ2" s="485"/>
      <c r="GMR2" s="485"/>
      <c r="GMS2" s="485"/>
      <c r="GMT2" s="485"/>
      <c r="GMU2" s="485"/>
      <c r="GMV2" s="485"/>
      <c r="GMW2" s="485"/>
      <c r="GMX2" s="485"/>
      <c r="GMY2" s="485"/>
      <c r="GMZ2" s="485"/>
      <c r="GNA2" s="485"/>
      <c r="GNB2" s="485"/>
      <c r="GNC2" s="485"/>
      <c r="GND2" s="485"/>
      <c r="GNE2" s="485"/>
      <c r="GNF2" s="485"/>
      <c r="GNG2" s="485"/>
      <c r="GNH2" s="485"/>
      <c r="GNI2" s="485"/>
      <c r="GNJ2" s="485"/>
      <c r="GNK2" s="485"/>
      <c r="GNL2" s="485"/>
      <c r="GNM2" s="485"/>
      <c r="GNN2" s="485"/>
      <c r="GNO2" s="485"/>
      <c r="GNP2" s="485"/>
      <c r="GNQ2" s="485"/>
      <c r="GNR2" s="485"/>
      <c r="GNS2" s="485"/>
      <c r="GNT2" s="485"/>
      <c r="GNU2" s="485"/>
      <c r="GNV2" s="485"/>
      <c r="GNW2" s="485"/>
      <c r="GNX2" s="485"/>
      <c r="GNY2" s="485"/>
      <c r="GNZ2" s="485"/>
      <c r="GOA2" s="485"/>
      <c r="GOB2" s="485"/>
      <c r="GOC2" s="485"/>
      <c r="GOD2" s="485"/>
      <c r="GOE2" s="485"/>
      <c r="GOF2" s="485"/>
      <c r="GOG2" s="485"/>
      <c r="GOH2" s="485"/>
      <c r="GOI2" s="485"/>
      <c r="GOJ2" s="485"/>
      <c r="GOK2" s="485"/>
      <c r="GOL2" s="485"/>
      <c r="GOM2" s="485"/>
      <c r="GON2" s="485"/>
      <c r="GOO2" s="485"/>
      <c r="GOP2" s="485"/>
      <c r="GOQ2" s="485"/>
      <c r="GOR2" s="485"/>
      <c r="GOS2" s="485"/>
      <c r="GOT2" s="485"/>
      <c r="GOU2" s="485"/>
      <c r="GOV2" s="485"/>
      <c r="GOW2" s="485"/>
      <c r="GOX2" s="485"/>
      <c r="GOY2" s="485"/>
      <c r="GOZ2" s="485"/>
      <c r="GPA2" s="485"/>
      <c r="GPB2" s="485"/>
      <c r="GPC2" s="485"/>
      <c r="GPD2" s="485"/>
      <c r="GPE2" s="485"/>
      <c r="GPF2" s="485"/>
      <c r="GPG2" s="485"/>
      <c r="GPH2" s="485"/>
      <c r="GPI2" s="485"/>
      <c r="GPJ2" s="485"/>
      <c r="GPK2" s="485"/>
      <c r="GPL2" s="485"/>
      <c r="GPM2" s="485"/>
      <c r="GPN2" s="485"/>
      <c r="GPO2" s="485"/>
      <c r="GPP2" s="485"/>
      <c r="GPQ2" s="485"/>
      <c r="GPR2" s="485"/>
      <c r="GPS2" s="485"/>
      <c r="GPT2" s="485"/>
      <c r="GPU2" s="485"/>
      <c r="GPV2" s="485"/>
      <c r="GPW2" s="485"/>
      <c r="GPX2" s="485"/>
      <c r="GPY2" s="485"/>
      <c r="GPZ2" s="485"/>
      <c r="GQA2" s="485"/>
      <c r="GQB2" s="485"/>
      <c r="GQC2" s="485"/>
      <c r="GQD2" s="485"/>
      <c r="GQE2" s="485"/>
      <c r="GQF2" s="485"/>
      <c r="GQG2" s="485"/>
      <c r="GQH2" s="485"/>
      <c r="GQI2" s="485"/>
      <c r="GQJ2" s="485"/>
      <c r="GQK2" s="485"/>
      <c r="GQL2" s="485"/>
      <c r="GQM2" s="485"/>
      <c r="GQN2" s="485"/>
      <c r="GQO2" s="485"/>
      <c r="GQP2" s="485"/>
      <c r="GQQ2" s="485"/>
      <c r="GQR2" s="485"/>
      <c r="GQS2" s="485"/>
      <c r="GQT2" s="485"/>
      <c r="GQU2" s="485"/>
      <c r="GQV2" s="485"/>
      <c r="GQW2" s="485"/>
      <c r="GQX2" s="485"/>
      <c r="GQY2" s="485"/>
      <c r="GQZ2" s="485"/>
      <c r="GRA2" s="485"/>
      <c r="GRB2" s="485"/>
      <c r="GRC2" s="485"/>
      <c r="GRD2" s="485"/>
      <c r="GRE2" s="485"/>
      <c r="GRF2" s="485"/>
      <c r="GRG2" s="485"/>
      <c r="GRH2" s="485"/>
      <c r="GRI2" s="485"/>
      <c r="GRJ2" s="485"/>
      <c r="GRK2" s="485"/>
      <c r="GRL2" s="485"/>
      <c r="GRM2" s="485"/>
      <c r="GRN2" s="485"/>
      <c r="GRO2" s="485"/>
      <c r="GRP2" s="485"/>
      <c r="GRQ2" s="485"/>
      <c r="GRR2" s="485"/>
      <c r="GRS2" s="485"/>
      <c r="GRT2" s="485"/>
      <c r="GRU2" s="485"/>
      <c r="GRV2" s="485"/>
      <c r="GRW2" s="485"/>
      <c r="GRX2" s="485"/>
      <c r="GRY2" s="485"/>
      <c r="GRZ2" s="485"/>
      <c r="GSA2" s="485"/>
      <c r="GSB2" s="485"/>
      <c r="GSC2" s="485"/>
      <c r="GSD2" s="485"/>
      <c r="GSE2" s="485"/>
      <c r="GSF2" s="485"/>
      <c r="GSG2" s="485"/>
      <c r="GSH2" s="485"/>
      <c r="GSI2" s="485"/>
      <c r="GSJ2" s="485"/>
      <c r="GSK2" s="485"/>
      <c r="GSL2" s="485"/>
      <c r="GSM2" s="485"/>
      <c r="GSN2" s="485"/>
      <c r="GSO2" s="485"/>
      <c r="GSP2" s="485"/>
      <c r="GSQ2" s="485"/>
      <c r="GSR2" s="485"/>
      <c r="GSS2" s="485"/>
      <c r="GST2" s="485"/>
      <c r="GSU2" s="485"/>
      <c r="GSV2" s="485"/>
      <c r="GSW2" s="485"/>
      <c r="GSX2" s="485"/>
      <c r="GSY2" s="485"/>
      <c r="GSZ2" s="485"/>
      <c r="GTA2" s="485"/>
      <c r="GTB2" s="485"/>
      <c r="GTC2" s="485"/>
      <c r="GTD2" s="485"/>
      <c r="GTE2" s="485"/>
      <c r="GTF2" s="485"/>
      <c r="GTG2" s="485"/>
      <c r="GTH2" s="485"/>
      <c r="GTI2" s="485"/>
      <c r="GTJ2" s="485"/>
      <c r="GTK2" s="485"/>
      <c r="GTL2" s="485"/>
      <c r="GTM2" s="485"/>
      <c r="GTN2" s="485"/>
      <c r="GTO2" s="485"/>
      <c r="GTP2" s="485"/>
      <c r="GTQ2" s="485"/>
      <c r="GTR2" s="485"/>
      <c r="GTS2" s="485"/>
      <c r="GTT2" s="485"/>
      <c r="GTU2" s="485"/>
      <c r="GTV2" s="485"/>
      <c r="GTW2" s="485"/>
      <c r="GTX2" s="485"/>
      <c r="GTY2" s="485"/>
      <c r="GTZ2" s="485"/>
      <c r="GUA2" s="485"/>
      <c r="GUB2" s="485"/>
      <c r="GUC2" s="485"/>
      <c r="GUD2" s="485"/>
      <c r="GUE2" s="485"/>
      <c r="GUF2" s="485"/>
      <c r="GUG2" s="485"/>
      <c r="GUH2" s="485"/>
      <c r="GUI2" s="485"/>
      <c r="GUJ2" s="485"/>
      <c r="GUK2" s="485"/>
      <c r="GUL2" s="485"/>
      <c r="GUM2" s="485"/>
      <c r="GUN2" s="485"/>
      <c r="GUO2" s="485"/>
      <c r="GUP2" s="485"/>
      <c r="GUQ2" s="485"/>
      <c r="GUR2" s="485"/>
      <c r="GUS2" s="485"/>
      <c r="GUT2" s="485"/>
      <c r="GUU2" s="485"/>
      <c r="GUV2" s="485"/>
      <c r="GUW2" s="485"/>
      <c r="GUX2" s="485"/>
      <c r="GUY2" s="485"/>
      <c r="GUZ2" s="485"/>
      <c r="GVA2" s="485"/>
      <c r="GVB2" s="485"/>
      <c r="GVC2" s="485"/>
      <c r="GVD2" s="485"/>
      <c r="GVE2" s="485"/>
      <c r="GVF2" s="485"/>
      <c r="GVG2" s="485"/>
      <c r="GVH2" s="485"/>
      <c r="GVI2" s="485"/>
      <c r="GVJ2" s="485"/>
      <c r="GVK2" s="485"/>
      <c r="GVL2" s="485"/>
      <c r="GVM2" s="485"/>
      <c r="GVN2" s="485"/>
      <c r="GVO2" s="485"/>
      <c r="GVP2" s="485"/>
      <c r="GVQ2" s="485"/>
      <c r="GVR2" s="485"/>
      <c r="GVS2" s="485"/>
      <c r="GVT2" s="485"/>
      <c r="GVU2" s="485"/>
      <c r="GVV2" s="485"/>
      <c r="GVW2" s="485"/>
      <c r="GVX2" s="485"/>
      <c r="GVY2" s="485"/>
      <c r="GVZ2" s="485"/>
      <c r="GWA2" s="485"/>
      <c r="GWB2" s="485"/>
      <c r="GWC2" s="485"/>
      <c r="GWD2" s="485"/>
      <c r="GWE2" s="485"/>
      <c r="GWF2" s="485"/>
      <c r="GWG2" s="485"/>
      <c r="GWH2" s="485"/>
      <c r="GWI2" s="485"/>
      <c r="GWJ2" s="485"/>
      <c r="GWK2" s="485"/>
      <c r="GWL2" s="485"/>
      <c r="GWM2" s="485"/>
      <c r="GWN2" s="485"/>
      <c r="GWO2" s="485"/>
      <c r="GWP2" s="485"/>
      <c r="GWQ2" s="485"/>
      <c r="GWR2" s="485"/>
      <c r="GWS2" s="485"/>
      <c r="GWT2" s="485"/>
      <c r="GWU2" s="485"/>
      <c r="GWV2" s="485"/>
      <c r="GWW2" s="485"/>
      <c r="GWX2" s="485"/>
      <c r="GWY2" s="485"/>
      <c r="GWZ2" s="485"/>
      <c r="GXA2" s="485"/>
      <c r="GXB2" s="485"/>
      <c r="GXC2" s="485"/>
      <c r="GXD2" s="485"/>
      <c r="GXE2" s="485"/>
      <c r="GXF2" s="485"/>
      <c r="GXG2" s="485"/>
      <c r="GXH2" s="485"/>
      <c r="GXI2" s="485"/>
      <c r="GXJ2" s="485"/>
      <c r="GXK2" s="485"/>
      <c r="GXL2" s="485"/>
      <c r="GXM2" s="485"/>
      <c r="GXN2" s="485"/>
      <c r="GXO2" s="485"/>
      <c r="GXP2" s="485"/>
      <c r="GXQ2" s="485"/>
      <c r="GXR2" s="485"/>
      <c r="GXS2" s="485"/>
      <c r="GXT2" s="485"/>
      <c r="GXU2" s="485"/>
      <c r="GXV2" s="485"/>
      <c r="GXW2" s="485"/>
      <c r="GXX2" s="485"/>
      <c r="GXY2" s="485"/>
      <c r="GXZ2" s="485"/>
      <c r="GYA2" s="485"/>
      <c r="GYB2" s="485"/>
      <c r="GYC2" s="485"/>
      <c r="GYD2" s="485"/>
      <c r="GYE2" s="485"/>
      <c r="GYF2" s="485"/>
      <c r="GYG2" s="485"/>
      <c r="GYH2" s="485"/>
      <c r="GYI2" s="485"/>
      <c r="GYJ2" s="485"/>
      <c r="GYK2" s="485"/>
      <c r="GYL2" s="485"/>
      <c r="GYM2" s="485"/>
      <c r="GYN2" s="485"/>
      <c r="GYO2" s="485"/>
      <c r="GYP2" s="485"/>
      <c r="GYQ2" s="485"/>
      <c r="GYR2" s="485"/>
      <c r="GYS2" s="485"/>
      <c r="GYT2" s="485"/>
      <c r="GYU2" s="485"/>
      <c r="GYV2" s="485"/>
      <c r="GYW2" s="485"/>
      <c r="GYX2" s="485"/>
      <c r="GYY2" s="485"/>
      <c r="GYZ2" s="485"/>
      <c r="GZA2" s="485"/>
      <c r="GZB2" s="485"/>
      <c r="GZC2" s="485"/>
      <c r="GZD2" s="485"/>
      <c r="GZE2" s="485"/>
      <c r="GZF2" s="485"/>
      <c r="GZG2" s="485"/>
      <c r="GZH2" s="485"/>
      <c r="GZI2" s="485"/>
      <c r="GZJ2" s="485"/>
      <c r="GZK2" s="485"/>
      <c r="GZL2" s="485"/>
      <c r="GZM2" s="485"/>
      <c r="GZN2" s="485"/>
      <c r="GZO2" s="485"/>
      <c r="GZP2" s="485"/>
      <c r="GZQ2" s="485"/>
      <c r="GZR2" s="485"/>
      <c r="GZS2" s="485"/>
      <c r="GZT2" s="485"/>
      <c r="GZU2" s="485"/>
      <c r="GZV2" s="485"/>
      <c r="GZW2" s="485"/>
      <c r="GZX2" s="485"/>
      <c r="GZY2" s="485"/>
      <c r="GZZ2" s="485"/>
      <c r="HAA2" s="485"/>
      <c r="HAB2" s="485"/>
      <c r="HAC2" s="485"/>
      <c r="HAD2" s="485"/>
      <c r="HAE2" s="485"/>
      <c r="HAF2" s="485"/>
      <c r="HAG2" s="485"/>
      <c r="HAH2" s="485"/>
      <c r="HAI2" s="485"/>
      <c r="HAJ2" s="485"/>
      <c r="HAK2" s="485"/>
      <c r="HAL2" s="485"/>
      <c r="HAM2" s="485"/>
      <c r="HAN2" s="485"/>
      <c r="HAO2" s="485"/>
      <c r="HAP2" s="485"/>
      <c r="HAQ2" s="485"/>
      <c r="HAR2" s="485"/>
      <c r="HAS2" s="485"/>
      <c r="HAT2" s="485"/>
      <c r="HAU2" s="485"/>
      <c r="HAV2" s="485"/>
      <c r="HAW2" s="485"/>
      <c r="HAX2" s="485"/>
      <c r="HAY2" s="485"/>
      <c r="HAZ2" s="485"/>
      <c r="HBA2" s="485"/>
      <c r="HBB2" s="485"/>
      <c r="HBC2" s="485"/>
      <c r="HBD2" s="485"/>
      <c r="HBE2" s="485"/>
      <c r="HBF2" s="485"/>
      <c r="HBG2" s="485"/>
      <c r="HBH2" s="485"/>
      <c r="HBI2" s="485"/>
      <c r="HBJ2" s="485"/>
      <c r="HBK2" s="485"/>
      <c r="HBL2" s="485"/>
      <c r="HBM2" s="485"/>
      <c r="HBN2" s="485"/>
      <c r="HBO2" s="485"/>
      <c r="HBP2" s="485"/>
      <c r="HBQ2" s="485"/>
      <c r="HBR2" s="485"/>
      <c r="HBS2" s="485"/>
      <c r="HBT2" s="485"/>
      <c r="HBU2" s="485"/>
      <c r="HBV2" s="485"/>
      <c r="HBW2" s="485"/>
      <c r="HBX2" s="485"/>
      <c r="HBY2" s="485"/>
      <c r="HBZ2" s="485"/>
      <c r="HCA2" s="485"/>
      <c r="HCB2" s="485"/>
      <c r="HCC2" s="485"/>
      <c r="HCD2" s="485"/>
      <c r="HCE2" s="485"/>
      <c r="HCF2" s="485"/>
      <c r="HCG2" s="485"/>
      <c r="HCH2" s="485"/>
      <c r="HCI2" s="485"/>
      <c r="HCJ2" s="485"/>
      <c r="HCK2" s="485"/>
      <c r="HCL2" s="485"/>
      <c r="HCM2" s="485"/>
      <c r="HCN2" s="485"/>
      <c r="HCO2" s="485"/>
      <c r="HCP2" s="485"/>
      <c r="HCQ2" s="485"/>
      <c r="HCR2" s="485"/>
      <c r="HCS2" s="485"/>
      <c r="HCT2" s="485"/>
      <c r="HCU2" s="485"/>
      <c r="HCV2" s="485"/>
      <c r="HCW2" s="485"/>
      <c r="HCX2" s="485"/>
      <c r="HCY2" s="485"/>
      <c r="HCZ2" s="485"/>
      <c r="HDA2" s="485"/>
      <c r="HDB2" s="485"/>
      <c r="HDC2" s="485"/>
      <c r="HDD2" s="485"/>
      <c r="HDE2" s="485"/>
      <c r="HDF2" s="485"/>
      <c r="HDG2" s="485"/>
      <c r="HDH2" s="485"/>
      <c r="HDI2" s="485"/>
      <c r="HDJ2" s="485"/>
      <c r="HDK2" s="485"/>
      <c r="HDL2" s="485"/>
      <c r="HDM2" s="485"/>
      <c r="HDN2" s="485"/>
      <c r="HDO2" s="485"/>
      <c r="HDP2" s="485"/>
      <c r="HDQ2" s="485"/>
      <c r="HDR2" s="485"/>
      <c r="HDS2" s="485"/>
      <c r="HDT2" s="485"/>
      <c r="HDU2" s="485"/>
      <c r="HDV2" s="485"/>
      <c r="HDW2" s="485"/>
      <c r="HDX2" s="485"/>
      <c r="HDY2" s="485"/>
      <c r="HDZ2" s="485"/>
      <c r="HEA2" s="485"/>
      <c r="HEB2" s="485"/>
      <c r="HEC2" s="485"/>
      <c r="HED2" s="485"/>
      <c r="HEE2" s="485"/>
      <c r="HEF2" s="485"/>
      <c r="HEG2" s="485"/>
      <c r="HEH2" s="485"/>
      <c r="HEI2" s="485"/>
      <c r="HEJ2" s="485"/>
      <c r="HEK2" s="485"/>
      <c r="HEL2" s="485"/>
      <c r="HEM2" s="485"/>
      <c r="HEN2" s="485"/>
      <c r="HEO2" s="485"/>
      <c r="HEP2" s="485"/>
      <c r="HEQ2" s="485"/>
      <c r="HER2" s="485"/>
      <c r="HES2" s="485"/>
      <c r="HET2" s="485"/>
      <c r="HEU2" s="485"/>
      <c r="HEV2" s="485"/>
      <c r="HEW2" s="485"/>
      <c r="HEX2" s="485"/>
      <c r="HEY2" s="485"/>
      <c r="HEZ2" s="485"/>
      <c r="HFA2" s="485"/>
      <c r="HFB2" s="485"/>
      <c r="HFC2" s="485"/>
      <c r="HFD2" s="485"/>
      <c r="HFE2" s="485"/>
      <c r="HFF2" s="485"/>
      <c r="HFG2" s="485"/>
      <c r="HFH2" s="485"/>
      <c r="HFI2" s="485"/>
      <c r="HFJ2" s="485"/>
      <c r="HFK2" s="485"/>
      <c r="HFL2" s="485"/>
      <c r="HFM2" s="485"/>
      <c r="HFN2" s="485"/>
      <c r="HFO2" s="485"/>
      <c r="HFP2" s="485"/>
      <c r="HFQ2" s="485"/>
      <c r="HFR2" s="485"/>
      <c r="HFS2" s="485"/>
      <c r="HFT2" s="485"/>
      <c r="HFU2" s="485"/>
      <c r="HFV2" s="485"/>
      <c r="HFW2" s="485"/>
      <c r="HFX2" s="485"/>
      <c r="HFY2" s="485"/>
      <c r="HFZ2" s="485"/>
      <c r="HGA2" s="485"/>
      <c r="HGB2" s="485"/>
      <c r="HGC2" s="485"/>
      <c r="HGD2" s="485"/>
      <c r="HGE2" s="485"/>
      <c r="HGF2" s="485"/>
      <c r="HGG2" s="485"/>
      <c r="HGH2" s="485"/>
      <c r="HGI2" s="485"/>
      <c r="HGJ2" s="485"/>
      <c r="HGK2" s="485"/>
      <c r="HGL2" s="485"/>
      <c r="HGM2" s="485"/>
      <c r="HGN2" s="485"/>
      <c r="HGO2" s="485"/>
      <c r="HGP2" s="485"/>
      <c r="HGQ2" s="485"/>
      <c r="HGR2" s="485"/>
      <c r="HGS2" s="485"/>
      <c r="HGT2" s="485"/>
      <c r="HGU2" s="485"/>
      <c r="HGV2" s="485"/>
      <c r="HGW2" s="485"/>
      <c r="HGX2" s="485"/>
      <c r="HGY2" s="485"/>
      <c r="HGZ2" s="485"/>
      <c r="HHA2" s="485"/>
      <c r="HHB2" s="485"/>
      <c r="HHC2" s="485"/>
      <c r="HHD2" s="485"/>
      <c r="HHE2" s="485"/>
      <c r="HHF2" s="485"/>
      <c r="HHG2" s="485"/>
      <c r="HHH2" s="485"/>
      <c r="HHI2" s="485"/>
      <c r="HHJ2" s="485"/>
      <c r="HHK2" s="485"/>
      <c r="HHL2" s="485"/>
      <c r="HHM2" s="485"/>
      <c r="HHN2" s="485"/>
      <c r="HHO2" s="485"/>
      <c r="HHP2" s="485"/>
      <c r="HHQ2" s="485"/>
      <c r="HHR2" s="485"/>
      <c r="HHS2" s="485"/>
      <c r="HHT2" s="485"/>
      <c r="HHU2" s="485"/>
      <c r="HHV2" s="485"/>
      <c r="HHW2" s="485"/>
      <c r="HHX2" s="485"/>
      <c r="HHY2" s="485"/>
      <c r="HHZ2" s="485"/>
      <c r="HIA2" s="485"/>
      <c r="HIB2" s="485"/>
      <c r="HIC2" s="485"/>
      <c r="HID2" s="485"/>
      <c r="HIE2" s="485"/>
      <c r="HIF2" s="485"/>
      <c r="HIG2" s="485"/>
      <c r="HIH2" s="485"/>
      <c r="HII2" s="485"/>
      <c r="HIJ2" s="485"/>
      <c r="HIK2" s="485"/>
      <c r="HIL2" s="485"/>
      <c r="HIM2" s="485"/>
      <c r="HIN2" s="485"/>
      <c r="HIO2" s="485"/>
      <c r="HIP2" s="485"/>
      <c r="HIQ2" s="485"/>
      <c r="HIR2" s="485"/>
      <c r="HIS2" s="485"/>
      <c r="HIT2" s="485"/>
      <c r="HIU2" s="485"/>
      <c r="HIV2" s="485"/>
      <c r="HIW2" s="485"/>
      <c r="HIX2" s="485"/>
      <c r="HIY2" s="485"/>
      <c r="HIZ2" s="485"/>
      <c r="HJA2" s="485"/>
      <c r="HJB2" s="485"/>
      <c r="HJC2" s="485"/>
      <c r="HJD2" s="485"/>
      <c r="HJE2" s="485"/>
      <c r="HJF2" s="485"/>
      <c r="HJG2" s="485"/>
      <c r="HJH2" s="485"/>
      <c r="HJI2" s="485"/>
      <c r="HJJ2" s="485"/>
      <c r="HJK2" s="485"/>
      <c r="HJL2" s="485"/>
      <c r="HJM2" s="485"/>
      <c r="HJN2" s="485"/>
      <c r="HJO2" s="485"/>
      <c r="HJP2" s="485"/>
      <c r="HJQ2" s="485"/>
      <c r="HJR2" s="485"/>
      <c r="HJS2" s="485"/>
      <c r="HJT2" s="485"/>
      <c r="HJU2" s="485"/>
      <c r="HJV2" s="485"/>
      <c r="HJW2" s="485"/>
      <c r="HJX2" s="485"/>
      <c r="HJY2" s="485"/>
      <c r="HJZ2" s="485"/>
      <c r="HKA2" s="485"/>
      <c r="HKB2" s="485"/>
      <c r="HKC2" s="485"/>
      <c r="HKD2" s="485"/>
      <c r="HKE2" s="485"/>
      <c r="HKF2" s="485"/>
      <c r="HKG2" s="485"/>
      <c r="HKH2" s="485"/>
      <c r="HKI2" s="485"/>
      <c r="HKJ2" s="485"/>
      <c r="HKK2" s="485"/>
      <c r="HKL2" s="485"/>
      <c r="HKM2" s="485"/>
      <c r="HKN2" s="485"/>
      <c r="HKO2" s="485"/>
      <c r="HKP2" s="485"/>
      <c r="HKQ2" s="485"/>
      <c r="HKR2" s="485"/>
      <c r="HKS2" s="485"/>
      <c r="HKT2" s="485"/>
      <c r="HKU2" s="485"/>
      <c r="HKV2" s="485"/>
      <c r="HKW2" s="485"/>
      <c r="HKX2" s="485"/>
      <c r="HKY2" s="485"/>
      <c r="HKZ2" s="485"/>
      <c r="HLA2" s="485"/>
      <c r="HLB2" s="485"/>
      <c r="HLC2" s="485"/>
      <c r="HLD2" s="485"/>
      <c r="HLE2" s="485"/>
      <c r="HLF2" s="485"/>
      <c r="HLG2" s="485"/>
      <c r="HLH2" s="485"/>
      <c r="HLI2" s="485"/>
      <c r="HLJ2" s="485"/>
      <c r="HLK2" s="485"/>
      <c r="HLL2" s="485"/>
      <c r="HLM2" s="485"/>
      <c r="HLN2" s="485"/>
      <c r="HLO2" s="485"/>
      <c r="HLP2" s="485"/>
      <c r="HLQ2" s="485"/>
      <c r="HLR2" s="485"/>
      <c r="HLS2" s="485"/>
      <c r="HLT2" s="485"/>
      <c r="HLU2" s="485"/>
      <c r="HLV2" s="485"/>
      <c r="HLW2" s="485"/>
      <c r="HLX2" s="485"/>
      <c r="HLY2" s="485"/>
      <c r="HLZ2" s="485"/>
      <c r="HMA2" s="485"/>
      <c r="HMB2" s="485"/>
      <c r="HMC2" s="485"/>
      <c r="HMD2" s="485"/>
      <c r="HME2" s="485"/>
      <c r="HMF2" s="485"/>
      <c r="HMG2" s="485"/>
      <c r="HMH2" s="485"/>
      <c r="HMI2" s="485"/>
      <c r="HMJ2" s="485"/>
      <c r="HMK2" s="485"/>
      <c r="HML2" s="485"/>
      <c r="HMM2" s="485"/>
      <c r="HMN2" s="485"/>
      <c r="HMO2" s="485"/>
      <c r="HMP2" s="485"/>
      <c r="HMQ2" s="485"/>
      <c r="HMR2" s="485"/>
      <c r="HMS2" s="485"/>
      <c r="HMT2" s="485"/>
      <c r="HMU2" s="485"/>
      <c r="HMV2" s="485"/>
      <c r="HMW2" s="485"/>
      <c r="HMX2" s="485"/>
      <c r="HMY2" s="485"/>
      <c r="HMZ2" s="485"/>
      <c r="HNA2" s="485"/>
      <c r="HNB2" s="485"/>
      <c r="HNC2" s="485"/>
      <c r="HND2" s="485"/>
      <c r="HNE2" s="485"/>
      <c r="HNF2" s="485"/>
      <c r="HNG2" s="485"/>
      <c r="HNH2" s="485"/>
      <c r="HNI2" s="485"/>
      <c r="HNJ2" s="485"/>
      <c r="HNK2" s="485"/>
      <c r="HNL2" s="485"/>
      <c r="HNM2" s="485"/>
      <c r="HNN2" s="485"/>
      <c r="HNO2" s="485"/>
      <c r="HNP2" s="485"/>
      <c r="HNQ2" s="485"/>
      <c r="HNR2" s="485"/>
      <c r="HNS2" s="485"/>
      <c r="HNT2" s="485"/>
      <c r="HNU2" s="485"/>
      <c r="HNV2" s="485"/>
      <c r="HNW2" s="485"/>
      <c r="HNX2" s="485"/>
      <c r="HNY2" s="485"/>
      <c r="HNZ2" s="485"/>
      <c r="HOA2" s="485"/>
      <c r="HOB2" s="485"/>
      <c r="HOC2" s="485"/>
      <c r="HOD2" s="485"/>
      <c r="HOE2" s="485"/>
      <c r="HOF2" s="485"/>
      <c r="HOG2" s="485"/>
      <c r="HOH2" s="485"/>
      <c r="HOI2" s="485"/>
      <c r="HOJ2" s="485"/>
      <c r="HOK2" s="485"/>
      <c r="HOL2" s="485"/>
      <c r="HOM2" s="485"/>
      <c r="HON2" s="485"/>
      <c r="HOO2" s="485"/>
      <c r="HOP2" s="485"/>
      <c r="HOQ2" s="485"/>
      <c r="HOR2" s="485"/>
      <c r="HOS2" s="485"/>
      <c r="HOT2" s="485"/>
      <c r="HOU2" s="485"/>
      <c r="HOV2" s="485"/>
      <c r="HOW2" s="485"/>
      <c r="HOX2" s="485"/>
      <c r="HOY2" s="485"/>
      <c r="HOZ2" s="485"/>
      <c r="HPA2" s="485"/>
      <c r="HPB2" s="485"/>
      <c r="HPC2" s="485"/>
      <c r="HPD2" s="485"/>
      <c r="HPE2" s="485"/>
      <c r="HPF2" s="485"/>
      <c r="HPG2" s="485"/>
      <c r="HPH2" s="485"/>
      <c r="HPI2" s="485"/>
      <c r="HPJ2" s="485"/>
      <c r="HPK2" s="485"/>
      <c r="HPL2" s="485"/>
      <c r="HPM2" s="485"/>
      <c r="HPN2" s="485"/>
      <c r="HPO2" s="485"/>
      <c r="HPP2" s="485"/>
      <c r="HPQ2" s="485"/>
      <c r="HPR2" s="485"/>
      <c r="HPS2" s="485"/>
      <c r="HPT2" s="485"/>
      <c r="HPU2" s="485"/>
      <c r="HPV2" s="485"/>
      <c r="HPW2" s="485"/>
      <c r="HPX2" s="485"/>
      <c r="HPY2" s="485"/>
      <c r="HPZ2" s="485"/>
      <c r="HQA2" s="485"/>
      <c r="HQB2" s="485"/>
      <c r="HQC2" s="485"/>
      <c r="HQD2" s="485"/>
      <c r="HQE2" s="485"/>
      <c r="HQF2" s="485"/>
      <c r="HQG2" s="485"/>
      <c r="HQH2" s="485"/>
      <c r="HQI2" s="485"/>
      <c r="HQJ2" s="485"/>
      <c r="HQK2" s="485"/>
      <c r="HQL2" s="485"/>
      <c r="HQM2" s="485"/>
      <c r="HQN2" s="485"/>
      <c r="HQO2" s="485"/>
      <c r="HQP2" s="485"/>
      <c r="HQQ2" s="485"/>
      <c r="HQR2" s="485"/>
      <c r="HQS2" s="485"/>
      <c r="HQT2" s="485"/>
      <c r="HQU2" s="485"/>
      <c r="HQV2" s="485"/>
      <c r="HQW2" s="485"/>
      <c r="HQX2" s="485"/>
      <c r="HQY2" s="485"/>
      <c r="HQZ2" s="485"/>
      <c r="HRA2" s="485"/>
      <c r="HRB2" s="485"/>
      <c r="HRC2" s="485"/>
      <c r="HRD2" s="485"/>
      <c r="HRE2" s="485"/>
      <c r="HRF2" s="485"/>
      <c r="HRG2" s="485"/>
      <c r="HRH2" s="485"/>
      <c r="HRI2" s="485"/>
      <c r="HRJ2" s="485"/>
      <c r="HRK2" s="485"/>
      <c r="HRL2" s="485"/>
      <c r="HRM2" s="485"/>
      <c r="HRN2" s="485"/>
      <c r="HRO2" s="485"/>
      <c r="HRP2" s="485"/>
      <c r="HRQ2" s="485"/>
      <c r="HRR2" s="485"/>
      <c r="HRS2" s="485"/>
      <c r="HRT2" s="485"/>
      <c r="HRU2" s="485"/>
      <c r="HRV2" s="485"/>
      <c r="HRW2" s="485"/>
      <c r="HRX2" s="485"/>
      <c r="HRY2" s="485"/>
      <c r="HRZ2" s="485"/>
      <c r="HSA2" s="485"/>
      <c r="HSB2" s="485"/>
      <c r="HSC2" s="485"/>
      <c r="HSD2" s="485"/>
      <c r="HSE2" s="485"/>
      <c r="HSF2" s="485"/>
      <c r="HSG2" s="485"/>
      <c r="HSH2" s="485"/>
      <c r="HSI2" s="485"/>
      <c r="HSJ2" s="485"/>
      <c r="HSK2" s="485"/>
      <c r="HSL2" s="485"/>
      <c r="HSM2" s="485"/>
      <c r="HSN2" s="485"/>
      <c r="HSO2" s="485"/>
      <c r="HSP2" s="485"/>
      <c r="HSQ2" s="485"/>
      <c r="HSR2" s="485"/>
      <c r="HSS2" s="485"/>
      <c r="HST2" s="485"/>
      <c r="HSU2" s="485"/>
      <c r="HSV2" s="485"/>
      <c r="HSW2" s="485"/>
      <c r="HSX2" s="485"/>
      <c r="HSY2" s="485"/>
      <c r="HSZ2" s="485"/>
      <c r="HTA2" s="485"/>
      <c r="HTB2" s="485"/>
      <c r="HTC2" s="485"/>
      <c r="HTD2" s="485"/>
      <c r="HTE2" s="485"/>
      <c r="HTF2" s="485"/>
      <c r="HTG2" s="485"/>
      <c r="HTH2" s="485"/>
      <c r="HTI2" s="485"/>
      <c r="HTJ2" s="485"/>
      <c r="HTK2" s="485"/>
      <c r="HTL2" s="485"/>
      <c r="HTM2" s="485"/>
      <c r="HTN2" s="485"/>
      <c r="HTO2" s="485"/>
      <c r="HTP2" s="485"/>
      <c r="HTQ2" s="485"/>
      <c r="HTR2" s="485"/>
      <c r="HTS2" s="485"/>
      <c r="HTT2" s="485"/>
      <c r="HTU2" s="485"/>
      <c r="HTV2" s="485"/>
      <c r="HTW2" s="485"/>
      <c r="HTX2" s="485"/>
      <c r="HTY2" s="485"/>
      <c r="HTZ2" s="485"/>
      <c r="HUA2" s="485"/>
      <c r="HUB2" s="485"/>
      <c r="HUC2" s="485"/>
      <c r="HUD2" s="485"/>
      <c r="HUE2" s="485"/>
      <c r="HUF2" s="485"/>
      <c r="HUG2" s="485"/>
      <c r="HUH2" s="485"/>
      <c r="HUI2" s="485"/>
      <c r="HUJ2" s="485"/>
      <c r="HUK2" s="485"/>
      <c r="HUL2" s="485"/>
      <c r="HUM2" s="485"/>
      <c r="HUN2" s="485"/>
      <c r="HUO2" s="485"/>
      <c r="HUP2" s="485"/>
      <c r="HUQ2" s="485"/>
      <c r="HUR2" s="485"/>
      <c r="HUS2" s="485"/>
      <c r="HUT2" s="485"/>
      <c r="HUU2" s="485"/>
      <c r="HUV2" s="485"/>
      <c r="HUW2" s="485"/>
      <c r="HUX2" s="485"/>
      <c r="HUY2" s="485"/>
      <c r="HUZ2" s="485"/>
      <c r="HVA2" s="485"/>
      <c r="HVB2" s="485"/>
      <c r="HVC2" s="485"/>
      <c r="HVD2" s="485"/>
      <c r="HVE2" s="485"/>
      <c r="HVF2" s="485"/>
      <c r="HVG2" s="485"/>
      <c r="HVH2" s="485"/>
      <c r="HVI2" s="485"/>
      <c r="HVJ2" s="485"/>
      <c r="HVK2" s="485"/>
      <c r="HVL2" s="485"/>
      <c r="HVM2" s="485"/>
      <c r="HVN2" s="485"/>
      <c r="HVO2" s="485"/>
      <c r="HVP2" s="485"/>
      <c r="HVQ2" s="485"/>
      <c r="HVR2" s="485"/>
      <c r="HVS2" s="485"/>
      <c r="HVT2" s="485"/>
      <c r="HVU2" s="485"/>
      <c r="HVV2" s="485"/>
      <c r="HVW2" s="485"/>
      <c r="HVX2" s="485"/>
      <c r="HVY2" s="485"/>
      <c r="HVZ2" s="485"/>
      <c r="HWA2" s="485"/>
      <c r="HWB2" s="485"/>
      <c r="HWC2" s="485"/>
      <c r="HWD2" s="485"/>
      <c r="HWE2" s="485"/>
      <c r="HWF2" s="485"/>
      <c r="HWG2" s="485"/>
      <c r="HWH2" s="485"/>
      <c r="HWI2" s="485"/>
      <c r="HWJ2" s="485"/>
      <c r="HWK2" s="485"/>
      <c r="HWL2" s="485"/>
      <c r="HWM2" s="485"/>
      <c r="HWN2" s="485"/>
      <c r="HWO2" s="485"/>
      <c r="HWP2" s="485"/>
      <c r="HWQ2" s="485"/>
      <c r="HWR2" s="485"/>
      <c r="HWS2" s="485"/>
      <c r="HWT2" s="485"/>
      <c r="HWU2" s="485"/>
      <c r="HWV2" s="485"/>
      <c r="HWW2" s="485"/>
      <c r="HWX2" s="485"/>
      <c r="HWY2" s="485"/>
      <c r="HWZ2" s="485"/>
      <c r="HXA2" s="485"/>
      <c r="HXB2" s="485"/>
      <c r="HXC2" s="485"/>
      <c r="HXD2" s="485"/>
      <c r="HXE2" s="485"/>
      <c r="HXF2" s="485"/>
      <c r="HXG2" s="485"/>
      <c r="HXH2" s="485"/>
      <c r="HXI2" s="485"/>
      <c r="HXJ2" s="485"/>
      <c r="HXK2" s="485"/>
      <c r="HXL2" s="485"/>
      <c r="HXM2" s="485"/>
      <c r="HXN2" s="485"/>
      <c r="HXO2" s="485"/>
      <c r="HXP2" s="485"/>
      <c r="HXQ2" s="485"/>
      <c r="HXR2" s="485"/>
      <c r="HXS2" s="485"/>
      <c r="HXT2" s="485"/>
      <c r="HXU2" s="485"/>
      <c r="HXV2" s="485"/>
      <c r="HXW2" s="485"/>
      <c r="HXX2" s="485"/>
      <c r="HXY2" s="485"/>
      <c r="HXZ2" s="485"/>
      <c r="HYA2" s="485"/>
      <c r="HYB2" s="485"/>
      <c r="HYC2" s="485"/>
      <c r="HYD2" s="485"/>
      <c r="HYE2" s="485"/>
      <c r="HYF2" s="485"/>
      <c r="HYG2" s="485"/>
      <c r="HYH2" s="485"/>
      <c r="HYI2" s="485"/>
      <c r="HYJ2" s="485"/>
      <c r="HYK2" s="485"/>
      <c r="HYL2" s="485"/>
      <c r="HYM2" s="485"/>
      <c r="HYN2" s="485"/>
      <c r="HYO2" s="485"/>
      <c r="HYP2" s="485"/>
      <c r="HYQ2" s="485"/>
      <c r="HYR2" s="485"/>
      <c r="HYS2" s="485"/>
      <c r="HYT2" s="485"/>
      <c r="HYU2" s="485"/>
      <c r="HYV2" s="485"/>
      <c r="HYW2" s="485"/>
      <c r="HYX2" s="485"/>
      <c r="HYY2" s="485"/>
      <c r="HYZ2" s="485"/>
      <c r="HZA2" s="485"/>
      <c r="HZB2" s="485"/>
      <c r="HZC2" s="485"/>
      <c r="HZD2" s="485"/>
      <c r="HZE2" s="485"/>
      <c r="HZF2" s="485"/>
      <c r="HZG2" s="485"/>
      <c r="HZH2" s="485"/>
      <c r="HZI2" s="485"/>
      <c r="HZJ2" s="485"/>
      <c r="HZK2" s="485"/>
      <c r="HZL2" s="485"/>
      <c r="HZM2" s="485"/>
      <c r="HZN2" s="485"/>
      <c r="HZO2" s="485"/>
      <c r="HZP2" s="485"/>
      <c r="HZQ2" s="485"/>
      <c r="HZR2" s="485"/>
      <c r="HZS2" s="485"/>
      <c r="HZT2" s="485"/>
      <c r="HZU2" s="485"/>
      <c r="HZV2" s="485"/>
      <c r="HZW2" s="485"/>
      <c r="HZX2" s="485"/>
      <c r="HZY2" s="485"/>
      <c r="HZZ2" s="485"/>
      <c r="IAA2" s="485"/>
      <c r="IAB2" s="485"/>
      <c r="IAC2" s="485"/>
      <c r="IAD2" s="485"/>
      <c r="IAE2" s="485"/>
      <c r="IAF2" s="485"/>
      <c r="IAG2" s="485"/>
      <c r="IAH2" s="485"/>
      <c r="IAI2" s="485"/>
      <c r="IAJ2" s="485"/>
      <c r="IAK2" s="485"/>
      <c r="IAL2" s="485"/>
      <c r="IAM2" s="485"/>
      <c r="IAN2" s="485"/>
      <c r="IAO2" s="485"/>
      <c r="IAP2" s="485"/>
      <c r="IAQ2" s="485"/>
      <c r="IAR2" s="485"/>
      <c r="IAS2" s="485"/>
      <c r="IAT2" s="485"/>
      <c r="IAU2" s="485"/>
      <c r="IAV2" s="485"/>
      <c r="IAW2" s="485"/>
      <c r="IAX2" s="485"/>
      <c r="IAY2" s="485"/>
      <c r="IAZ2" s="485"/>
      <c r="IBA2" s="485"/>
      <c r="IBB2" s="485"/>
      <c r="IBC2" s="485"/>
      <c r="IBD2" s="485"/>
      <c r="IBE2" s="485"/>
      <c r="IBF2" s="485"/>
      <c r="IBG2" s="485"/>
      <c r="IBH2" s="485"/>
      <c r="IBI2" s="485"/>
      <c r="IBJ2" s="485"/>
      <c r="IBK2" s="485"/>
      <c r="IBL2" s="485"/>
      <c r="IBM2" s="485"/>
      <c r="IBN2" s="485"/>
      <c r="IBO2" s="485"/>
      <c r="IBP2" s="485"/>
      <c r="IBQ2" s="485"/>
      <c r="IBR2" s="485"/>
      <c r="IBS2" s="485"/>
      <c r="IBT2" s="485"/>
      <c r="IBU2" s="485"/>
      <c r="IBV2" s="485"/>
      <c r="IBW2" s="485"/>
      <c r="IBX2" s="485"/>
      <c r="IBY2" s="485"/>
      <c r="IBZ2" s="485"/>
      <c r="ICA2" s="485"/>
      <c r="ICB2" s="485"/>
      <c r="ICC2" s="485"/>
      <c r="ICD2" s="485"/>
      <c r="ICE2" s="485"/>
      <c r="ICF2" s="485"/>
      <c r="ICG2" s="485"/>
      <c r="ICH2" s="485"/>
      <c r="ICI2" s="485"/>
      <c r="ICJ2" s="485"/>
      <c r="ICK2" s="485"/>
      <c r="ICL2" s="485"/>
      <c r="ICM2" s="485"/>
      <c r="ICN2" s="485"/>
      <c r="ICO2" s="485"/>
      <c r="ICP2" s="485"/>
      <c r="ICQ2" s="485"/>
      <c r="ICR2" s="485"/>
      <c r="ICS2" s="485"/>
      <c r="ICT2" s="485"/>
      <c r="ICU2" s="485"/>
      <c r="ICV2" s="485"/>
      <c r="ICW2" s="485"/>
      <c r="ICX2" s="485"/>
      <c r="ICY2" s="485"/>
      <c r="ICZ2" s="485"/>
      <c r="IDA2" s="485"/>
      <c r="IDB2" s="485"/>
      <c r="IDC2" s="485"/>
      <c r="IDD2" s="485"/>
      <c r="IDE2" s="485"/>
      <c r="IDF2" s="485"/>
      <c r="IDG2" s="485"/>
      <c r="IDH2" s="485"/>
      <c r="IDI2" s="485"/>
      <c r="IDJ2" s="485"/>
      <c r="IDK2" s="485"/>
      <c r="IDL2" s="485"/>
      <c r="IDM2" s="485"/>
      <c r="IDN2" s="485"/>
      <c r="IDO2" s="485"/>
      <c r="IDP2" s="485"/>
      <c r="IDQ2" s="485"/>
      <c r="IDR2" s="485"/>
      <c r="IDS2" s="485"/>
      <c r="IDT2" s="485"/>
      <c r="IDU2" s="485"/>
      <c r="IDV2" s="485"/>
      <c r="IDW2" s="485"/>
      <c r="IDX2" s="485"/>
      <c r="IDY2" s="485"/>
      <c r="IDZ2" s="485"/>
      <c r="IEA2" s="485"/>
      <c r="IEB2" s="485"/>
      <c r="IEC2" s="485"/>
      <c r="IED2" s="485"/>
      <c r="IEE2" s="485"/>
      <c r="IEF2" s="485"/>
      <c r="IEG2" s="485"/>
      <c r="IEH2" s="485"/>
      <c r="IEI2" s="485"/>
      <c r="IEJ2" s="485"/>
      <c r="IEK2" s="485"/>
      <c r="IEL2" s="485"/>
      <c r="IEM2" s="485"/>
      <c r="IEN2" s="485"/>
      <c r="IEO2" s="485"/>
      <c r="IEP2" s="485"/>
      <c r="IEQ2" s="485"/>
      <c r="IER2" s="485"/>
      <c r="IES2" s="485"/>
      <c r="IET2" s="485"/>
      <c r="IEU2" s="485"/>
      <c r="IEV2" s="485"/>
      <c r="IEW2" s="485"/>
      <c r="IEX2" s="485"/>
      <c r="IEY2" s="485"/>
      <c r="IEZ2" s="485"/>
      <c r="IFA2" s="485"/>
      <c r="IFB2" s="485"/>
      <c r="IFC2" s="485"/>
      <c r="IFD2" s="485"/>
      <c r="IFE2" s="485"/>
      <c r="IFF2" s="485"/>
      <c r="IFG2" s="485"/>
      <c r="IFH2" s="485"/>
      <c r="IFI2" s="485"/>
      <c r="IFJ2" s="485"/>
      <c r="IFK2" s="485"/>
      <c r="IFL2" s="485"/>
      <c r="IFM2" s="485"/>
      <c r="IFN2" s="485"/>
      <c r="IFO2" s="485"/>
      <c r="IFP2" s="485"/>
      <c r="IFQ2" s="485"/>
      <c r="IFR2" s="485"/>
      <c r="IFS2" s="485"/>
      <c r="IFT2" s="485"/>
      <c r="IFU2" s="485"/>
      <c r="IFV2" s="485"/>
      <c r="IFW2" s="485"/>
      <c r="IFX2" s="485"/>
      <c r="IFY2" s="485"/>
      <c r="IFZ2" s="485"/>
      <c r="IGA2" s="485"/>
      <c r="IGB2" s="485"/>
      <c r="IGC2" s="485"/>
      <c r="IGD2" s="485"/>
      <c r="IGE2" s="485"/>
      <c r="IGF2" s="485"/>
      <c r="IGG2" s="485"/>
      <c r="IGH2" s="485"/>
      <c r="IGI2" s="485"/>
      <c r="IGJ2" s="485"/>
      <c r="IGK2" s="485"/>
      <c r="IGL2" s="485"/>
      <c r="IGM2" s="485"/>
      <c r="IGN2" s="485"/>
      <c r="IGO2" s="485"/>
      <c r="IGP2" s="485"/>
      <c r="IGQ2" s="485"/>
      <c r="IGR2" s="485"/>
      <c r="IGS2" s="485"/>
      <c r="IGT2" s="485"/>
      <c r="IGU2" s="485"/>
      <c r="IGV2" s="485"/>
      <c r="IGW2" s="485"/>
      <c r="IGX2" s="485"/>
      <c r="IGY2" s="485"/>
      <c r="IGZ2" s="485"/>
      <c r="IHA2" s="485"/>
      <c r="IHB2" s="485"/>
      <c r="IHC2" s="485"/>
      <c r="IHD2" s="485"/>
      <c r="IHE2" s="485"/>
      <c r="IHF2" s="485"/>
      <c r="IHG2" s="485"/>
      <c r="IHH2" s="485"/>
      <c r="IHI2" s="485"/>
      <c r="IHJ2" s="485"/>
      <c r="IHK2" s="485"/>
      <c r="IHL2" s="485"/>
      <c r="IHM2" s="485"/>
      <c r="IHN2" s="485"/>
      <c r="IHO2" s="485"/>
      <c r="IHP2" s="485"/>
      <c r="IHQ2" s="485"/>
      <c r="IHR2" s="485"/>
      <c r="IHS2" s="485"/>
      <c r="IHT2" s="485"/>
      <c r="IHU2" s="485"/>
      <c r="IHV2" s="485"/>
      <c r="IHW2" s="485"/>
      <c r="IHX2" s="485"/>
      <c r="IHY2" s="485"/>
      <c r="IHZ2" s="485"/>
      <c r="IIA2" s="485"/>
      <c r="IIB2" s="485"/>
      <c r="IIC2" s="485"/>
      <c r="IID2" s="485"/>
      <c r="IIE2" s="485"/>
      <c r="IIF2" s="485"/>
      <c r="IIG2" s="485"/>
      <c r="IIH2" s="485"/>
      <c r="III2" s="485"/>
      <c r="IIJ2" s="485"/>
      <c r="IIK2" s="485"/>
      <c r="IIL2" s="485"/>
      <c r="IIM2" s="485"/>
      <c r="IIN2" s="485"/>
      <c r="IIO2" s="485"/>
      <c r="IIP2" s="485"/>
      <c r="IIQ2" s="485"/>
      <c r="IIR2" s="485"/>
      <c r="IIS2" s="485"/>
      <c r="IIT2" s="485"/>
      <c r="IIU2" s="485"/>
      <c r="IIV2" s="485"/>
      <c r="IIW2" s="485"/>
      <c r="IIX2" s="485"/>
      <c r="IIY2" s="485"/>
      <c r="IIZ2" s="485"/>
      <c r="IJA2" s="485"/>
      <c r="IJB2" s="485"/>
      <c r="IJC2" s="485"/>
      <c r="IJD2" s="485"/>
      <c r="IJE2" s="485"/>
      <c r="IJF2" s="485"/>
      <c r="IJG2" s="485"/>
      <c r="IJH2" s="485"/>
      <c r="IJI2" s="485"/>
      <c r="IJJ2" s="485"/>
      <c r="IJK2" s="485"/>
      <c r="IJL2" s="485"/>
      <c r="IJM2" s="485"/>
      <c r="IJN2" s="485"/>
      <c r="IJO2" s="485"/>
      <c r="IJP2" s="485"/>
      <c r="IJQ2" s="485"/>
      <c r="IJR2" s="485"/>
      <c r="IJS2" s="485"/>
      <c r="IJT2" s="485"/>
      <c r="IJU2" s="485"/>
      <c r="IJV2" s="485"/>
      <c r="IJW2" s="485"/>
      <c r="IJX2" s="485"/>
      <c r="IJY2" s="485"/>
      <c r="IJZ2" s="485"/>
      <c r="IKA2" s="485"/>
      <c r="IKB2" s="485"/>
      <c r="IKC2" s="485"/>
      <c r="IKD2" s="485"/>
      <c r="IKE2" s="485"/>
      <c r="IKF2" s="485"/>
      <c r="IKG2" s="485"/>
      <c r="IKH2" s="485"/>
      <c r="IKI2" s="485"/>
      <c r="IKJ2" s="485"/>
      <c r="IKK2" s="485"/>
      <c r="IKL2" s="485"/>
      <c r="IKM2" s="485"/>
      <c r="IKN2" s="485"/>
      <c r="IKO2" s="485"/>
      <c r="IKP2" s="485"/>
      <c r="IKQ2" s="485"/>
      <c r="IKR2" s="485"/>
      <c r="IKS2" s="485"/>
      <c r="IKT2" s="485"/>
      <c r="IKU2" s="485"/>
      <c r="IKV2" s="485"/>
      <c r="IKW2" s="485"/>
      <c r="IKX2" s="485"/>
      <c r="IKY2" s="485"/>
      <c r="IKZ2" s="485"/>
      <c r="ILA2" s="485"/>
      <c r="ILB2" s="485"/>
      <c r="ILC2" s="485"/>
      <c r="ILD2" s="485"/>
      <c r="ILE2" s="485"/>
      <c r="ILF2" s="485"/>
      <c r="ILG2" s="485"/>
      <c r="ILH2" s="485"/>
      <c r="ILI2" s="485"/>
      <c r="ILJ2" s="485"/>
      <c r="ILK2" s="485"/>
      <c r="ILL2" s="485"/>
      <c r="ILM2" s="485"/>
      <c r="ILN2" s="485"/>
      <c r="ILO2" s="485"/>
      <c r="ILP2" s="485"/>
      <c r="ILQ2" s="485"/>
      <c r="ILR2" s="485"/>
      <c r="ILS2" s="485"/>
      <c r="ILT2" s="485"/>
      <c r="ILU2" s="485"/>
      <c r="ILV2" s="485"/>
      <c r="ILW2" s="485"/>
      <c r="ILX2" s="485"/>
      <c r="ILY2" s="485"/>
      <c r="ILZ2" s="485"/>
      <c r="IMA2" s="485"/>
      <c r="IMB2" s="485"/>
      <c r="IMC2" s="485"/>
      <c r="IMD2" s="485"/>
      <c r="IME2" s="485"/>
      <c r="IMF2" s="485"/>
      <c r="IMG2" s="485"/>
      <c r="IMH2" s="485"/>
      <c r="IMI2" s="485"/>
      <c r="IMJ2" s="485"/>
      <c r="IMK2" s="485"/>
      <c r="IML2" s="485"/>
      <c r="IMM2" s="485"/>
      <c r="IMN2" s="485"/>
      <c r="IMO2" s="485"/>
      <c r="IMP2" s="485"/>
      <c r="IMQ2" s="485"/>
      <c r="IMR2" s="485"/>
      <c r="IMS2" s="485"/>
      <c r="IMT2" s="485"/>
      <c r="IMU2" s="485"/>
      <c r="IMV2" s="485"/>
      <c r="IMW2" s="485"/>
      <c r="IMX2" s="485"/>
      <c r="IMY2" s="485"/>
      <c r="IMZ2" s="485"/>
      <c r="INA2" s="485"/>
      <c r="INB2" s="485"/>
      <c r="INC2" s="485"/>
      <c r="IND2" s="485"/>
      <c r="INE2" s="485"/>
      <c r="INF2" s="485"/>
      <c r="ING2" s="485"/>
      <c r="INH2" s="485"/>
      <c r="INI2" s="485"/>
      <c r="INJ2" s="485"/>
      <c r="INK2" s="485"/>
      <c r="INL2" s="485"/>
      <c r="INM2" s="485"/>
      <c r="INN2" s="485"/>
      <c r="INO2" s="485"/>
      <c r="INP2" s="485"/>
      <c r="INQ2" s="485"/>
      <c r="INR2" s="485"/>
      <c r="INS2" s="485"/>
      <c r="INT2" s="485"/>
      <c r="INU2" s="485"/>
      <c r="INV2" s="485"/>
      <c r="INW2" s="485"/>
      <c r="INX2" s="485"/>
      <c r="INY2" s="485"/>
      <c r="INZ2" s="485"/>
      <c r="IOA2" s="485"/>
      <c r="IOB2" s="485"/>
      <c r="IOC2" s="485"/>
      <c r="IOD2" s="485"/>
      <c r="IOE2" s="485"/>
      <c r="IOF2" s="485"/>
      <c r="IOG2" s="485"/>
      <c r="IOH2" s="485"/>
      <c r="IOI2" s="485"/>
      <c r="IOJ2" s="485"/>
      <c r="IOK2" s="485"/>
      <c r="IOL2" s="485"/>
      <c r="IOM2" s="485"/>
      <c r="ION2" s="485"/>
      <c r="IOO2" s="485"/>
      <c r="IOP2" s="485"/>
      <c r="IOQ2" s="485"/>
      <c r="IOR2" s="485"/>
      <c r="IOS2" s="485"/>
      <c r="IOT2" s="485"/>
      <c r="IOU2" s="485"/>
      <c r="IOV2" s="485"/>
      <c r="IOW2" s="485"/>
      <c r="IOX2" s="485"/>
      <c r="IOY2" s="485"/>
      <c r="IOZ2" s="485"/>
      <c r="IPA2" s="485"/>
      <c r="IPB2" s="485"/>
      <c r="IPC2" s="485"/>
      <c r="IPD2" s="485"/>
      <c r="IPE2" s="485"/>
      <c r="IPF2" s="485"/>
      <c r="IPG2" s="485"/>
      <c r="IPH2" s="485"/>
      <c r="IPI2" s="485"/>
      <c r="IPJ2" s="485"/>
      <c r="IPK2" s="485"/>
      <c r="IPL2" s="485"/>
      <c r="IPM2" s="485"/>
      <c r="IPN2" s="485"/>
      <c r="IPO2" s="485"/>
      <c r="IPP2" s="485"/>
      <c r="IPQ2" s="485"/>
      <c r="IPR2" s="485"/>
      <c r="IPS2" s="485"/>
      <c r="IPT2" s="485"/>
      <c r="IPU2" s="485"/>
      <c r="IPV2" s="485"/>
      <c r="IPW2" s="485"/>
      <c r="IPX2" s="485"/>
      <c r="IPY2" s="485"/>
      <c r="IPZ2" s="485"/>
      <c r="IQA2" s="485"/>
      <c r="IQB2" s="485"/>
      <c r="IQC2" s="485"/>
      <c r="IQD2" s="485"/>
      <c r="IQE2" s="485"/>
      <c r="IQF2" s="485"/>
      <c r="IQG2" s="485"/>
      <c r="IQH2" s="485"/>
      <c r="IQI2" s="485"/>
      <c r="IQJ2" s="485"/>
      <c r="IQK2" s="485"/>
      <c r="IQL2" s="485"/>
      <c r="IQM2" s="485"/>
      <c r="IQN2" s="485"/>
      <c r="IQO2" s="485"/>
      <c r="IQP2" s="485"/>
      <c r="IQQ2" s="485"/>
      <c r="IQR2" s="485"/>
      <c r="IQS2" s="485"/>
      <c r="IQT2" s="485"/>
      <c r="IQU2" s="485"/>
      <c r="IQV2" s="485"/>
      <c r="IQW2" s="485"/>
      <c r="IQX2" s="485"/>
      <c r="IQY2" s="485"/>
      <c r="IQZ2" s="485"/>
      <c r="IRA2" s="485"/>
      <c r="IRB2" s="485"/>
      <c r="IRC2" s="485"/>
      <c r="IRD2" s="485"/>
      <c r="IRE2" s="485"/>
      <c r="IRF2" s="485"/>
      <c r="IRG2" s="485"/>
      <c r="IRH2" s="485"/>
      <c r="IRI2" s="485"/>
      <c r="IRJ2" s="485"/>
      <c r="IRK2" s="485"/>
      <c r="IRL2" s="485"/>
      <c r="IRM2" s="485"/>
      <c r="IRN2" s="485"/>
      <c r="IRO2" s="485"/>
      <c r="IRP2" s="485"/>
      <c r="IRQ2" s="485"/>
      <c r="IRR2" s="485"/>
      <c r="IRS2" s="485"/>
      <c r="IRT2" s="485"/>
      <c r="IRU2" s="485"/>
      <c r="IRV2" s="485"/>
      <c r="IRW2" s="485"/>
      <c r="IRX2" s="485"/>
      <c r="IRY2" s="485"/>
      <c r="IRZ2" s="485"/>
      <c r="ISA2" s="485"/>
      <c r="ISB2" s="485"/>
      <c r="ISC2" s="485"/>
      <c r="ISD2" s="485"/>
      <c r="ISE2" s="485"/>
      <c r="ISF2" s="485"/>
      <c r="ISG2" s="485"/>
      <c r="ISH2" s="485"/>
      <c r="ISI2" s="485"/>
      <c r="ISJ2" s="485"/>
      <c r="ISK2" s="485"/>
      <c r="ISL2" s="485"/>
      <c r="ISM2" s="485"/>
      <c r="ISN2" s="485"/>
      <c r="ISO2" s="485"/>
      <c r="ISP2" s="485"/>
      <c r="ISQ2" s="485"/>
      <c r="ISR2" s="485"/>
      <c r="ISS2" s="485"/>
      <c r="IST2" s="485"/>
      <c r="ISU2" s="485"/>
      <c r="ISV2" s="485"/>
      <c r="ISW2" s="485"/>
      <c r="ISX2" s="485"/>
      <c r="ISY2" s="485"/>
      <c r="ISZ2" s="485"/>
      <c r="ITA2" s="485"/>
      <c r="ITB2" s="485"/>
      <c r="ITC2" s="485"/>
      <c r="ITD2" s="485"/>
      <c r="ITE2" s="485"/>
      <c r="ITF2" s="485"/>
      <c r="ITG2" s="485"/>
      <c r="ITH2" s="485"/>
      <c r="ITI2" s="485"/>
      <c r="ITJ2" s="485"/>
      <c r="ITK2" s="485"/>
      <c r="ITL2" s="485"/>
      <c r="ITM2" s="485"/>
      <c r="ITN2" s="485"/>
      <c r="ITO2" s="485"/>
      <c r="ITP2" s="485"/>
      <c r="ITQ2" s="485"/>
      <c r="ITR2" s="485"/>
      <c r="ITS2" s="485"/>
      <c r="ITT2" s="485"/>
      <c r="ITU2" s="485"/>
      <c r="ITV2" s="485"/>
      <c r="ITW2" s="485"/>
      <c r="ITX2" s="485"/>
      <c r="ITY2" s="485"/>
      <c r="ITZ2" s="485"/>
      <c r="IUA2" s="485"/>
      <c r="IUB2" s="485"/>
      <c r="IUC2" s="485"/>
      <c r="IUD2" s="485"/>
      <c r="IUE2" s="485"/>
      <c r="IUF2" s="485"/>
      <c r="IUG2" s="485"/>
      <c r="IUH2" s="485"/>
      <c r="IUI2" s="485"/>
      <c r="IUJ2" s="485"/>
      <c r="IUK2" s="485"/>
      <c r="IUL2" s="485"/>
      <c r="IUM2" s="485"/>
      <c r="IUN2" s="485"/>
      <c r="IUO2" s="485"/>
      <c r="IUP2" s="485"/>
      <c r="IUQ2" s="485"/>
      <c r="IUR2" s="485"/>
      <c r="IUS2" s="485"/>
      <c r="IUT2" s="485"/>
      <c r="IUU2" s="485"/>
      <c r="IUV2" s="485"/>
      <c r="IUW2" s="485"/>
      <c r="IUX2" s="485"/>
      <c r="IUY2" s="485"/>
      <c r="IUZ2" s="485"/>
      <c r="IVA2" s="485"/>
      <c r="IVB2" s="485"/>
      <c r="IVC2" s="485"/>
      <c r="IVD2" s="485"/>
      <c r="IVE2" s="485"/>
      <c r="IVF2" s="485"/>
      <c r="IVG2" s="485"/>
      <c r="IVH2" s="485"/>
      <c r="IVI2" s="485"/>
      <c r="IVJ2" s="485"/>
      <c r="IVK2" s="485"/>
      <c r="IVL2" s="485"/>
      <c r="IVM2" s="485"/>
      <c r="IVN2" s="485"/>
      <c r="IVO2" s="485"/>
      <c r="IVP2" s="485"/>
      <c r="IVQ2" s="485"/>
      <c r="IVR2" s="485"/>
      <c r="IVS2" s="485"/>
      <c r="IVT2" s="485"/>
      <c r="IVU2" s="485"/>
      <c r="IVV2" s="485"/>
      <c r="IVW2" s="485"/>
      <c r="IVX2" s="485"/>
      <c r="IVY2" s="485"/>
      <c r="IVZ2" s="485"/>
      <c r="IWA2" s="485"/>
      <c r="IWB2" s="485"/>
      <c r="IWC2" s="485"/>
      <c r="IWD2" s="485"/>
      <c r="IWE2" s="485"/>
      <c r="IWF2" s="485"/>
      <c r="IWG2" s="485"/>
      <c r="IWH2" s="485"/>
      <c r="IWI2" s="485"/>
      <c r="IWJ2" s="485"/>
      <c r="IWK2" s="485"/>
      <c r="IWL2" s="485"/>
      <c r="IWM2" s="485"/>
      <c r="IWN2" s="485"/>
      <c r="IWO2" s="485"/>
      <c r="IWP2" s="485"/>
      <c r="IWQ2" s="485"/>
      <c r="IWR2" s="485"/>
      <c r="IWS2" s="485"/>
      <c r="IWT2" s="485"/>
      <c r="IWU2" s="485"/>
      <c r="IWV2" s="485"/>
      <c r="IWW2" s="485"/>
      <c r="IWX2" s="485"/>
      <c r="IWY2" s="485"/>
      <c r="IWZ2" s="485"/>
      <c r="IXA2" s="485"/>
      <c r="IXB2" s="485"/>
      <c r="IXC2" s="485"/>
      <c r="IXD2" s="485"/>
      <c r="IXE2" s="485"/>
      <c r="IXF2" s="485"/>
      <c r="IXG2" s="485"/>
      <c r="IXH2" s="485"/>
      <c r="IXI2" s="485"/>
      <c r="IXJ2" s="485"/>
      <c r="IXK2" s="485"/>
      <c r="IXL2" s="485"/>
      <c r="IXM2" s="485"/>
      <c r="IXN2" s="485"/>
      <c r="IXO2" s="485"/>
      <c r="IXP2" s="485"/>
      <c r="IXQ2" s="485"/>
      <c r="IXR2" s="485"/>
      <c r="IXS2" s="485"/>
      <c r="IXT2" s="485"/>
      <c r="IXU2" s="485"/>
      <c r="IXV2" s="485"/>
      <c r="IXW2" s="485"/>
      <c r="IXX2" s="485"/>
      <c r="IXY2" s="485"/>
      <c r="IXZ2" s="485"/>
      <c r="IYA2" s="485"/>
      <c r="IYB2" s="485"/>
      <c r="IYC2" s="485"/>
      <c r="IYD2" s="485"/>
      <c r="IYE2" s="485"/>
      <c r="IYF2" s="485"/>
      <c r="IYG2" s="485"/>
      <c r="IYH2" s="485"/>
      <c r="IYI2" s="485"/>
      <c r="IYJ2" s="485"/>
      <c r="IYK2" s="485"/>
      <c r="IYL2" s="485"/>
      <c r="IYM2" s="485"/>
      <c r="IYN2" s="485"/>
      <c r="IYO2" s="485"/>
      <c r="IYP2" s="485"/>
      <c r="IYQ2" s="485"/>
      <c r="IYR2" s="485"/>
      <c r="IYS2" s="485"/>
      <c r="IYT2" s="485"/>
      <c r="IYU2" s="485"/>
      <c r="IYV2" s="485"/>
      <c r="IYW2" s="485"/>
      <c r="IYX2" s="485"/>
      <c r="IYY2" s="485"/>
      <c r="IYZ2" s="485"/>
      <c r="IZA2" s="485"/>
      <c r="IZB2" s="485"/>
      <c r="IZC2" s="485"/>
      <c r="IZD2" s="485"/>
      <c r="IZE2" s="485"/>
      <c r="IZF2" s="485"/>
      <c r="IZG2" s="485"/>
      <c r="IZH2" s="485"/>
      <c r="IZI2" s="485"/>
      <c r="IZJ2" s="485"/>
      <c r="IZK2" s="485"/>
      <c r="IZL2" s="485"/>
      <c r="IZM2" s="485"/>
      <c r="IZN2" s="485"/>
      <c r="IZO2" s="485"/>
      <c r="IZP2" s="485"/>
      <c r="IZQ2" s="485"/>
      <c r="IZR2" s="485"/>
      <c r="IZS2" s="485"/>
      <c r="IZT2" s="485"/>
      <c r="IZU2" s="485"/>
      <c r="IZV2" s="485"/>
      <c r="IZW2" s="485"/>
      <c r="IZX2" s="485"/>
      <c r="IZY2" s="485"/>
      <c r="IZZ2" s="485"/>
      <c r="JAA2" s="485"/>
      <c r="JAB2" s="485"/>
      <c r="JAC2" s="485"/>
      <c r="JAD2" s="485"/>
      <c r="JAE2" s="485"/>
      <c r="JAF2" s="485"/>
      <c r="JAG2" s="485"/>
      <c r="JAH2" s="485"/>
      <c r="JAI2" s="485"/>
      <c r="JAJ2" s="485"/>
      <c r="JAK2" s="485"/>
      <c r="JAL2" s="485"/>
      <c r="JAM2" s="485"/>
      <c r="JAN2" s="485"/>
      <c r="JAO2" s="485"/>
      <c r="JAP2" s="485"/>
      <c r="JAQ2" s="485"/>
      <c r="JAR2" s="485"/>
      <c r="JAS2" s="485"/>
      <c r="JAT2" s="485"/>
      <c r="JAU2" s="485"/>
      <c r="JAV2" s="485"/>
      <c r="JAW2" s="485"/>
      <c r="JAX2" s="485"/>
      <c r="JAY2" s="485"/>
      <c r="JAZ2" s="485"/>
      <c r="JBA2" s="485"/>
      <c r="JBB2" s="485"/>
      <c r="JBC2" s="485"/>
      <c r="JBD2" s="485"/>
      <c r="JBE2" s="485"/>
      <c r="JBF2" s="485"/>
      <c r="JBG2" s="485"/>
      <c r="JBH2" s="485"/>
      <c r="JBI2" s="485"/>
      <c r="JBJ2" s="485"/>
      <c r="JBK2" s="485"/>
      <c r="JBL2" s="485"/>
      <c r="JBM2" s="485"/>
      <c r="JBN2" s="485"/>
      <c r="JBO2" s="485"/>
      <c r="JBP2" s="485"/>
      <c r="JBQ2" s="485"/>
      <c r="JBR2" s="485"/>
      <c r="JBS2" s="485"/>
      <c r="JBT2" s="485"/>
      <c r="JBU2" s="485"/>
      <c r="JBV2" s="485"/>
      <c r="JBW2" s="485"/>
      <c r="JBX2" s="485"/>
      <c r="JBY2" s="485"/>
      <c r="JBZ2" s="485"/>
      <c r="JCA2" s="485"/>
      <c r="JCB2" s="485"/>
      <c r="JCC2" s="485"/>
      <c r="JCD2" s="485"/>
      <c r="JCE2" s="485"/>
      <c r="JCF2" s="485"/>
      <c r="JCG2" s="485"/>
      <c r="JCH2" s="485"/>
      <c r="JCI2" s="485"/>
      <c r="JCJ2" s="485"/>
      <c r="JCK2" s="485"/>
      <c r="JCL2" s="485"/>
      <c r="JCM2" s="485"/>
      <c r="JCN2" s="485"/>
      <c r="JCO2" s="485"/>
      <c r="JCP2" s="485"/>
      <c r="JCQ2" s="485"/>
      <c r="JCR2" s="485"/>
      <c r="JCS2" s="485"/>
      <c r="JCT2" s="485"/>
      <c r="JCU2" s="485"/>
      <c r="JCV2" s="485"/>
      <c r="JCW2" s="485"/>
      <c r="JCX2" s="485"/>
      <c r="JCY2" s="485"/>
      <c r="JCZ2" s="485"/>
      <c r="JDA2" s="485"/>
      <c r="JDB2" s="485"/>
      <c r="JDC2" s="485"/>
      <c r="JDD2" s="485"/>
      <c r="JDE2" s="485"/>
      <c r="JDF2" s="485"/>
      <c r="JDG2" s="485"/>
      <c r="JDH2" s="485"/>
      <c r="JDI2" s="485"/>
      <c r="JDJ2" s="485"/>
      <c r="JDK2" s="485"/>
      <c r="JDL2" s="485"/>
      <c r="JDM2" s="485"/>
      <c r="JDN2" s="485"/>
      <c r="JDO2" s="485"/>
      <c r="JDP2" s="485"/>
      <c r="JDQ2" s="485"/>
      <c r="JDR2" s="485"/>
      <c r="JDS2" s="485"/>
      <c r="JDT2" s="485"/>
      <c r="JDU2" s="485"/>
      <c r="JDV2" s="485"/>
      <c r="JDW2" s="485"/>
      <c r="JDX2" s="485"/>
      <c r="JDY2" s="485"/>
      <c r="JDZ2" s="485"/>
      <c r="JEA2" s="485"/>
      <c r="JEB2" s="485"/>
      <c r="JEC2" s="485"/>
      <c r="JED2" s="485"/>
      <c r="JEE2" s="485"/>
      <c r="JEF2" s="485"/>
      <c r="JEG2" s="485"/>
      <c r="JEH2" s="485"/>
      <c r="JEI2" s="485"/>
      <c r="JEJ2" s="485"/>
      <c r="JEK2" s="485"/>
      <c r="JEL2" s="485"/>
      <c r="JEM2" s="485"/>
      <c r="JEN2" s="485"/>
      <c r="JEO2" s="485"/>
      <c r="JEP2" s="485"/>
      <c r="JEQ2" s="485"/>
      <c r="JER2" s="485"/>
      <c r="JES2" s="485"/>
      <c r="JET2" s="485"/>
      <c r="JEU2" s="485"/>
      <c r="JEV2" s="485"/>
      <c r="JEW2" s="485"/>
      <c r="JEX2" s="485"/>
      <c r="JEY2" s="485"/>
      <c r="JEZ2" s="485"/>
      <c r="JFA2" s="485"/>
      <c r="JFB2" s="485"/>
      <c r="JFC2" s="485"/>
      <c r="JFD2" s="485"/>
      <c r="JFE2" s="485"/>
      <c r="JFF2" s="485"/>
      <c r="JFG2" s="485"/>
      <c r="JFH2" s="485"/>
      <c r="JFI2" s="485"/>
      <c r="JFJ2" s="485"/>
      <c r="JFK2" s="485"/>
      <c r="JFL2" s="485"/>
      <c r="JFM2" s="485"/>
      <c r="JFN2" s="485"/>
      <c r="JFO2" s="485"/>
      <c r="JFP2" s="485"/>
      <c r="JFQ2" s="485"/>
      <c r="JFR2" s="485"/>
      <c r="JFS2" s="485"/>
      <c r="JFT2" s="485"/>
      <c r="JFU2" s="485"/>
      <c r="JFV2" s="485"/>
      <c r="JFW2" s="485"/>
      <c r="JFX2" s="485"/>
      <c r="JFY2" s="485"/>
      <c r="JFZ2" s="485"/>
      <c r="JGA2" s="485"/>
      <c r="JGB2" s="485"/>
      <c r="JGC2" s="485"/>
      <c r="JGD2" s="485"/>
      <c r="JGE2" s="485"/>
      <c r="JGF2" s="485"/>
      <c r="JGG2" s="485"/>
      <c r="JGH2" s="485"/>
      <c r="JGI2" s="485"/>
      <c r="JGJ2" s="485"/>
      <c r="JGK2" s="485"/>
      <c r="JGL2" s="485"/>
      <c r="JGM2" s="485"/>
      <c r="JGN2" s="485"/>
      <c r="JGO2" s="485"/>
      <c r="JGP2" s="485"/>
      <c r="JGQ2" s="485"/>
      <c r="JGR2" s="485"/>
      <c r="JGS2" s="485"/>
      <c r="JGT2" s="485"/>
      <c r="JGU2" s="485"/>
      <c r="JGV2" s="485"/>
      <c r="JGW2" s="485"/>
      <c r="JGX2" s="485"/>
      <c r="JGY2" s="485"/>
      <c r="JGZ2" s="485"/>
      <c r="JHA2" s="485"/>
      <c r="JHB2" s="485"/>
      <c r="JHC2" s="485"/>
      <c r="JHD2" s="485"/>
      <c r="JHE2" s="485"/>
      <c r="JHF2" s="485"/>
      <c r="JHG2" s="485"/>
      <c r="JHH2" s="485"/>
      <c r="JHI2" s="485"/>
      <c r="JHJ2" s="485"/>
      <c r="JHK2" s="485"/>
      <c r="JHL2" s="485"/>
      <c r="JHM2" s="485"/>
      <c r="JHN2" s="485"/>
      <c r="JHO2" s="485"/>
      <c r="JHP2" s="485"/>
      <c r="JHQ2" s="485"/>
      <c r="JHR2" s="485"/>
      <c r="JHS2" s="485"/>
      <c r="JHT2" s="485"/>
      <c r="JHU2" s="485"/>
      <c r="JHV2" s="485"/>
      <c r="JHW2" s="485"/>
      <c r="JHX2" s="485"/>
      <c r="JHY2" s="485"/>
      <c r="JHZ2" s="485"/>
      <c r="JIA2" s="485"/>
      <c r="JIB2" s="485"/>
      <c r="JIC2" s="485"/>
      <c r="JID2" s="485"/>
      <c r="JIE2" s="485"/>
      <c r="JIF2" s="485"/>
      <c r="JIG2" s="485"/>
      <c r="JIH2" s="485"/>
      <c r="JII2" s="485"/>
      <c r="JIJ2" s="485"/>
      <c r="JIK2" s="485"/>
      <c r="JIL2" s="485"/>
      <c r="JIM2" s="485"/>
      <c r="JIN2" s="485"/>
      <c r="JIO2" s="485"/>
      <c r="JIP2" s="485"/>
      <c r="JIQ2" s="485"/>
      <c r="JIR2" s="485"/>
      <c r="JIS2" s="485"/>
      <c r="JIT2" s="485"/>
      <c r="JIU2" s="485"/>
      <c r="JIV2" s="485"/>
      <c r="JIW2" s="485"/>
      <c r="JIX2" s="485"/>
      <c r="JIY2" s="485"/>
      <c r="JIZ2" s="485"/>
      <c r="JJA2" s="485"/>
      <c r="JJB2" s="485"/>
      <c r="JJC2" s="485"/>
      <c r="JJD2" s="485"/>
      <c r="JJE2" s="485"/>
      <c r="JJF2" s="485"/>
      <c r="JJG2" s="485"/>
      <c r="JJH2" s="485"/>
      <c r="JJI2" s="485"/>
      <c r="JJJ2" s="485"/>
      <c r="JJK2" s="485"/>
      <c r="JJL2" s="485"/>
      <c r="JJM2" s="485"/>
      <c r="JJN2" s="485"/>
      <c r="JJO2" s="485"/>
      <c r="JJP2" s="485"/>
      <c r="JJQ2" s="485"/>
      <c r="JJR2" s="485"/>
      <c r="JJS2" s="485"/>
      <c r="JJT2" s="485"/>
      <c r="JJU2" s="485"/>
      <c r="JJV2" s="485"/>
      <c r="JJW2" s="485"/>
      <c r="JJX2" s="485"/>
      <c r="JJY2" s="485"/>
      <c r="JJZ2" s="485"/>
      <c r="JKA2" s="485"/>
      <c r="JKB2" s="485"/>
      <c r="JKC2" s="485"/>
      <c r="JKD2" s="485"/>
      <c r="JKE2" s="485"/>
      <c r="JKF2" s="485"/>
      <c r="JKG2" s="485"/>
      <c r="JKH2" s="485"/>
      <c r="JKI2" s="485"/>
      <c r="JKJ2" s="485"/>
      <c r="JKK2" s="485"/>
      <c r="JKL2" s="485"/>
      <c r="JKM2" s="485"/>
      <c r="JKN2" s="485"/>
      <c r="JKO2" s="485"/>
      <c r="JKP2" s="485"/>
      <c r="JKQ2" s="485"/>
      <c r="JKR2" s="485"/>
      <c r="JKS2" s="485"/>
      <c r="JKT2" s="485"/>
      <c r="JKU2" s="485"/>
      <c r="JKV2" s="485"/>
      <c r="JKW2" s="485"/>
      <c r="JKX2" s="485"/>
      <c r="JKY2" s="485"/>
      <c r="JKZ2" s="485"/>
      <c r="JLA2" s="485"/>
      <c r="JLB2" s="485"/>
      <c r="JLC2" s="485"/>
      <c r="JLD2" s="485"/>
      <c r="JLE2" s="485"/>
      <c r="JLF2" s="485"/>
      <c r="JLG2" s="485"/>
      <c r="JLH2" s="485"/>
      <c r="JLI2" s="485"/>
      <c r="JLJ2" s="485"/>
      <c r="JLK2" s="485"/>
      <c r="JLL2" s="485"/>
      <c r="JLM2" s="485"/>
      <c r="JLN2" s="485"/>
      <c r="JLO2" s="485"/>
      <c r="JLP2" s="485"/>
      <c r="JLQ2" s="485"/>
      <c r="JLR2" s="485"/>
      <c r="JLS2" s="485"/>
      <c r="JLT2" s="485"/>
      <c r="JLU2" s="485"/>
      <c r="JLV2" s="485"/>
      <c r="JLW2" s="485"/>
      <c r="JLX2" s="485"/>
      <c r="JLY2" s="485"/>
      <c r="JLZ2" s="485"/>
      <c r="JMA2" s="485"/>
      <c r="JMB2" s="485"/>
      <c r="JMC2" s="485"/>
      <c r="JMD2" s="485"/>
      <c r="JME2" s="485"/>
      <c r="JMF2" s="485"/>
      <c r="JMG2" s="485"/>
      <c r="JMH2" s="485"/>
      <c r="JMI2" s="485"/>
      <c r="JMJ2" s="485"/>
      <c r="JMK2" s="485"/>
      <c r="JML2" s="485"/>
      <c r="JMM2" s="485"/>
      <c r="JMN2" s="485"/>
      <c r="JMO2" s="485"/>
      <c r="JMP2" s="485"/>
      <c r="JMQ2" s="485"/>
      <c r="JMR2" s="485"/>
      <c r="JMS2" s="485"/>
      <c r="JMT2" s="485"/>
      <c r="JMU2" s="485"/>
      <c r="JMV2" s="485"/>
      <c r="JMW2" s="485"/>
      <c r="JMX2" s="485"/>
      <c r="JMY2" s="485"/>
      <c r="JMZ2" s="485"/>
      <c r="JNA2" s="485"/>
      <c r="JNB2" s="485"/>
      <c r="JNC2" s="485"/>
      <c r="JND2" s="485"/>
      <c r="JNE2" s="485"/>
      <c r="JNF2" s="485"/>
      <c r="JNG2" s="485"/>
      <c r="JNH2" s="485"/>
      <c r="JNI2" s="485"/>
      <c r="JNJ2" s="485"/>
      <c r="JNK2" s="485"/>
      <c r="JNL2" s="485"/>
      <c r="JNM2" s="485"/>
      <c r="JNN2" s="485"/>
      <c r="JNO2" s="485"/>
      <c r="JNP2" s="485"/>
      <c r="JNQ2" s="485"/>
      <c r="JNR2" s="485"/>
      <c r="JNS2" s="485"/>
      <c r="JNT2" s="485"/>
      <c r="JNU2" s="485"/>
      <c r="JNV2" s="485"/>
      <c r="JNW2" s="485"/>
      <c r="JNX2" s="485"/>
      <c r="JNY2" s="485"/>
      <c r="JNZ2" s="485"/>
      <c r="JOA2" s="485"/>
      <c r="JOB2" s="485"/>
      <c r="JOC2" s="485"/>
      <c r="JOD2" s="485"/>
      <c r="JOE2" s="485"/>
      <c r="JOF2" s="485"/>
      <c r="JOG2" s="485"/>
      <c r="JOH2" s="485"/>
      <c r="JOI2" s="485"/>
      <c r="JOJ2" s="485"/>
      <c r="JOK2" s="485"/>
      <c r="JOL2" s="485"/>
      <c r="JOM2" s="485"/>
      <c r="JON2" s="485"/>
      <c r="JOO2" s="485"/>
      <c r="JOP2" s="485"/>
      <c r="JOQ2" s="485"/>
      <c r="JOR2" s="485"/>
      <c r="JOS2" s="485"/>
      <c r="JOT2" s="485"/>
      <c r="JOU2" s="485"/>
      <c r="JOV2" s="485"/>
      <c r="JOW2" s="485"/>
      <c r="JOX2" s="485"/>
      <c r="JOY2" s="485"/>
      <c r="JOZ2" s="485"/>
      <c r="JPA2" s="485"/>
      <c r="JPB2" s="485"/>
      <c r="JPC2" s="485"/>
      <c r="JPD2" s="485"/>
      <c r="JPE2" s="485"/>
      <c r="JPF2" s="485"/>
      <c r="JPG2" s="485"/>
      <c r="JPH2" s="485"/>
      <c r="JPI2" s="485"/>
      <c r="JPJ2" s="485"/>
      <c r="JPK2" s="485"/>
      <c r="JPL2" s="485"/>
      <c r="JPM2" s="485"/>
      <c r="JPN2" s="485"/>
      <c r="JPO2" s="485"/>
      <c r="JPP2" s="485"/>
      <c r="JPQ2" s="485"/>
      <c r="JPR2" s="485"/>
      <c r="JPS2" s="485"/>
      <c r="JPT2" s="485"/>
      <c r="JPU2" s="485"/>
      <c r="JPV2" s="485"/>
      <c r="JPW2" s="485"/>
      <c r="JPX2" s="485"/>
      <c r="JPY2" s="485"/>
      <c r="JPZ2" s="485"/>
      <c r="JQA2" s="485"/>
      <c r="JQB2" s="485"/>
      <c r="JQC2" s="485"/>
      <c r="JQD2" s="485"/>
      <c r="JQE2" s="485"/>
      <c r="JQF2" s="485"/>
      <c r="JQG2" s="485"/>
      <c r="JQH2" s="485"/>
      <c r="JQI2" s="485"/>
      <c r="JQJ2" s="485"/>
      <c r="JQK2" s="485"/>
      <c r="JQL2" s="485"/>
      <c r="JQM2" s="485"/>
      <c r="JQN2" s="485"/>
      <c r="JQO2" s="485"/>
      <c r="JQP2" s="485"/>
      <c r="JQQ2" s="485"/>
      <c r="JQR2" s="485"/>
      <c r="JQS2" s="485"/>
      <c r="JQT2" s="485"/>
      <c r="JQU2" s="485"/>
      <c r="JQV2" s="485"/>
      <c r="JQW2" s="485"/>
      <c r="JQX2" s="485"/>
      <c r="JQY2" s="485"/>
      <c r="JQZ2" s="485"/>
      <c r="JRA2" s="485"/>
      <c r="JRB2" s="485"/>
      <c r="JRC2" s="485"/>
      <c r="JRD2" s="485"/>
      <c r="JRE2" s="485"/>
      <c r="JRF2" s="485"/>
      <c r="JRG2" s="485"/>
      <c r="JRH2" s="485"/>
      <c r="JRI2" s="485"/>
      <c r="JRJ2" s="485"/>
      <c r="JRK2" s="485"/>
      <c r="JRL2" s="485"/>
      <c r="JRM2" s="485"/>
      <c r="JRN2" s="485"/>
      <c r="JRO2" s="485"/>
      <c r="JRP2" s="485"/>
      <c r="JRQ2" s="485"/>
      <c r="JRR2" s="485"/>
      <c r="JRS2" s="485"/>
      <c r="JRT2" s="485"/>
      <c r="JRU2" s="485"/>
      <c r="JRV2" s="485"/>
      <c r="JRW2" s="485"/>
      <c r="JRX2" s="485"/>
      <c r="JRY2" s="485"/>
      <c r="JRZ2" s="485"/>
      <c r="JSA2" s="485"/>
      <c r="JSB2" s="485"/>
      <c r="JSC2" s="485"/>
      <c r="JSD2" s="485"/>
      <c r="JSE2" s="485"/>
      <c r="JSF2" s="485"/>
      <c r="JSG2" s="485"/>
      <c r="JSH2" s="485"/>
      <c r="JSI2" s="485"/>
      <c r="JSJ2" s="485"/>
      <c r="JSK2" s="485"/>
      <c r="JSL2" s="485"/>
      <c r="JSM2" s="485"/>
      <c r="JSN2" s="485"/>
      <c r="JSO2" s="485"/>
      <c r="JSP2" s="485"/>
      <c r="JSQ2" s="485"/>
      <c r="JSR2" s="485"/>
      <c r="JSS2" s="485"/>
      <c r="JST2" s="485"/>
      <c r="JSU2" s="485"/>
      <c r="JSV2" s="485"/>
      <c r="JSW2" s="485"/>
      <c r="JSX2" s="485"/>
      <c r="JSY2" s="485"/>
      <c r="JSZ2" s="485"/>
      <c r="JTA2" s="485"/>
      <c r="JTB2" s="485"/>
      <c r="JTC2" s="485"/>
      <c r="JTD2" s="485"/>
      <c r="JTE2" s="485"/>
      <c r="JTF2" s="485"/>
      <c r="JTG2" s="485"/>
      <c r="JTH2" s="485"/>
      <c r="JTI2" s="485"/>
      <c r="JTJ2" s="485"/>
      <c r="JTK2" s="485"/>
      <c r="JTL2" s="485"/>
      <c r="JTM2" s="485"/>
      <c r="JTN2" s="485"/>
      <c r="JTO2" s="485"/>
      <c r="JTP2" s="485"/>
      <c r="JTQ2" s="485"/>
      <c r="JTR2" s="485"/>
      <c r="JTS2" s="485"/>
      <c r="JTT2" s="485"/>
      <c r="JTU2" s="485"/>
      <c r="JTV2" s="485"/>
      <c r="JTW2" s="485"/>
      <c r="JTX2" s="485"/>
      <c r="JTY2" s="485"/>
      <c r="JTZ2" s="485"/>
      <c r="JUA2" s="485"/>
      <c r="JUB2" s="485"/>
      <c r="JUC2" s="485"/>
      <c r="JUD2" s="485"/>
      <c r="JUE2" s="485"/>
      <c r="JUF2" s="485"/>
      <c r="JUG2" s="485"/>
      <c r="JUH2" s="485"/>
      <c r="JUI2" s="485"/>
      <c r="JUJ2" s="485"/>
      <c r="JUK2" s="485"/>
      <c r="JUL2" s="485"/>
      <c r="JUM2" s="485"/>
      <c r="JUN2" s="485"/>
      <c r="JUO2" s="485"/>
      <c r="JUP2" s="485"/>
      <c r="JUQ2" s="485"/>
      <c r="JUR2" s="485"/>
      <c r="JUS2" s="485"/>
      <c r="JUT2" s="485"/>
      <c r="JUU2" s="485"/>
      <c r="JUV2" s="485"/>
      <c r="JUW2" s="485"/>
      <c r="JUX2" s="485"/>
      <c r="JUY2" s="485"/>
      <c r="JUZ2" s="485"/>
      <c r="JVA2" s="485"/>
      <c r="JVB2" s="485"/>
      <c r="JVC2" s="485"/>
      <c r="JVD2" s="485"/>
      <c r="JVE2" s="485"/>
      <c r="JVF2" s="485"/>
      <c r="JVG2" s="485"/>
      <c r="JVH2" s="485"/>
      <c r="JVI2" s="485"/>
      <c r="JVJ2" s="485"/>
      <c r="JVK2" s="485"/>
      <c r="JVL2" s="485"/>
      <c r="JVM2" s="485"/>
      <c r="JVN2" s="485"/>
      <c r="JVO2" s="485"/>
      <c r="JVP2" s="485"/>
      <c r="JVQ2" s="485"/>
      <c r="JVR2" s="485"/>
      <c r="JVS2" s="485"/>
      <c r="JVT2" s="485"/>
      <c r="JVU2" s="485"/>
      <c r="JVV2" s="485"/>
      <c r="JVW2" s="485"/>
      <c r="JVX2" s="485"/>
      <c r="JVY2" s="485"/>
      <c r="JVZ2" s="485"/>
      <c r="JWA2" s="485"/>
      <c r="JWB2" s="485"/>
      <c r="JWC2" s="485"/>
      <c r="JWD2" s="485"/>
      <c r="JWE2" s="485"/>
      <c r="JWF2" s="485"/>
      <c r="JWG2" s="485"/>
      <c r="JWH2" s="485"/>
      <c r="JWI2" s="485"/>
      <c r="JWJ2" s="485"/>
      <c r="JWK2" s="485"/>
      <c r="JWL2" s="485"/>
      <c r="JWM2" s="485"/>
      <c r="JWN2" s="485"/>
      <c r="JWO2" s="485"/>
      <c r="JWP2" s="485"/>
      <c r="JWQ2" s="485"/>
      <c r="JWR2" s="485"/>
      <c r="JWS2" s="485"/>
      <c r="JWT2" s="485"/>
      <c r="JWU2" s="485"/>
      <c r="JWV2" s="485"/>
      <c r="JWW2" s="485"/>
      <c r="JWX2" s="485"/>
      <c r="JWY2" s="485"/>
      <c r="JWZ2" s="485"/>
      <c r="JXA2" s="485"/>
      <c r="JXB2" s="485"/>
      <c r="JXC2" s="485"/>
      <c r="JXD2" s="485"/>
      <c r="JXE2" s="485"/>
      <c r="JXF2" s="485"/>
      <c r="JXG2" s="485"/>
      <c r="JXH2" s="485"/>
      <c r="JXI2" s="485"/>
      <c r="JXJ2" s="485"/>
      <c r="JXK2" s="485"/>
      <c r="JXL2" s="485"/>
      <c r="JXM2" s="485"/>
      <c r="JXN2" s="485"/>
      <c r="JXO2" s="485"/>
      <c r="JXP2" s="485"/>
      <c r="JXQ2" s="485"/>
      <c r="JXR2" s="485"/>
      <c r="JXS2" s="485"/>
      <c r="JXT2" s="485"/>
      <c r="JXU2" s="485"/>
      <c r="JXV2" s="485"/>
      <c r="JXW2" s="485"/>
      <c r="JXX2" s="485"/>
      <c r="JXY2" s="485"/>
      <c r="JXZ2" s="485"/>
      <c r="JYA2" s="485"/>
      <c r="JYB2" s="485"/>
      <c r="JYC2" s="485"/>
      <c r="JYD2" s="485"/>
      <c r="JYE2" s="485"/>
      <c r="JYF2" s="485"/>
      <c r="JYG2" s="485"/>
      <c r="JYH2" s="485"/>
      <c r="JYI2" s="485"/>
      <c r="JYJ2" s="485"/>
      <c r="JYK2" s="485"/>
      <c r="JYL2" s="485"/>
      <c r="JYM2" s="485"/>
      <c r="JYN2" s="485"/>
      <c r="JYO2" s="485"/>
      <c r="JYP2" s="485"/>
      <c r="JYQ2" s="485"/>
      <c r="JYR2" s="485"/>
      <c r="JYS2" s="485"/>
      <c r="JYT2" s="485"/>
      <c r="JYU2" s="485"/>
      <c r="JYV2" s="485"/>
      <c r="JYW2" s="485"/>
      <c r="JYX2" s="485"/>
      <c r="JYY2" s="485"/>
      <c r="JYZ2" s="485"/>
      <c r="JZA2" s="485"/>
      <c r="JZB2" s="485"/>
      <c r="JZC2" s="485"/>
      <c r="JZD2" s="485"/>
      <c r="JZE2" s="485"/>
      <c r="JZF2" s="485"/>
      <c r="JZG2" s="485"/>
      <c r="JZH2" s="485"/>
      <c r="JZI2" s="485"/>
      <c r="JZJ2" s="485"/>
      <c r="JZK2" s="485"/>
      <c r="JZL2" s="485"/>
      <c r="JZM2" s="485"/>
      <c r="JZN2" s="485"/>
      <c r="JZO2" s="485"/>
      <c r="JZP2" s="485"/>
      <c r="JZQ2" s="485"/>
      <c r="JZR2" s="485"/>
      <c r="JZS2" s="485"/>
      <c r="JZT2" s="485"/>
      <c r="JZU2" s="485"/>
      <c r="JZV2" s="485"/>
      <c r="JZW2" s="485"/>
      <c r="JZX2" s="485"/>
      <c r="JZY2" s="485"/>
      <c r="JZZ2" s="485"/>
      <c r="KAA2" s="485"/>
      <c r="KAB2" s="485"/>
      <c r="KAC2" s="485"/>
      <c r="KAD2" s="485"/>
      <c r="KAE2" s="485"/>
      <c r="KAF2" s="485"/>
      <c r="KAG2" s="485"/>
      <c r="KAH2" s="485"/>
      <c r="KAI2" s="485"/>
      <c r="KAJ2" s="485"/>
      <c r="KAK2" s="485"/>
      <c r="KAL2" s="485"/>
      <c r="KAM2" s="485"/>
      <c r="KAN2" s="485"/>
      <c r="KAO2" s="485"/>
      <c r="KAP2" s="485"/>
      <c r="KAQ2" s="485"/>
      <c r="KAR2" s="485"/>
      <c r="KAS2" s="485"/>
      <c r="KAT2" s="485"/>
      <c r="KAU2" s="485"/>
      <c r="KAV2" s="485"/>
      <c r="KAW2" s="485"/>
      <c r="KAX2" s="485"/>
      <c r="KAY2" s="485"/>
      <c r="KAZ2" s="485"/>
      <c r="KBA2" s="485"/>
      <c r="KBB2" s="485"/>
      <c r="KBC2" s="485"/>
      <c r="KBD2" s="485"/>
      <c r="KBE2" s="485"/>
      <c r="KBF2" s="485"/>
      <c r="KBG2" s="485"/>
      <c r="KBH2" s="485"/>
      <c r="KBI2" s="485"/>
      <c r="KBJ2" s="485"/>
      <c r="KBK2" s="485"/>
      <c r="KBL2" s="485"/>
      <c r="KBM2" s="485"/>
      <c r="KBN2" s="485"/>
      <c r="KBO2" s="485"/>
      <c r="KBP2" s="485"/>
      <c r="KBQ2" s="485"/>
      <c r="KBR2" s="485"/>
      <c r="KBS2" s="485"/>
      <c r="KBT2" s="485"/>
      <c r="KBU2" s="485"/>
      <c r="KBV2" s="485"/>
      <c r="KBW2" s="485"/>
      <c r="KBX2" s="485"/>
      <c r="KBY2" s="485"/>
      <c r="KBZ2" s="485"/>
      <c r="KCA2" s="485"/>
      <c r="KCB2" s="485"/>
      <c r="KCC2" s="485"/>
      <c r="KCD2" s="485"/>
      <c r="KCE2" s="485"/>
      <c r="KCF2" s="485"/>
      <c r="KCG2" s="485"/>
      <c r="KCH2" s="485"/>
      <c r="KCI2" s="485"/>
      <c r="KCJ2" s="485"/>
      <c r="KCK2" s="485"/>
      <c r="KCL2" s="485"/>
      <c r="KCM2" s="485"/>
      <c r="KCN2" s="485"/>
      <c r="KCO2" s="485"/>
      <c r="KCP2" s="485"/>
      <c r="KCQ2" s="485"/>
      <c r="KCR2" s="485"/>
      <c r="KCS2" s="485"/>
      <c r="KCT2" s="485"/>
      <c r="KCU2" s="485"/>
      <c r="KCV2" s="485"/>
      <c r="KCW2" s="485"/>
      <c r="KCX2" s="485"/>
      <c r="KCY2" s="485"/>
      <c r="KCZ2" s="485"/>
      <c r="KDA2" s="485"/>
      <c r="KDB2" s="485"/>
      <c r="KDC2" s="485"/>
      <c r="KDD2" s="485"/>
      <c r="KDE2" s="485"/>
      <c r="KDF2" s="485"/>
      <c r="KDG2" s="485"/>
      <c r="KDH2" s="485"/>
      <c r="KDI2" s="485"/>
      <c r="KDJ2" s="485"/>
      <c r="KDK2" s="485"/>
      <c r="KDL2" s="485"/>
      <c r="KDM2" s="485"/>
      <c r="KDN2" s="485"/>
      <c r="KDO2" s="485"/>
      <c r="KDP2" s="485"/>
      <c r="KDQ2" s="485"/>
      <c r="KDR2" s="485"/>
      <c r="KDS2" s="485"/>
      <c r="KDT2" s="485"/>
      <c r="KDU2" s="485"/>
      <c r="KDV2" s="485"/>
      <c r="KDW2" s="485"/>
      <c r="KDX2" s="485"/>
      <c r="KDY2" s="485"/>
      <c r="KDZ2" s="485"/>
      <c r="KEA2" s="485"/>
      <c r="KEB2" s="485"/>
      <c r="KEC2" s="485"/>
      <c r="KED2" s="485"/>
      <c r="KEE2" s="485"/>
      <c r="KEF2" s="485"/>
      <c r="KEG2" s="485"/>
      <c r="KEH2" s="485"/>
      <c r="KEI2" s="485"/>
      <c r="KEJ2" s="485"/>
      <c r="KEK2" s="485"/>
      <c r="KEL2" s="485"/>
      <c r="KEM2" s="485"/>
      <c r="KEN2" s="485"/>
      <c r="KEO2" s="485"/>
      <c r="KEP2" s="485"/>
      <c r="KEQ2" s="485"/>
      <c r="KER2" s="485"/>
      <c r="KES2" s="485"/>
      <c r="KET2" s="485"/>
      <c r="KEU2" s="485"/>
      <c r="KEV2" s="485"/>
      <c r="KEW2" s="485"/>
      <c r="KEX2" s="485"/>
      <c r="KEY2" s="485"/>
      <c r="KEZ2" s="485"/>
      <c r="KFA2" s="485"/>
      <c r="KFB2" s="485"/>
      <c r="KFC2" s="485"/>
      <c r="KFD2" s="485"/>
      <c r="KFE2" s="485"/>
      <c r="KFF2" s="485"/>
      <c r="KFG2" s="485"/>
      <c r="KFH2" s="485"/>
      <c r="KFI2" s="485"/>
      <c r="KFJ2" s="485"/>
      <c r="KFK2" s="485"/>
      <c r="KFL2" s="485"/>
      <c r="KFM2" s="485"/>
      <c r="KFN2" s="485"/>
      <c r="KFO2" s="485"/>
      <c r="KFP2" s="485"/>
      <c r="KFQ2" s="485"/>
      <c r="KFR2" s="485"/>
      <c r="KFS2" s="485"/>
      <c r="KFT2" s="485"/>
      <c r="KFU2" s="485"/>
      <c r="KFV2" s="485"/>
      <c r="KFW2" s="485"/>
      <c r="KFX2" s="485"/>
      <c r="KFY2" s="485"/>
      <c r="KFZ2" s="485"/>
      <c r="KGA2" s="485"/>
      <c r="KGB2" s="485"/>
      <c r="KGC2" s="485"/>
      <c r="KGD2" s="485"/>
      <c r="KGE2" s="485"/>
      <c r="KGF2" s="485"/>
      <c r="KGG2" s="485"/>
      <c r="KGH2" s="485"/>
      <c r="KGI2" s="485"/>
      <c r="KGJ2" s="485"/>
      <c r="KGK2" s="485"/>
      <c r="KGL2" s="485"/>
      <c r="KGM2" s="485"/>
      <c r="KGN2" s="485"/>
      <c r="KGO2" s="485"/>
      <c r="KGP2" s="485"/>
      <c r="KGQ2" s="485"/>
      <c r="KGR2" s="485"/>
      <c r="KGS2" s="485"/>
      <c r="KGT2" s="485"/>
      <c r="KGU2" s="485"/>
      <c r="KGV2" s="485"/>
      <c r="KGW2" s="485"/>
      <c r="KGX2" s="485"/>
      <c r="KGY2" s="485"/>
      <c r="KGZ2" s="485"/>
      <c r="KHA2" s="485"/>
      <c r="KHB2" s="485"/>
      <c r="KHC2" s="485"/>
      <c r="KHD2" s="485"/>
      <c r="KHE2" s="485"/>
      <c r="KHF2" s="485"/>
      <c r="KHG2" s="485"/>
      <c r="KHH2" s="485"/>
      <c r="KHI2" s="485"/>
      <c r="KHJ2" s="485"/>
      <c r="KHK2" s="485"/>
      <c r="KHL2" s="485"/>
      <c r="KHM2" s="485"/>
      <c r="KHN2" s="485"/>
      <c r="KHO2" s="485"/>
      <c r="KHP2" s="485"/>
      <c r="KHQ2" s="485"/>
      <c r="KHR2" s="485"/>
      <c r="KHS2" s="485"/>
      <c r="KHT2" s="485"/>
      <c r="KHU2" s="485"/>
      <c r="KHV2" s="485"/>
      <c r="KHW2" s="485"/>
      <c r="KHX2" s="485"/>
      <c r="KHY2" s="485"/>
      <c r="KHZ2" s="485"/>
      <c r="KIA2" s="485"/>
      <c r="KIB2" s="485"/>
      <c r="KIC2" s="485"/>
      <c r="KID2" s="485"/>
      <c r="KIE2" s="485"/>
      <c r="KIF2" s="485"/>
      <c r="KIG2" s="485"/>
      <c r="KIH2" s="485"/>
      <c r="KII2" s="485"/>
      <c r="KIJ2" s="485"/>
      <c r="KIK2" s="485"/>
      <c r="KIL2" s="485"/>
      <c r="KIM2" s="485"/>
      <c r="KIN2" s="485"/>
      <c r="KIO2" s="485"/>
      <c r="KIP2" s="485"/>
      <c r="KIQ2" s="485"/>
      <c r="KIR2" s="485"/>
      <c r="KIS2" s="485"/>
      <c r="KIT2" s="485"/>
      <c r="KIU2" s="485"/>
      <c r="KIV2" s="485"/>
      <c r="KIW2" s="485"/>
      <c r="KIX2" s="485"/>
      <c r="KIY2" s="485"/>
      <c r="KIZ2" s="485"/>
      <c r="KJA2" s="485"/>
      <c r="KJB2" s="485"/>
      <c r="KJC2" s="485"/>
      <c r="KJD2" s="485"/>
      <c r="KJE2" s="485"/>
      <c r="KJF2" s="485"/>
      <c r="KJG2" s="485"/>
      <c r="KJH2" s="485"/>
      <c r="KJI2" s="485"/>
      <c r="KJJ2" s="485"/>
      <c r="KJK2" s="485"/>
      <c r="KJL2" s="485"/>
      <c r="KJM2" s="485"/>
      <c r="KJN2" s="485"/>
      <c r="KJO2" s="485"/>
      <c r="KJP2" s="485"/>
      <c r="KJQ2" s="485"/>
      <c r="KJR2" s="485"/>
      <c r="KJS2" s="485"/>
      <c r="KJT2" s="485"/>
      <c r="KJU2" s="485"/>
      <c r="KJV2" s="485"/>
      <c r="KJW2" s="485"/>
      <c r="KJX2" s="485"/>
      <c r="KJY2" s="485"/>
      <c r="KJZ2" s="485"/>
      <c r="KKA2" s="485"/>
      <c r="KKB2" s="485"/>
      <c r="KKC2" s="485"/>
      <c r="KKD2" s="485"/>
      <c r="KKE2" s="485"/>
      <c r="KKF2" s="485"/>
      <c r="KKG2" s="485"/>
      <c r="KKH2" s="485"/>
      <c r="KKI2" s="485"/>
      <c r="KKJ2" s="485"/>
      <c r="KKK2" s="485"/>
      <c r="KKL2" s="485"/>
      <c r="KKM2" s="485"/>
      <c r="KKN2" s="485"/>
      <c r="KKO2" s="485"/>
      <c r="KKP2" s="485"/>
      <c r="KKQ2" s="485"/>
      <c r="KKR2" s="485"/>
      <c r="KKS2" s="485"/>
      <c r="KKT2" s="485"/>
      <c r="KKU2" s="485"/>
      <c r="KKV2" s="485"/>
      <c r="KKW2" s="485"/>
      <c r="KKX2" s="485"/>
      <c r="KKY2" s="485"/>
      <c r="KKZ2" s="485"/>
      <c r="KLA2" s="485"/>
      <c r="KLB2" s="485"/>
      <c r="KLC2" s="485"/>
      <c r="KLD2" s="485"/>
      <c r="KLE2" s="485"/>
      <c r="KLF2" s="485"/>
      <c r="KLG2" s="485"/>
      <c r="KLH2" s="485"/>
      <c r="KLI2" s="485"/>
      <c r="KLJ2" s="485"/>
      <c r="KLK2" s="485"/>
      <c r="KLL2" s="485"/>
      <c r="KLM2" s="485"/>
      <c r="KLN2" s="485"/>
      <c r="KLO2" s="485"/>
      <c r="KLP2" s="485"/>
      <c r="KLQ2" s="485"/>
      <c r="KLR2" s="485"/>
      <c r="KLS2" s="485"/>
      <c r="KLT2" s="485"/>
      <c r="KLU2" s="485"/>
      <c r="KLV2" s="485"/>
      <c r="KLW2" s="485"/>
      <c r="KLX2" s="485"/>
      <c r="KLY2" s="485"/>
      <c r="KLZ2" s="485"/>
      <c r="KMA2" s="485"/>
      <c r="KMB2" s="485"/>
      <c r="KMC2" s="485"/>
      <c r="KMD2" s="485"/>
      <c r="KME2" s="485"/>
      <c r="KMF2" s="485"/>
      <c r="KMG2" s="485"/>
      <c r="KMH2" s="485"/>
      <c r="KMI2" s="485"/>
      <c r="KMJ2" s="485"/>
      <c r="KMK2" s="485"/>
      <c r="KML2" s="485"/>
      <c r="KMM2" s="485"/>
      <c r="KMN2" s="485"/>
      <c r="KMO2" s="485"/>
      <c r="KMP2" s="485"/>
      <c r="KMQ2" s="485"/>
      <c r="KMR2" s="485"/>
      <c r="KMS2" s="485"/>
      <c r="KMT2" s="485"/>
      <c r="KMU2" s="485"/>
      <c r="KMV2" s="485"/>
      <c r="KMW2" s="485"/>
      <c r="KMX2" s="485"/>
      <c r="KMY2" s="485"/>
      <c r="KMZ2" s="485"/>
      <c r="KNA2" s="485"/>
      <c r="KNB2" s="485"/>
      <c r="KNC2" s="485"/>
      <c r="KND2" s="485"/>
      <c r="KNE2" s="485"/>
      <c r="KNF2" s="485"/>
      <c r="KNG2" s="485"/>
      <c r="KNH2" s="485"/>
      <c r="KNI2" s="485"/>
      <c r="KNJ2" s="485"/>
      <c r="KNK2" s="485"/>
      <c r="KNL2" s="485"/>
      <c r="KNM2" s="485"/>
      <c r="KNN2" s="485"/>
      <c r="KNO2" s="485"/>
      <c r="KNP2" s="485"/>
      <c r="KNQ2" s="485"/>
      <c r="KNR2" s="485"/>
      <c r="KNS2" s="485"/>
      <c r="KNT2" s="485"/>
      <c r="KNU2" s="485"/>
      <c r="KNV2" s="485"/>
      <c r="KNW2" s="485"/>
      <c r="KNX2" s="485"/>
      <c r="KNY2" s="485"/>
      <c r="KNZ2" s="485"/>
      <c r="KOA2" s="485"/>
      <c r="KOB2" s="485"/>
      <c r="KOC2" s="485"/>
      <c r="KOD2" s="485"/>
      <c r="KOE2" s="485"/>
      <c r="KOF2" s="485"/>
      <c r="KOG2" s="485"/>
      <c r="KOH2" s="485"/>
      <c r="KOI2" s="485"/>
      <c r="KOJ2" s="485"/>
      <c r="KOK2" s="485"/>
      <c r="KOL2" s="485"/>
      <c r="KOM2" s="485"/>
      <c r="KON2" s="485"/>
      <c r="KOO2" s="485"/>
      <c r="KOP2" s="485"/>
      <c r="KOQ2" s="485"/>
      <c r="KOR2" s="485"/>
      <c r="KOS2" s="485"/>
      <c r="KOT2" s="485"/>
      <c r="KOU2" s="485"/>
      <c r="KOV2" s="485"/>
      <c r="KOW2" s="485"/>
      <c r="KOX2" s="485"/>
      <c r="KOY2" s="485"/>
      <c r="KOZ2" s="485"/>
      <c r="KPA2" s="485"/>
      <c r="KPB2" s="485"/>
      <c r="KPC2" s="485"/>
      <c r="KPD2" s="485"/>
      <c r="KPE2" s="485"/>
      <c r="KPF2" s="485"/>
      <c r="KPG2" s="485"/>
      <c r="KPH2" s="485"/>
      <c r="KPI2" s="485"/>
      <c r="KPJ2" s="485"/>
      <c r="KPK2" s="485"/>
      <c r="KPL2" s="485"/>
      <c r="KPM2" s="485"/>
      <c r="KPN2" s="485"/>
      <c r="KPO2" s="485"/>
      <c r="KPP2" s="485"/>
      <c r="KPQ2" s="485"/>
      <c r="KPR2" s="485"/>
      <c r="KPS2" s="485"/>
      <c r="KPT2" s="485"/>
      <c r="KPU2" s="485"/>
      <c r="KPV2" s="485"/>
      <c r="KPW2" s="485"/>
      <c r="KPX2" s="485"/>
      <c r="KPY2" s="485"/>
      <c r="KPZ2" s="485"/>
      <c r="KQA2" s="485"/>
      <c r="KQB2" s="485"/>
      <c r="KQC2" s="485"/>
      <c r="KQD2" s="485"/>
      <c r="KQE2" s="485"/>
      <c r="KQF2" s="485"/>
      <c r="KQG2" s="485"/>
      <c r="KQH2" s="485"/>
      <c r="KQI2" s="485"/>
      <c r="KQJ2" s="485"/>
      <c r="KQK2" s="485"/>
      <c r="KQL2" s="485"/>
      <c r="KQM2" s="485"/>
      <c r="KQN2" s="485"/>
      <c r="KQO2" s="485"/>
      <c r="KQP2" s="485"/>
      <c r="KQQ2" s="485"/>
      <c r="KQR2" s="485"/>
      <c r="KQS2" s="485"/>
      <c r="KQT2" s="485"/>
      <c r="KQU2" s="485"/>
      <c r="KQV2" s="485"/>
      <c r="KQW2" s="485"/>
      <c r="KQX2" s="485"/>
      <c r="KQY2" s="485"/>
      <c r="KQZ2" s="485"/>
      <c r="KRA2" s="485"/>
      <c r="KRB2" s="485"/>
      <c r="KRC2" s="485"/>
      <c r="KRD2" s="485"/>
      <c r="KRE2" s="485"/>
      <c r="KRF2" s="485"/>
      <c r="KRG2" s="485"/>
      <c r="KRH2" s="485"/>
      <c r="KRI2" s="485"/>
      <c r="KRJ2" s="485"/>
      <c r="KRK2" s="485"/>
      <c r="KRL2" s="485"/>
      <c r="KRM2" s="485"/>
      <c r="KRN2" s="485"/>
      <c r="KRO2" s="485"/>
      <c r="KRP2" s="485"/>
      <c r="KRQ2" s="485"/>
      <c r="KRR2" s="485"/>
      <c r="KRS2" s="485"/>
      <c r="KRT2" s="485"/>
      <c r="KRU2" s="485"/>
      <c r="KRV2" s="485"/>
      <c r="KRW2" s="485"/>
      <c r="KRX2" s="485"/>
      <c r="KRY2" s="485"/>
      <c r="KRZ2" s="485"/>
      <c r="KSA2" s="485"/>
      <c r="KSB2" s="485"/>
      <c r="KSC2" s="485"/>
      <c r="KSD2" s="485"/>
      <c r="KSE2" s="485"/>
      <c r="KSF2" s="485"/>
      <c r="KSG2" s="485"/>
      <c r="KSH2" s="485"/>
      <c r="KSI2" s="485"/>
      <c r="KSJ2" s="485"/>
      <c r="KSK2" s="485"/>
      <c r="KSL2" s="485"/>
      <c r="KSM2" s="485"/>
      <c r="KSN2" s="485"/>
      <c r="KSO2" s="485"/>
      <c r="KSP2" s="485"/>
      <c r="KSQ2" s="485"/>
      <c r="KSR2" s="485"/>
      <c r="KSS2" s="485"/>
      <c r="KST2" s="485"/>
      <c r="KSU2" s="485"/>
      <c r="KSV2" s="485"/>
      <c r="KSW2" s="485"/>
      <c r="KSX2" s="485"/>
      <c r="KSY2" s="485"/>
      <c r="KSZ2" s="485"/>
      <c r="KTA2" s="485"/>
      <c r="KTB2" s="485"/>
      <c r="KTC2" s="485"/>
      <c r="KTD2" s="485"/>
      <c r="KTE2" s="485"/>
      <c r="KTF2" s="485"/>
      <c r="KTG2" s="485"/>
      <c r="KTH2" s="485"/>
      <c r="KTI2" s="485"/>
      <c r="KTJ2" s="485"/>
      <c r="KTK2" s="485"/>
      <c r="KTL2" s="485"/>
      <c r="KTM2" s="485"/>
      <c r="KTN2" s="485"/>
      <c r="KTO2" s="485"/>
      <c r="KTP2" s="485"/>
      <c r="KTQ2" s="485"/>
      <c r="KTR2" s="485"/>
      <c r="KTS2" s="485"/>
      <c r="KTT2" s="485"/>
      <c r="KTU2" s="485"/>
      <c r="KTV2" s="485"/>
      <c r="KTW2" s="485"/>
      <c r="KTX2" s="485"/>
      <c r="KTY2" s="485"/>
      <c r="KTZ2" s="485"/>
      <c r="KUA2" s="485"/>
      <c r="KUB2" s="485"/>
      <c r="KUC2" s="485"/>
      <c r="KUD2" s="485"/>
      <c r="KUE2" s="485"/>
      <c r="KUF2" s="485"/>
      <c r="KUG2" s="485"/>
      <c r="KUH2" s="485"/>
      <c r="KUI2" s="485"/>
      <c r="KUJ2" s="485"/>
      <c r="KUK2" s="485"/>
      <c r="KUL2" s="485"/>
      <c r="KUM2" s="485"/>
      <c r="KUN2" s="485"/>
      <c r="KUO2" s="485"/>
      <c r="KUP2" s="485"/>
      <c r="KUQ2" s="485"/>
      <c r="KUR2" s="485"/>
      <c r="KUS2" s="485"/>
      <c r="KUT2" s="485"/>
      <c r="KUU2" s="485"/>
      <c r="KUV2" s="485"/>
      <c r="KUW2" s="485"/>
      <c r="KUX2" s="485"/>
      <c r="KUY2" s="485"/>
      <c r="KUZ2" s="485"/>
      <c r="KVA2" s="485"/>
      <c r="KVB2" s="485"/>
      <c r="KVC2" s="485"/>
      <c r="KVD2" s="485"/>
      <c r="KVE2" s="485"/>
      <c r="KVF2" s="485"/>
      <c r="KVG2" s="485"/>
      <c r="KVH2" s="485"/>
      <c r="KVI2" s="485"/>
      <c r="KVJ2" s="485"/>
      <c r="KVK2" s="485"/>
      <c r="KVL2" s="485"/>
      <c r="KVM2" s="485"/>
      <c r="KVN2" s="485"/>
      <c r="KVO2" s="485"/>
      <c r="KVP2" s="485"/>
      <c r="KVQ2" s="485"/>
      <c r="KVR2" s="485"/>
      <c r="KVS2" s="485"/>
      <c r="KVT2" s="485"/>
      <c r="KVU2" s="485"/>
      <c r="KVV2" s="485"/>
      <c r="KVW2" s="485"/>
      <c r="KVX2" s="485"/>
      <c r="KVY2" s="485"/>
      <c r="KVZ2" s="485"/>
      <c r="KWA2" s="485"/>
      <c r="KWB2" s="485"/>
      <c r="KWC2" s="485"/>
      <c r="KWD2" s="485"/>
      <c r="KWE2" s="485"/>
      <c r="KWF2" s="485"/>
      <c r="KWG2" s="485"/>
      <c r="KWH2" s="485"/>
      <c r="KWI2" s="485"/>
      <c r="KWJ2" s="485"/>
      <c r="KWK2" s="485"/>
      <c r="KWL2" s="485"/>
      <c r="KWM2" s="485"/>
      <c r="KWN2" s="485"/>
      <c r="KWO2" s="485"/>
      <c r="KWP2" s="485"/>
      <c r="KWQ2" s="485"/>
      <c r="KWR2" s="485"/>
      <c r="KWS2" s="485"/>
      <c r="KWT2" s="485"/>
      <c r="KWU2" s="485"/>
      <c r="KWV2" s="485"/>
      <c r="KWW2" s="485"/>
      <c r="KWX2" s="485"/>
      <c r="KWY2" s="485"/>
      <c r="KWZ2" s="485"/>
      <c r="KXA2" s="485"/>
      <c r="KXB2" s="485"/>
      <c r="KXC2" s="485"/>
      <c r="KXD2" s="485"/>
      <c r="KXE2" s="485"/>
      <c r="KXF2" s="485"/>
      <c r="KXG2" s="485"/>
      <c r="KXH2" s="485"/>
      <c r="KXI2" s="485"/>
      <c r="KXJ2" s="485"/>
      <c r="KXK2" s="485"/>
      <c r="KXL2" s="485"/>
      <c r="KXM2" s="485"/>
      <c r="KXN2" s="485"/>
      <c r="KXO2" s="485"/>
      <c r="KXP2" s="485"/>
      <c r="KXQ2" s="485"/>
      <c r="KXR2" s="485"/>
      <c r="KXS2" s="485"/>
      <c r="KXT2" s="485"/>
      <c r="KXU2" s="485"/>
      <c r="KXV2" s="485"/>
      <c r="KXW2" s="485"/>
      <c r="KXX2" s="485"/>
      <c r="KXY2" s="485"/>
      <c r="KXZ2" s="485"/>
      <c r="KYA2" s="485"/>
      <c r="KYB2" s="485"/>
      <c r="KYC2" s="485"/>
      <c r="KYD2" s="485"/>
      <c r="KYE2" s="485"/>
      <c r="KYF2" s="485"/>
      <c r="KYG2" s="485"/>
      <c r="KYH2" s="485"/>
      <c r="KYI2" s="485"/>
      <c r="KYJ2" s="485"/>
      <c r="KYK2" s="485"/>
      <c r="KYL2" s="485"/>
      <c r="KYM2" s="485"/>
      <c r="KYN2" s="485"/>
      <c r="KYO2" s="485"/>
      <c r="KYP2" s="485"/>
      <c r="KYQ2" s="485"/>
      <c r="KYR2" s="485"/>
      <c r="KYS2" s="485"/>
      <c r="KYT2" s="485"/>
      <c r="KYU2" s="485"/>
      <c r="KYV2" s="485"/>
      <c r="KYW2" s="485"/>
      <c r="KYX2" s="485"/>
      <c r="KYY2" s="485"/>
      <c r="KYZ2" s="485"/>
      <c r="KZA2" s="485"/>
      <c r="KZB2" s="485"/>
      <c r="KZC2" s="485"/>
      <c r="KZD2" s="485"/>
      <c r="KZE2" s="485"/>
      <c r="KZF2" s="485"/>
      <c r="KZG2" s="485"/>
      <c r="KZH2" s="485"/>
      <c r="KZI2" s="485"/>
      <c r="KZJ2" s="485"/>
      <c r="KZK2" s="485"/>
      <c r="KZL2" s="485"/>
      <c r="KZM2" s="485"/>
      <c r="KZN2" s="485"/>
      <c r="KZO2" s="485"/>
      <c r="KZP2" s="485"/>
      <c r="KZQ2" s="485"/>
      <c r="KZR2" s="485"/>
      <c r="KZS2" s="485"/>
      <c r="KZT2" s="485"/>
      <c r="KZU2" s="485"/>
      <c r="KZV2" s="485"/>
      <c r="KZW2" s="485"/>
      <c r="KZX2" s="485"/>
      <c r="KZY2" s="485"/>
      <c r="KZZ2" s="485"/>
      <c r="LAA2" s="485"/>
      <c r="LAB2" s="485"/>
      <c r="LAC2" s="485"/>
      <c r="LAD2" s="485"/>
      <c r="LAE2" s="485"/>
      <c r="LAF2" s="485"/>
      <c r="LAG2" s="485"/>
      <c r="LAH2" s="485"/>
      <c r="LAI2" s="485"/>
      <c r="LAJ2" s="485"/>
      <c r="LAK2" s="485"/>
      <c r="LAL2" s="485"/>
      <c r="LAM2" s="485"/>
      <c r="LAN2" s="485"/>
      <c r="LAO2" s="485"/>
      <c r="LAP2" s="485"/>
      <c r="LAQ2" s="485"/>
      <c r="LAR2" s="485"/>
      <c r="LAS2" s="485"/>
      <c r="LAT2" s="485"/>
      <c r="LAU2" s="485"/>
      <c r="LAV2" s="485"/>
      <c r="LAW2" s="485"/>
      <c r="LAX2" s="485"/>
      <c r="LAY2" s="485"/>
      <c r="LAZ2" s="485"/>
      <c r="LBA2" s="485"/>
      <c r="LBB2" s="485"/>
      <c r="LBC2" s="485"/>
      <c r="LBD2" s="485"/>
      <c r="LBE2" s="485"/>
      <c r="LBF2" s="485"/>
      <c r="LBG2" s="485"/>
      <c r="LBH2" s="485"/>
      <c r="LBI2" s="485"/>
      <c r="LBJ2" s="485"/>
      <c r="LBK2" s="485"/>
      <c r="LBL2" s="485"/>
      <c r="LBM2" s="485"/>
      <c r="LBN2" s="485"/>
      <c r="LBO2" s="485"/>
      <c r="LBP2" s="485"/>
      <c r="LBQ2" s="485"/>
      <c r="LBR2" s="485"/>
      <c r="LBS2" s="485"/>
      <c r="LBT2" s="485"/>
      <c r="LBU2" s="485"/>
      <c r="LBV2" s="485"/>
      <c r="LBW2" s="485"/>
      <c r="LBX2" s="485"/>
      <c r="LBY2" s="485"/>
      <c r="LBZ2" s="485"/>
      <c r="LCA2" s="485"/>
      <c r="LCB2" s="485"/>
      <c r="LCC2" s="485"/>
      <c r="LCD2" s="485"/>
      <c r="LCE2" s="485"/>
      <c r="LCF2" s="485"/>
      <c r="LCG2" s="485"/>
      <c r="LCH2" s="485"/>
      <c r="LCI2" s="485"/>
      <c r="LCJ2" s="485"/>
      <c r="LCK2" s="485"/>
      <c r="LCL2" s="485"/>
      <c r="LCM2" s="485"/>
      <c r="LCN2" s="485"/>
      <c r="LCO2" s="485"/>
      <c r="LCP2" s="485"/>
      <c r="LCQ2" s="485"/>
      <c r="LCR2" s="485"/>
      <c r="LCS2" s="485"/>
      <c r="LCT2" s="485"/>
      <c r="LCU2" s="485"/>
      <c r="LCV2" s="485"/>
      <c r="LCW2" s="485"/>
      <c r="LCX2" s="485"/>
      <c r="LCY2" s="485"/>
      <c r="LCZ2" s="485"/>
      <c r="LDA2" s="485"/>
      <c r="LDB2" s="485"/>
      <c r="LDC2" s="485"/>
      <c r="LDD2" s="485"/>
      <c r="LDE2" s="485"/>
      <c r="LDF2" s="485"/>
      <c r="LDG2" s="485"/>
      <c r="LDH2" s="485"/>
      <c r="LDI2" s="485"/>
      <c r="LDJ2" s="485"/>
      <c r="LDK2" s="485"/>
      <c r="LDL2" s="485"/>
      <c r="LDM2" s="485"/>
      <c r="LDN2" s="485"/>
      <c r="LDO2" s="485"/>
      <c r="LDP2" s="485"/>
      <c r="LDQ2" s="485"/>
      <c r="LDR2" s="485"/>
      <c r="LDS2" s="485"/>
      <c r="LDT2" s="485"/>
      <c r="LDU2" s="485"/>
      <c r="LDV2" s="485"/>
      <c r="LDW2" s="485"/>
      <c r="LDX2" s="485"/>
      <c r="LDY2" s="485"/>
      <c r="LDZ2" s="485"/>
      <c r="LEA2" s="485"/>
      <c r="LEB2" s="485"/>
      <c r="LEC2" s="485"/>
      <c r="LED2" s="485"/>
      <c r="LEE2" s="485"/>
      <c r="LEF2" s="485"/>
      <c r="LEG2" s="485"/>
      <c r="LEH2" s="485"/>
      <c r="LEI2" s="485"/>
      <c r="LEJ2" s="485"/>
      <c r="LEK2" s="485"/>
      <c r="LEL2" s="485"/>
      <c r="LEM2" s="485"/>
      <c r="LEN2" s="485"/>
      <c r="LEO2" s="485"/>
      <c r="LEP2" s="485"/>
      <c r="LEQ2" s="485"/>
      <c r="LER2" s="485"/>
      <c r="LES2" s="485"/>
      <c r="LET2" s="485"/>
      <c r="LEU2" s="485"/>
      <c r="LEV2" s="485"/>
      <c r="LEW2" s="485"/>
      <c r="LEX2" s="485"/>
      <c r="LEY2" s="485"/>
      <c r="LEZ2" s="485"/>
      <c r="LFA2" s="485"/>
      <c r="LFB2" s="485"/>
      <c r="LFC2" s="485"/>
      <c r="LFD2" s="485"/>
      <c r="LFE2" s="485"/>
      <c r="LFF2" s="485"/>
      <c r="LFG2" s="485"/>
      <c r="LFH2" s="485"/>
      <c r="LFI2" s="485"/>
      <c r="LFJ2" s="485"/>
      <c r="LFK2" s="485"/>
      <c r="LFL2" s="485"/>
      <c r="LFM2" s="485"/>
      <c r="LFN2" s="485"/>
      <c r="LFO2" s="485"/>
      <c r="LFP2" s="485"/>
      <c r="LFQ2" s="485"/>
      <c r="LFR2" s="485"/>
      <c r="LFS2" s="485"/>
      <c r="LFT2" s="485"/>
      <c r="LFU2" s="485"/>
      <c r="LFV2" s="485"/>
      <c r="LFW2" s="485"/>
      <c r="LFX2" s="485"/>
      <c r="LFY2" s="485"/>
      <c r="LFZ2" s="485"/>
      <c r="LGA2" s="485"/>
      <c r="LGB2" s="485"/>
      <c r="LGC2" s="485"/>
      <c r="LGD2" s="485"/>
      <c r="LGE2" s="485"/>
      <c r="LGF2" s="485"/>
      <c r="LGG2" s="485"/>
      <c r="LGH2" s="485"/>
      <c r="LGI2" s="485"/>
      <c r="LGJ2" s="485"/>
      <c r="LGK2" s="485"/>
      <c r="LGL2" s="485"/>
      <c r="LGM2" s="485"/>
      <c r="LGN2" s="485"/>
      <c r="LGO2" s="485"/>
      <c r="LGP2" s="485"/>
      <c r="LGQ2" s="485"/>
      <c r="LGR2" s="485"/>
      <c r="LGS2" s="485"/>
      <c r="LGT2" s="485"/>
      <c r="LGU2" s="485"/>
      <c r="LGV2" s="485"/>
      <c r="LGW2" s="485"/>
      <c r="LGX2" s="485"/>
      <c r="LGY2" s="485"/>
      <c r="LGZ2" s="485"/>
      <c r="LHA2" s="485"/>
      <c r="LHB2" s="485"/>
      <c r="LHC2" s="485"/>
      <c r="LHD2" s="485"/>
      <c r="LHE2" s="485"/>
      <c r="LHF2" s="485"/>
      <c r="LHG2" s="485"/>
      <c r="LHH2" s="485"/>
      <c r="LHI2" s="485"/>
      <c r="LHJ2" s="485"/>
      <c r="LHK2" s="485"/>
      <c r="LHL2" s="485"/>
      <c r="LHM2" s="485"/>
      <c r="LHN2" s="485"/>
      <c r="LHO2" s="485"/>
      <c r="LHP2" s="485"/>
      <c r="LHQ2" s="485"/>
      <c r="LHR2" s="485"/>
      <c r="LHS2" s="485"/>
      <c r="LHT2" s="485"/>
      <c r="LHU2" s="485"/>
      <c r="LHV2" s="485"/>
      <c r="LHW2" s="485"/>
      <c r="LHX2" s="485"/>
      <c r="LHY2" s="485"/>
      <c r="LHZ2" s="485"/>
      <c r="LIA2" s="485"/>
      <c r="LIB2" s="485"/>
      <c r="LIC2" s="485"/>
      <c r="LID2" s="485"/>
      <c r="LIE2" s="485"/>
      <c r="LIF2" s="485"/>
      <c r="LIG2" s="485"/>
      <c r="LIH2" s="485"/>
      <c r="LII2" s="485"/>
      <c r="LIJ2" s="485"/>
      <c r="LIK2" s="485"/>
      <c r="LIL2" s="485"/>
      <c r="LIM2" s="485"/>
      <c r="LIN2" s="485"/>
      <c r="LIO2" s="485"/>
      <c r="LIP2" s="485"/>
      <c r="LIQ2" s="485"/>
      <c r="LIR2" s="485"/>
      <c r="LIS2" s="485"/>
      <c r="LIT2" s="485"/>
      <c r="LIU2" s="485"/>
      <c r="LIV2" s="485"/>
      <c r="LIW2" s="485"/>
      <c r="LIX2" s="485"/>
      <c r="LIY2" s="485"/>
      <c r="LIZ2" s="485"/>
      <c r="LJA2" s="485"/>
      <c r="LJB2" s="485"/>
      <c r="LJC2" s="485"/>
      <c r="LJD2" s="485"/>
      <c r="LJE2" s="485"/>
      <c r="LJF2" s="485"/>
      <c r="LJG2" s="485"/>
      <c r="LJH2" s="485"/>
      <c r="LJI2" s="485"/>
      <c r="LJJ2" s="485"/>
      <c r="LJK2" s="485"/>
      <c r="LJL2" s="485"/>
      <c r="LJM2" s="485"/>
      <c r="LJN2" s="485"/>
      <c r="LJO2" s="485"/>
      <c r="LJP2" s="485"/>
      <c r="LJQ2" s="485"/>
      <c r="LJR2" s="485"/>
      <c r="LJS2" s="485"/>
      <c r="LJT2" s="485"/>
      <c r="LJU2" s="485"/>
      <c r="LJV2" s="485"/>
      <c r="LJW2" s="485"/>
      <c r="LJX2" s="485"/>
      <c r="LJY2" s="485"/>
      <c r="LJZ2" s="485"/>
      <c r="LKA2" s="485"/>
      <c r="LKB2" s="485"/>
      <c r="LKC2" s="485"/>
      <c r="LKD2" s="485"/>
      <c r="LKE2" s="485"/>
      <c r="LKF2" s="485"/>
      <c r="LKG2" s="485"/>
      <c r="LKH2" s="485"/>
      <c r="LKI2" s="485"/>
      <c r="LKJ2" s="485"/>
      <c r="LKK2" s="485"/>
      <c r="LKL2" s="485"/>
      <c r="LKM2" s="485"/>
      <c r="LKN2" s="485"/>
      <c r="LKO2" s="485"/>
      <c r="LKP2" s="485"/>
      <c r="LKQ2" s="485"/>
      <c r="LKR2" s="485"/>
      <c r="LKS2" s="485"/>
      <c r="LKT2" s="485"/>
      <c r="LKU2" s="485"/>
      <c r="LKV2" s="485"/>
      <c r="LKW2" s="485"/>
      <c r="LKX2" s="485"/>
      <c r="LKY2" s="485"/>
      <c r="LKZ2" s="485"/>
      <c r="LLA2" s="485"/>
      <c r="LLB2" s="485"/>
      <c r="LLC2" s="485"/>
      <c r="LLD2" s="485"/>
      <c r="LLE2" s="485"/>
      <c r="LLF2" s="485"/>
      <c r="LLG2" s="485"/>
      <c r="LLH2" s="485"/>
      <c r="LLI2" s="485"/>
      <c r="LLJ2" s="485"/>
      <c r="LLK2" s="485"/>
      <c r="LLL2" s="485"/>
      <c r="LLM2" s="485"/>
      <c r="LLN2" s="485"/>
      <c r="LLO2" s="485"/>
      <c r="LLP2" s="485"/>
      <c r="LLQ2" s="485"/>
      <c r="LLR2" s="485"/>
      <c r="LLS2" s="485"/>
      <c r="LLT2" s="485"/>
      <c r="LLU2" s="485"/>
      <c r="LLV2" s="485"/>
      <c r="LLW2" s="485"/>
      <c r="LLX2" s="485"/>
      <c r="LLY2" s="485"/>
      <c r="LLZ2" s="485"/>
      <c r="LMA2" s="485"/>
      <c r="LMB2" s="485"/>
      <c r="LMC2" s="485"/>
      <c r="LMD2" s="485"/>
      <c r="LME2" s="485"/>
      <c r="LMF2" s="485"/>
      <c r="LMG2" s="485"/>
      <c r="LMH2" s="485"/>
      <c r="LMI2" s="485"/>
      <c r="LMJ2" s="485"/>
      <c r="LMK2" s="485"/>
      <c r="LML2" s="485"/>
      <c r="LMM2" s="485"/>
      <c r="LMN2" s="485"/>
      <c r="LMO2" s="485"/>
      <c r="LMP2" s="485"/>
      <c r="LMQ2" s="485"/>
      <c r="LMR2" s="485"/>
      <c r="LMS2" s="485"/>
      <c r="LMT2" s="485"/>
      <c r="LMU2" s="485"/>
      <c r="LMV2" s="485"/>
      <c r="LMW2" s="485"/>
      <c r="LMX2" s="485"/>
      <c r="LMY2" s="485"/>
      <c r="LMZ2" s="485"/>
      <c r="LNA2" s="485"/>
      <c r="LNB2" s="485"/>
      <c r="LNC2" s="485"/>
      <c r="LND2" s="485"/>
      <c r="LNE2" s="485"/>
      <c r="LNF2" s="485"/>
      <c r="LNG2" s="485"/>
      <c r="LNH2" s="485"/>
      <c r="LNI2" s="485"/>
      <c r="LNJ2" s="485"/>
      <c r="LNK2" s="485"/>
      <c r="LNL2" s="485"/>
      <c r="LNM2" s="485"/>
      <c r="LNN2" s="485"/>
      <c r="LNO2" s="485"/>
      <c r="LNP2" s="485"/>
      <c r="LNQ2" s="485"/>
      <c r="LNR2" s="485"/>
      <c r="LNS2" s="485"/>
      <c r="LNT2" s="485"/>
      <c r="LNU2" s="485"/>
      <c r="LNV2" s="485"/>
      <c r="LNW2" s="485"/>
      <c r="LNX2" s="485"/>
      <c r="LNY2" s="485"/>
      <c r="LNZ2" s="485"/>
      <c r="LOA2" s="485"/>
      <c r="LOB2" s="485"/>
      <c r="LOC2" s="485"/>
      <c r="LOD2" s="485"/>
      <c r="LOE2" s="485"/>
      <c r="LOF2" s="485"/>
      <c r="LOG2" s="485"/>
      <c r="LOH2" s="485"/>
      <c r="LOI2" s="485"/>
      <c r="LOJ2" s="485"/>
      <c r="LOK2" s="485"/>
      <c r="LOL2" s="485"/>
      <c r="LOM2" s="485"/>
      <c r="LON2" s="485"/>
      <c r="LOO2" s="485"/>
      <c r="LOP2" s="485"/>
      <c r="LOQ2" s="485"/>
      <c r="LOR2" s="485"/>
      <c r="LOS2" s="485"/>
      <c r="LOT2" s="485"/>
      <c r="LOU2" s="485"/>
      <c r="LOV2" s="485"/>
      <c r="LOW2" s="485"/>
      <c r="LOX2" s="485"/>
      <c r="LOY2" s="485"/>
      <c r="LOZ2" s="485"/>
      <c r="LPA2" s="485"/>
      <c r="LPB2" s="485"/>
      <c r="LPC2" s="485"/>
      <c r="LPD2" s="485"/>
      <c r="LPE2" s="485"/>
      <c r="LPF2" s="485"/>
      <c r="LPG2" s="485"/>
      <c r="LPH2" s="485"/>
      <c r="LPI2" s="485"/>
      <c r="LPJ2" s="485"/>
      <c r="LPK2" s="485"/>
      <c r="LPL2" s="485"/>
      <c r="LPM2" s="485"/>
      <c r="LPN2" s="485"/>
      <c r="LPO2" s="485"/>
      <c r="LPP2" s="485"/>
      <c r="LPQ2" s="485"/>
      <c r="LPR2" s="485"/>
      <c r="LPS2" s="485"/>
      <c r="LPT2" s="485"/>
      <c r="LPU2" s="485"/>
      <c r="LPV2" s="485"/>
      <c r="LPW2" s="485"/>
      <c r="LPX2" s="485"/>
      <c r="LPY2" s="485"/>
      <c r="LPZ2" s="485"/>
      <c r="LQA2" s="485"/>
      <c r="LQB2" s="485"/>
      <c r="LQC2" s="485"/>
      <c r="LQD2" s="485"/>
      <c r="LQE2" s="485"/>
      <c r="LQF2" s="485"/>
      <c r="LQG2" s="485"/>
      <c r="LQH2" s="485"/>
      <c r="LQI2" s="485"/>
      <c r="LQJ2" s="485"/>
      <c r="LQK2" s="485"/>
      <c r="LQL2" s="485"/>
      <c r="LQM2" s="485"/>
      <c r="LQN2" s="485"/>
      <c r="LQO2" s="485"/>
      <c r="LQP2" s="485"/>
      <c r="LQQ2" s="485"/>
      <c r="LQR2" s="485"/>
      <c r="LQS2" s="485"/>
      <c r="LQT2" s="485"/>
      <c r="LQU2" s="485"/>
      <c r="LQV2" s="485"/>
      <c r="LQW2" s="485"/>
      <c r="LQX2" s="485"/>
      <c r="LQY2" s="485"/>
      <c r="LQZ2" s="485"/>
      <c r="LRA2" s="485"/>
      <c r="LRB2" s="485"/>
      <c r="LRC2" s="485"/>
      <c r="LRD2" s="485"/>
      <c r="LRE2" s="485"/>
      <c r="LRF2" s="485"/>
      <c r="LRG2" s="485"/>
      <c r="LRH2" s="485"/>
      <c r="LRI2" s="485"/>
      <c r="LRJ2" s="485"/>
      <c r="LRK2" s="485"/>
      <c r="LRL2" s="485"/>
      <c r="LRM2" s="485"/>
      <c r="LRN2" s="485"/>
      <c r="LRO2" s="485"/>
      <c r="LRP2" s="485"/>
      <c r="LRQ2" s="485"/>
      <c r="LRR2" s="485"/>
      <c r="LRS2" s="485"/>
      <c r="LRT2" s="485"/>
      <c r="LRU2" s="485"/>
      <c r="LRV2" s="485"/>
      <c r="LRW2" s="485"/>
      <c r="LRX2" s="485"/>
      <c r="LRY2" s="485"/>
      <c r="LRZ2" s="485"/>
      <c r="LSA2" s="485"/>
      <c r="LSB2" s="485"/>
      <c r="LSC2" s="485"/>
      <c r="LSD2" s="485"/>
      <c r="LSE2" s="485"/>
      <c r="LSF2" s="485"/>
      <c r="LSG2" s="485"/>
      <c r="LSH2" s="485"/>
      <c r="LSI2" s="485"/>
      <c r="LSJ2" s="485"/>
      <c r="LSK2" s="485"/>
      <c r="LSL2" s="485"/>
      <c r="LSM2" s="485"/>
      <c r="LSN2" s="485"/>
      <c r="LSO2" s="485"/>
      <c r="LSP2" s="485"/>
      <c r="LSQ2" s="485"/>
      <c r="LSR2" s="485"/>
      <c r="LSS2" s="485"/>
      <c r="LST2" s="485"/>
      <c r="LSU2" s="485"/>
      <c r="LSV2" s="485"/>
      <c r="LSW2" s="485"/>
      <c r="LSX2" s="485"/>
      <c r="LSY2" s="485"/>
      <c r="LSZ2" s="485"/>
      <c r="LTA2" s="485"/>
      <c r="LTB2" s="485"/>
      <c r="LTC2" s="485"/>
      <c r="LTD2" s="485"/>
      <c r="LTE2" s="485"/>
      <c r="LTF2" s="485"/>
      <c r="LTG2" s="485"/>
      <c r="LTH2" s="485"/>
      <c r="LTI2" s="485"/>
      <c r="LTJ2" s="485"/>
      <c r="LTK2" s="485"/>
      <c r="LTL2" s="485"/>
      <c r="LTM2" s="485"/>
      <c r="LTN2" s="485"/>
      <c r="LTO2" s="485"/>
      <c r="LTP2" s="485"/>
      <c r="LTQ2" s="485"/>
      <c r="LTR2" s="485"/>
      <c r="LTS2" s="485"/>
      <c r="LTT2" s="485"/>
      <c r="LTU2" s="485"/>
      <c r="LTV2" s="485"/>
      <c r="LTW2" s="485"/>
      <c r="LTX2" s="485"/>
      <c r="LTY2" s="485"/>
      <c r="LTZ2" s="485"/>
      <c r="LUA2" s="485"/>
      <c r="LUB2" s="485"/>
      <c r="LUC2" s="485"/>
      <c r="LUD2" s="485"/>
      <c r="LUE2" s="485"/>
      <c r="LUF2" s="485"/>
      <c r="LUG2" s="485"/>
      <c r="LUH2" s="485"/>
      <c r="LUI2" s="485"/>
      <c r="LUJ2" s="485"/>
      <c r="LUK2" s="485"/>
      <c r="LUL2" s="485"/>
      <c r="LUM2" s="485"/>
      <c r="LUN2" s="485"/>
      <c r="LUO2" s="485"/>
      <c r="LUP2" s="485"/>
      <c r="LUQ2" s="485"/>
      <c r="LUR2" s="485"/>
      <c r="LUS2" s="485"/>
      <c r="LUT2" s="485"/>
      <c r="LUU2" s="485"/>
      <c r="LUV2" s="485"/>
      <c r="LUW2" s="485"/>
      <c r="LUX2" s="485"/>
      <c r="LUY2" s="485"/>
      <c r="LUZ2" s="485"/>
      <c r="LVA2" s="485"/>
      <c r="LVB2" s="485"/>
      <c r="LVC2" s="485"/>
      <c r="LVD2" s="485"/>
      <c r="LVE2" s="485"/>
      <c r="LVF2" s="485"/>
      <c r="LVG2" s="485"/>
      <c r="LVH2" s="485"/>
      <c r="LVI2" s="485"/>
      <c r="LVJ2" s="485"/>
      <c r="LVK2" s="485"/>
      <c r="LVL2" s="485"/>
      <c r="LVM2" s="485"/>
      <c r="LVN2" s="485"/>
      <c r="LVO2" s="485"/>
      <c r="LVP2" s="485"/>
      <c r="LVQ2" s="485"/>
      <c r="LVR2" s="485"/>
      <c r="LVS2" s="485"/>
      <c r="LVT2" s="485"/>
      <c r="LVU2" s="485"/>
      <c r="LVV2" s="485"/>
      <c r="LVW2" s="485"/>
      <c r="LVX2" s="485"/>
      <c r="LVY2" s="485"/>
      <c r="LVZ2" s="485"/>
      <c r="LWA2" s="485"/>
      <c r="LWB2" s="485"/>
      <c r="LWC2" s="485"/>
      <c r="LWD2" s="485"/>
      <c r="LWE2" s="485"/>
      <c r="LWF2" s="485"/>
      <c r="LWG2" s="485"/>
      <c r="LWH2" s="485"/>
      <c r="LWI2" s="485"/>
      <c r="LWJ2" s="485"/>
      <c r="LWK2" s="485"/>
      <c r="LWL2" s="485"/>
      <c r="LWM2" s="485"/>
      <c r="LWN2" s="485"/>
      <c r="LWO2" s="485"/>
      <c r="LWP2" s="485"/>
      <c r="LWQ2" s="485"/>
      <c r="LWR2" s="485"/>
      <c r="LWS2" s="485"/>
      <c r="LWT2" s="485"/>
      <c r="LWU2" s="485"/>
      <c r="LWV2" s="485"/>
      <c r="LWW2" s="485"/>
      <c r="LWX2" s="485"/>
      <c r="LWY2" s="485"/>
      <c r="LWZ2" s="485"/>
      <c r="LXA2" s="485"/>
      <c r="LXB2" s="485"/>
      <c r="LXC2" s="485"/>
      <c r="LXD2" s="485"/>
      <c r="LXE2" s="485"/>
      <c r="LXF2" s="485"/>
      <c r="LXG2" s="485"/>
      <c r="LXH2" s="485"/>
      <c r="LXI2" s="485"/>
      <c r="LXJ2" s="485"/>
      <c r="LXK2" s="485"/>
      <c r="LXL2" s="485"/>
      <c r="LXM2" s="485"/>
      <c r="LXN2" s="485"/>
      <c r="LXO2" s="485"/>
      <c r="LXP2" s="485"/>
      <c r="LXQ2" s="485"/>
      <c r="LXR2" s="485"/>
      <c r="LXS2" s="485"/>
      <c r="LXT2" s="485"/>
      <c r="LXU2" s="485"/>
      <c r="LXV2" s="485"/>
      <c r="LXW2" s="485"/>
      <c r="LXX2" s="485"/>
      <c r="LXY2" s="485"/>
      <c r="LXZ2" s="485"/>
      <c r="LYA2" s="485"/>
      <c r="LYB2" s="485"/>
      <c r="LYC2" s="485"/>
      <c r="LYD2" s="485"/>
      <c r="LYE2" s="485"/>
      <c r="LYF2" s="485"/>
      <c r="LYG2" s="485"/>
      <c r="LYH2" s="485"/>
      <c r="LYI2" s="485"/>
      <c r="LYJ2" s="485"/>
      <c r="LYK2" s="485"/>
      <c r="LYL2" s="485"/>
      <c r="LYM2" s="485"/>
      <c r="LYN2" s="485"/>
      <c r="LYO2" s="485"/>
      <c r="LYP2" s="485"/>
      <c r="LYQ2" s="485"/>
      <c r="LYR2" s="485"/>
      <c r="LYS2" s="485"/>
      <c r="LYT2" s="485"/>
      <c r="LYU2" s="485"/>
      <c r="LYV2" s="485"/>
      <c r="LYW2" s="485"/>
      <c r="LYX2" s="485"/>
      <c r="LYY2" s="485"/>
      <c r="LYZ2" s="485"/>
      <c r="LZA2" s="485"/>
      <c r="LZB2" s="485"/>
      <c r="LZC2" s="485"/>
      <c r="LZD2" s="485"/>
      <c r="LZE2" s="485"/>
      <c r="LZF2" s="485"/>
      <c r="LZG2" s="485"/>
      <c r="LZH2" s="485"/>
      <c r="LZI2" s="485"/>
      <c r="LZJ2" s="485"/>
      <c r="LZK2" s="485"/>
      <c r="LZL2" s="485"/>
      <c r="LZM2" s="485"/>
      <c r="LZN2" s="485"/>
      <c r="LZO2" s="485"/>
      <c r="LZP2" s="485"/>
      <c r="LZQ2" s="485"/>
      <c r="LZR2" s="485"/>
      <c r="LZS2" s="485"/>
      <c r="LZT2" s="485"/>
      <c r="LZU2" s="485"/>
      <c r="LZV2" s="485"/>
      <c r="LZW2" s="485"/>
      <c r="LZX2" s="485"/>
      <c r="LZY2" s="485"/>
      <c r="LZZ2" s="485"/>
      <c r="MAA2" s="485"/>
      <c r="MAB2" s="485"/>
      <c r="MAC2" s="485"/>
      <c r="MAD2" s="485"/>
      <c r="MAE2" s="485"/>
      <c r="MAF2" s="485"/>
      <c r="MAG2" s="485"/>
      <c r="MAH2" s="485"/>
      <c r="MAI2" s="485"/>
      <c r="MAJ2" s="485"/>
      <c r="MAK2" s="485"/>
      <c r="MAL2" s="485"/>
      <c r="MAM2" s="485"/>
      <c r="MAN2" s="485"/>
      <c r="MAO2" s="485"/>
      <c r="MAP2" s="485"/>
      <c r="MAQ2" s="485"/>
      <c r="MAR2" s="485"/>
      <c r="MAS2" s="485"/>
      <c r="MAT2" s="485"/>
      <c r="MAU2" s="485"/>
      <c r="MAV2" s="485"/>
      <c r="MAW2" s="485"/>
      <c r="MAX2" s="485"/>
      <c r="MAY2" s="485"/>
      <c r="MAZ2" s="485"/>
      <c r="MBA2" s="485"/>
      <c r="MBB2" s="485"/>
      <c r="MBC2" s="485"/>
      <c r="MBD2" s="485"/>
      <c r="MBE2" s="485"/>
      <c r="MBF2" s="485"/>
      <c r="MBG2" s="485"/>
      <c r="MBH2" s="485"/>
      <c r="MBI2" s="485"/>
      <c r="MBJ2" s="485"/>
      <c r="MBK2" s="485"/>
      <c r="MBL2" s="485"/>
      <c r="MBM2" s="485"/>
      <c r="MBN2" s="485"/>
      <c r="MBO2" s="485"/>
      <c r="MBP2" s="485"/>
      <c r="MBQ2" s="485"/>
      <c r="MBR2" s="485"/>
      <c r="MBS2" s="485"/>
      <c r="MBT2" s="485"/>
      <c r="MBU2" s="485"/>
      <c r="MBV2" s="485"/>
      <c r="MBW2" s="485"/>
      <c r="MBX2" s="485"/>
      <c r="MBY2" s="485"/>
      <c r="MBZ2" s="485"/>
      <c r="MCA2" s="485"/>
      <c r="MCB2" s="485"/>
      <c r="MCC2" s="485"/>
      <c r="MCD2" s="485"/>
      <c r="MCE2" s="485"/>
      <c r="MCF2" s="485"/>
      <c r="MCG2" s="485"/>
      <c r="MCH2" s="485"/>
      <c r="MCI2" s="485"/>
      <c r="MCJ2" s="485"/>
      <c r="MCK2" s="485"/>
      <c r="MCL2" s="485"/>
      <c r="MCM2" s="485"/>
      <c r="MCN2" s="485"/>
      <c r="MCO2" s="485"/>
      <c r="MCP2" s="485"/>
      <c r="MCQ2" s="485"/>
      <c r="MCR2" s="485"/>
      <c r="MCS2" s="485"/>
      <c r="MCT2" s="485"/>
      <c r="MCU2" s="485"/>
      <c r="MCV2" s="485"/>
      <c r="MCW2" s="485"/>
      <c r="MCX2" s="485"/>
      <c r="MCY2" s="485"/>
      <c r="MCZ2" s="485"/>
      <c r="MDA2" s="485"/>
      <c r="MDB2" s="485"/>
      <c r="MDC2" s="485"/>
      <c r="MDD2" s="485"/>
      <c r="MDE2" s="485"/>
      <c r="MDF2" s="485"/>
      <c r="MDG2" s="485"/>
      <c r="MDH2" s="485"/>
      <c r="MDI2" s="485"/>
      <c r="MDJ2" s="485"/>
      <c r="MDK2" s="485"/>
      <c r="MDL2" s="485"/>
      <c r="MDM2" s="485"/>
      <c r="MDN2" s="485"/>
      <c r="MDO2" s="485"/>
      <c r="MDP2" s="485"/>
      <c r="MDQ2" s="485"/>
      <c r="MDR2" s="485"/>
      <c r="MDS2" s="485"/>
      <c r="MDT2" s="485"/>
      <c r="MDU2" s="485"/>
      <c r="MDV2" s="485"/>
      <c r="MDW2" s="485"/>
      <c r="MDX2" s="485"/>
      <c r="MDY2" s="485"/>
      <c r="MDZ2" s="485"/>
      <c r="MEA2" s="485"/>
      <c r="MEB2" s="485"/>
      <c r="MEC2" s="485"/>
      <c r="MED2" s="485"/>
      <c r="MEE2" s="485"/>
      <c r="MEF2" s="485"/>
      <c r="MEG2" s="485"/>
      <c r="MEH2" s="485"/>
      <c r="MEI2" s="485"/>
      <c r="MEJ2" s="485"/>
      <c r="MEK2" s="485"/>
      <c r="MEL2" s="485"/>
      <c r="MEM2" s="485"/>
      <c r="MEN2" s="485"/>
      <c r="MEO2" s="485"/>
      <c r="MEP2" s="485"/>
      <c r="MEQ2" s="485"/>
      <c r="MER2" s="485"/>
      <c r="MES2" s="485"/>
      <c r="MET2" s="485"/>
      <c r="MEU2" s="485"/>
      <c r="MEV2" s="485"/>
      <c r="MEW2" s="485"/>
      <c r="MEX2" s="485"/>
      <c r="MEY2" s="485"/>
      <c r="MEZ2" s="485"/>
      <c r="MFA2" s="485"/>
      <c r="MFB2" s="485"/>
      <c r="MFC2" s="485"/>
      <c r="MFD2" s="485"/>
      <c r="MFE2" s="485"/>
      <c r="MFF2" s="485"/>
      <c r="MFG2" s="485"/>
      <c r="MFH2" s="485"/>
      <c r="MFI2" s="485"/>
      <c r="MFJ2" s="485"/>
      <c r="MFK2" s="485"/>
      <c r="MFL2" s="485"/>
      <c r="MFM2" s="485"/>
      <c r="MFN2" s="485"/>
      <c r="MFO2" s="485"/>
      <c r="MFP2" s="485"/>
      <c r="MFQ2" s="485"/>
      <c r="MFR2" s="485"/>
      <c r="MFS2" s="485"/>
      <c r="MFT2" s="485"/>
      <c r="MFU2" s="485"/>
      <c r="MFV2" s="485"/>
      <c r="MFW2" s="485"/>
      <c r="MFX2" s="485"/>
      <c r="MFY2" s="485"/>
      <c r="MFZ2" s="485"/>
      <c r="MGA2" s="485"/>
      <c r="MGB2" s="485"/>
      <c r="MGC2" s="485"/>
      <c r="MGD2" s="485"/>
      <c r="MGE2" s="485"/>
      <c r="MGF2" s="485"/>
      <c r="MGG2" s="485"/>
      <c r="MGH2" s="485"/>
      <c r="MGI2" s="485"/>
      <c r="MGJ2" s="485"/>
      <c r="MGK2" s="485"/>
      <c r="MGL2" s="485"/>
      <c r="MGM2" s="485"/>
      <c r="MGN2" s="485"/>
      <c r="MGO2" s="485"/>
      <c r="MGP2" s="485"/>
      <c r="MGQ2" s="485"/>
      <c r="MGR2" s="485"/>
      <c r="MGS2" s="485"/>
      <c r="MGT2" s="485"/>
      <c r="MGU2" s="485"/>
      <c r="MGV2" s="485"/>
      <c r="MGW2" s="485"/>
      <c r="MGX2" s="485"/>
      <c r="MGY2" s="485"/>
      <c r="MGZ2" s="485"/>
      <c r="MHA2" s="485"/>
      <c r="MHB2" s="485"/>
      <c r="MHC2" s="485"/>
      <c r="MHD2" s="485"/>
      <c r="MHE2" s="485"/>
      <c r="MHF2" s="485"/>
      <c r="MHG2" s="485"/>
      <c r="MHH2" s="485"/>
      <c r="MHI2" s="485"/>
      <c r="MHJ2" s="485"/>
      <c r="MHK2" s="485"/>
      <c r="MHL2" s="485"/>
      <c r="MHM2" s="485"/>
      <c r="MHN2" s="485"/>
      <c r="MHO2" s="485"/>
      <c r="MHP2" s="485"/>
      <c r="MHQ2" s="485"/>
      <c r="MHR2" s="485"/>
      <c r="MHS2" s="485"/>
      <c r="MHT2" s="485"/>
      <c r="MHU2" s="485"/>
      <c r="MHV2" s="485"/>
      <c r="MHW2" s="485"/>
      <c r="MHX2" s="485"/>
      <c r="MHY2" s="485"/>
      <c r="MHZ2" s="485"/>
      <c r="MIA2" s="485"/>
      <c r="MIB2" s="485"/>
      <c r="MIC2" s="485"/>
      <c r="MID2" s="485"/>
      <c r="MIE2" s="485"/>
      <c r="MIF2" s="485"/>
      <c r="MIG2" s="485"/>
      <c r="MIH2" s="485"/>
      <c r="MII2" s="485"/>
      <c r="MIJ2" s="485"/>
      <c r="MIK2" s="485"/>
      <c r="MIL2" s="485"/>
      <c r="MIM2" s="485"/>
      <c r="MIN2" s="485"/>
      <c r="MIO2" s="485"/>
      <c r="MIP2" s="485"/>
      <c r="MIQ2" s="485"/>
      <c r="MIR2" s="485"/>
      <c r="MIS2" s="485"/>
      <c r="MIT2" s="485"/>
      <c r="MIU2" s="485"/>
      <c r="MIV2" s="485"/>
      <c r="MIW2" s="485"/>
      <c r="MIX2" s="485"/>
      <c r="MIY2" s="485"/>
      <c r="MIZ2" s="485"/>
      <c r="MJA2" s="485"/>
      <c r="MJB2" s="485"/>
      <c r="MJC2" s="485"/>
      <c r="MJD2" s="485"/>
      <c r="MJE2" s="485"/>
      <c r="MJF2" s="485"/>
      <c r="MJG2" s="485"/>
      <c r="MJH2" s="485"/>
      <c r="MJI2" s="485"/>
      <c r="MJJ2" s="485"/>
      <c r="MJK2" s="485"/>
      <c r="MJL2" s="485"/>
      <c r="MJM2" s="485"/>
      <c r="MJN2" s="485"/>
      <c r="MJO2" s="485"/>
      <c r="MJP2" s="485"/>
      <c r="MJQ2" s="485"/>
      <c r="MJR2" s="485"/>
      <c r="MJS2" s="485"/>
      <c r="MJT2" s="485"/>
      <c r="MJU2" s="485"/>
      <c r="MJV2" s="485"/>
      <c r="MJW2" s="485"/>
      <c r="MJX2" s="485"/>
      <c r="MJY2" s="485"/>
      <c r="MJZ2" s="485"/>
      <c r="MKA2" s="485"/>
      <c r="MKB2" s="485"/>
      <c r="MKC2" s="485"/>
      <c r="MKD2" s="485"/>
      <c r="MKE2" s="485"/>
      <c r="MKF2" s="485"/>
      <c r="MKG2" s="485"/>
      <c r="MKH2" s="485"/>
      <c r="MKI2" s="485"/>
      <c r="MKJ2" s="485"/>
      <c r="MKK2" s="485"/>
      <c r="MKL2" s="485"/>
      <c r="MKM2" s="485"/>
      <c r="MKN2" s="485"/>
      <c r="MKO2" s="485"/>
      <c r="MKP2" s="485"/>
      <c r="MKQ2" s="485"/>
      <c r="MKR2" s="485"/>
      <c r="MKS2" s="485"/>
      <c r="MKT2" s="485"/>
      <c r="MKU2" s="485"/>
      <c r="MKV2" s="485"/>
      <c r="MKW2" s="485"/>
      <c r="MKX2" s="485"/>
      <c r="MKY2" s="485"/>
      <c r="MKZ2" s="485"/>
      <c r="MLA2" s="485"/>
      <c r="MLB2" s="485"/>
      <c r="MLC2" s="485"/>
      <c r="MLD2" s="485"/>
      <c r="MLE2" s="485"/>
      <c r="MLF2" s="485"/>
      <c r="MLG2" s="485"/>
      <c r="MLH2" s="485"/>
      <c r="MLI2" s="485"/>
      <c r="MLJ2" s="485"/>
      <c r="MLK2" s="485"/>
      <c r="MLL2" s="485"/>
      <c r="MLM2" s="485"/>
      <c r="MLN2" s="485"/>
      <c r="MLO2" s="485"/>
      <c r="MLP2" s="485"/>
      <c r="MLQ2" s="485"/>
      <c r="MLR2" s="485"/>
      <c r="MLS2" s="485"/>
      <c r="MLT2" s="485"/>
      <c r="MLU2" s="485"/>
      <c r="MLV2" s="485"/>
      <c r="MLW2" s="485"/>
      <c r="MLX2" s="485"/>
      <c r="MLY2" s="485"/>
      <c r="MLZ2" s="485"/>
      <c r="MMA2" s="485"/>
      <c r="MMB2" s="485"/>
      <c r="MMC2" s="485"/>
      <c r="MMD2" s="485"/>
      <c r="MME2" s="485"/>
      <c r="MMF2" s="485"/>
      <c r="MMG2" s="485"/>
      <c r="MMH2" s="485"/>
      <c r="MMI2" s="485"/>
      <c r="MMJ2" s="485"/>
      <c r="MMK2" s="485"/>
      <c r="MML2" s="485"/>
      <c r="MMM2" s="485"/>
      <c r="MMN2" s="485"/>
      <c r="MMO2" s="485"/>
      <c r="MMP2" s="485"/>
      <c r="MMQ2" s="485"/>
      <c r="MMR2" s="485"/>
      <c r="MMS2" s="485"/>
      <c r="MMT2" s="485"/>
      <c r="MMU2" s="485"/>
      <c r="MMV2" s="485"/>
      <c r="MMW2" s="485"/>
      <c r="MMX2" s="485"/>
      <c r="MMY2" s="485"/>
      <c r="MMZ2" s="485"/>
      <c r="MNA2" s="485"/>
      <c r="MNB2" s="485"/>
      <c r="MNC2" s="485"/>
      <c r="MND2" s="485"/>
      <c r="MNE2" s="485"/>
      <c r="MNF2" s="485"/>
      <c r="MNG2" s="485"/>
      <c r="MNH2" s="485"/>
      <c r="MNI2" s="485"/>
      <c r="MNJ2" s="485"/>
      <c r="MNK2" s="485"/>
      <c r="MNL2" s="485"/>
      <c r="MNM2" s="485"/>
      <c r="MNN2" s="485"/>
      <c r="MNO2" s="485"/>
      <c r="MNP2" s="485"/>
      <c r="MNQ2" s="485"/>
      <c r="MNR2" s="485"/>
      <c r="MNS2" s="485"/>
      <c r="MNT2" s="485"/>
      <c r="MNU2" s="485"/>
      <c r="MNV2" s="485"/>
      <c r="MNW2" s="485"/>
      <c r="MNX2" s="485"/>
      <c r="MNY2" s="485"/>
      <c r="MNZ2" s="485"/>
      <c r="MOA2" s="485"/>
      <c r="MOB2" s="485"/>
      <c r="MOC2" s="485"/>
      <c r="MOD2" s="485"/>
      <c r="MOE2" s="485"/>
      <c r="MOF2" s="485"/>
      <c r="MOG2" s="485"/>
      <c r="MOH2" s="485"/>
      <c r="MOI2" s="485"/>
      <c r="MOJ2" s="485"/>
      <c r="MOK2" s="485"/>
      <c r="MOL2" s="485"/>
      <c r="MOM2" s="485"/>
      <c r="MON2" s="485"/>
      <c r="MOO2" s="485"/>
      <c r="MOP2" s="485"/>
      <c r="MOQ2" s="485"/>
      <c r="MOR2" s="485"/>
      <c r="MOS2" s="485"/>
      <c r="MOT2" s="485"/>
      <c r="MOU2" s="485"/>
      <c r="MOV2" s="485"/>
      <c r="MOW2" s="485"/>
      <c r="MOX2" s="485"/>
      <c r="MOY2" s="485"/>
      <c r="MOZ2" s="485"/>
      <c r="MPA2" s="485"/>
      <c r="MPB2" s="485"/>
      <c r="MPC2" s="485"/>
      <c r="MPD2" s="485"/>
      <c r="MPE2" s="485"/>
      <c r="MPF2" s="485"/>
      <c r="MPG2" s="485"/>
      <c r="MPH2" s="485"/>
      <c r="MPI2" s="485"/>
      <c r="MPJ2" s="485"/>
      <c r="MPK2" s="485"/>
      <c r="MPL2" s="485"/>
      <c r="MPM2" s="485"/>
      <c r="MPN2" s="485"/>
      <c r="MPO2" s="485"/>
      <c r="MPP2" s="485"/>
      <c r="MPQ2" s="485"/>
      <c r="MPR2" s="485"/>
      <c r="MPS2" s="485"/>
      <c r="MPT2" s="485"/>
      <c r="MPU2" s="485"/>
      <c r="MPV2" s="485"/>
      <c r="MPW2" s="485"/>
      <c r="MPX2" s="485"/>
      <c r="MPY2" s="485"/>
      <c r="MPZ2" s="485"/>
      <c r="MQA2" s="485"/>
      <c r="MQB2" s="485"/>
      <c r="MQC2" s="485"/>
      <c r="MQD2" s="485"/>
      <c r="MQE2" s="485"/>
      <c r="MQF2" s="485"/>
      <c r="MQG2" s="485"/>
      <c r="MQH2" s="485"/>
      <c r="MQI2" s="485"/>
      <c r="MQJ2" s="485"/>
      <c r="MQK2" s="485"/>
      <c r="MQL2" s="485"/>
      <c r="MQM2" s="485"/>
      <c r="MQN2" s="485"/>
      <c r="MQO2" s="485"/>
      <c r="MQP2" s="485"/>
      <c r="MQQ2" s="485"/>
      <c r="MQR2" s="485"/>
      <c r="MQS2" s="485"/>
      <c r="MQT2" s="485"/>
      <c r="MQU2" s="485"/>
      <c r="MQV2" s="485"/>
      <c r="MQW2" s="485"/>
      <c r="MQX2" s="485"/>
      <c r="MQY2" s="485"/>
      <c r="MQZ2" s="485"/>
      <c r="MRA2" s="485"/>
      <c r="MRB2" s="485"/>
      <c r="MRC2" s="485"/>
      <c r="MRD2" s="485"/>
      <c r="MRE2" s="485"/>
      <c r="MRF2" s="485"/>
      <c r="MRG2" s="485"/>
      <c r="MRH2" s="485"/>
      <c r="MRI2" s="485"/>
      <c r="MRJ2" s="485"/>
      <c r="MRK2" s="485"/>
      <c r="MRL2" s="485"/>
      <c r="MRM2" s="485"/>
      <c r="MRN2" s="485"/>
      <c r="MRO2" s="485"/>
      <c r="MRP2" s="485"/>
      <c r="MRQ2" s="485"/>
      <c r="MRR2" s="485"/>
      <c r="MRS2" s="485"/>
      <c r="MRT2" s="485"/>
      <c r="MRU2" s="485"/>
      <c r="MRV2" s="485"/>
      <c r="MRW2" s="485"/>
      <c r="MRX2" s="485"/>
      <c r="MRY2" s="485"/>
      <c r="MRZ2" s="485"/>
      <c r="MSA2" s="485"/>
      <c r="MSB2" s="485"/>
      <c r="MSC2" s="485"/>
      <c r="MSD2" s="485"/>
      <c r="MSE2" s="485"/>
      <c r="MSF2" s="485"/>
      <c r="MSG2" s="485"/>
      <c r="MSH2" s="485"/>
      <c r="MSI2" s="485"/>
      <c r="MSJ2" s="485"/>
      <c r="MSK2" s="485"/>
      <c r="MSL2" s="485"/>
      <c r="MSM2" s="485"/>
      <c r="MSN2" s="485"/>
      <c r="MSO2" s="485"/>
      <c r="MSP2" s="485"/>
      <c r="MSQ2" s="485"/>
      <c r="MSR2" s="485"/>
      <c r="MSS2" s="485"/>
      <c r="MST2" s="485"/>
      <c r="MSU2" s="485"/>
      <c r="MSV2" s="485"/>
      <c r="MSW2" s="485"/>
      <c r="MSX2" s="485"/>
      <c r="MSY2" s="485"/>
      <c r="MSZ2" s="485"/>
      <c r="MTA2" s="485"/>
      <c r="MTB2" s="485"/>
      <c r="MTC2" s="485"/>
      <c r="MTD2" s="485"/>
      <c r="MTE2" s="485"/>
      <c r="MTF2" s="485"/>
      <c r="MTG2" s="485"/>
      <c r="MTH2" s="485"/>
      <c r="MTI2" s="485"/>
      <c r="MTJ2" s="485"/>
      <c r="MTK2" s="485"/>
      <c r="MTL2" s="485"/>
      <c r="MTM2" s="485"/>
      <c r="MTN2" s="485"/>
      <c r="MTO2" s="485"/>
      <c r="MTP2" s="485"/>
      <c r="MTQ2" s="485"/>
      <c r="MTR2" s="485"/>
      <c r="MTS2" s="485"/>
      <c r="MTT2" s="485"/>
      <c r="MTU2" s="485"/>
      <c r="MTV2" s="485"/>
      <c r="MTW2" s="485"/>
      <c r="MTX2" s="485"/>
      <c r="MTY2" s="485"/>
      <c r="MTZ2" s="485"/>
      <c r="MUA2" s="485"/>
      <c r="MUB2" s="485"/>
      <c r="MUC2" s="485"/>
      <c r="MUD2" s="485"/>
      <c r="MUE2" s="485"/>
      <c r="MUF2" s="485"/>
      <c r="MUG2" s="485"/>
      <c r="MUH2" s="485"/>
      <c r="MUI2" s="485"/>
      <c r="MUJ2" s="485"/>
      <c r="MUK2" s="485"/>
      <c r="MUL2" s="485"/>
      <c r="MUM2" s="485"/>
      <c r="MUN2" s="485"/>
      <c r="MUO2" s="485"/>
      <c r="MUP2" s="485"/>
      <c r="MUQ2" s="485"/>
      <c r="MUR2" s="485"/>
      <c r="MUS2" s="485"/>
      <c r="MUT2" s="485"/>
      <c r="MUU2" s="485"/>
      <c r="MUV2" s="485"/>
      <c r="MUW2" s="485"/>
      <c r="MUX2" s="485"/>
      <c r="MUY2" s="485"/>
      <c r="MUZ2" s="485"/>
      <c r="MVA2" s="485"/>
      <c r="MVB2" s="485"/>
      <c r="MVC2" s="485"/>
      <c r="MVD2" s="485"/>
      <c r="MVE2" s="485"/>
      <c r="MVF2" s="485"/>
      <c r="MVG2" s="485"/>
      <c r="MVH2" s="485"/>
      <c r="MVI2" s="485"/>
      <c r="MVJ2" s="485"/>
      <c r="MVK2" s="485"/>
      <c r="MVL2" s="485"/>
      <c r="MVM2" s="485"/>
      <c r="MVN2" s="485"/>
      <c r="MVO2" s="485"/>
      <c r="MVP2" s="485"/>
      <c r="MVQ2" s="485"/>
      <c r="MVR2" s="485"/>
      <c r="MVS2" s="485"/>
      <c r="MVT2" s="485"/>
      <c r="MVU2" s="485"/>
      <c r="MVV2" s="485"/>
      <c r="MVW2" s="485"/>
      <c r="MVX2" s="485"/>
      <c r="MVY2" s="485"/>
      <c r="MVZ2" s="485"/>
      <c r="MWA2" s="485"/>
      <c r="MWB2" s="485"/>
      <c r="MWC2" s="485"/>
      <c r="MWD2" s="485"/>
      <c r="MWE2" s="485"/>
      <c r="MWF2" s="485"/>
      <c r="MWG2" s="485"/>
      <c r="MWH2" s="485"/>
      <c r="MWI2" s="485"/>
      <c r="MWJ2" s="485"/>
      <c r="MWK2" s="485"/>
      <c r="MWL2" s="485"/>
      <c r="MWM2" s="485"/>
      <c r="MWN2" s="485"/>
      <c r="MWO2" s="485"/>
      <c r="MWP2" s="485"/>
      <c r="MWQ2" s="485"/>
      <c r="MWR2" s="485"/>
      <c r="MWS2" s="485"/>
      <c r="MWT2" s="485"/>
      <c r="MWU2" s="485"/>
      <c r="MWV2" s="485"/>
      <c r="MWW2" s="485"/>
      <c r="MWX2" s="485"/>
      <c r="MWY2" s="485"/>
      <c r="MWZ2" s="485"/>
      <c r="MXA2" s="485"/>
      <c r="MXB2" s="485"/>
      <c r="MXC2" s="485"/>
      <c r="MXD2" s="485"/>
      <c r="MXE2" s="485"/>
      <c r="MXF2" s="485"/>
      <c r="MXG2" s="485"/>
      <c r="MXH2" s="485"/>
      <c r="MXI2" s="485"/>
      <c r="MXJ2" s="485"/>
      <c r="MXK2" s="485"/>
      <c r="MXL2" s="485"/>
      <c r="MXM2" s="485"/>
      <c r="MXN2" s="485"/>
      <c r="MXO2" s="485"/>
      <c r="MXP2" s="485"/>
      <c r="MXQ2" s="485"/>
      <c r="MXR2" s="485"/>
      <c r="MXS2" s="485"/>
      <c r="MXT2" s="485"/>
      <c r="MXU2" s="485"/>
      <c r="MXV2" s="485"/>
      <c r="MXW2" s="485"/>
      <c r="MXX2" s="485"/>
      <c r="MXY2" s="485"/>
      <c r="MXZ2" s="485"/>
      <c r="MYA2" s="485"/>
      <c r="MYB2" s="485"/>
      <c r="MYC2" s="485"/>
      <c r="MYD2" s="485"/>
      <c r="MYE2" s="485"/>
      <c r="MYF2" s="485"/>
      <c r="MYG2" s="485"/>
      <c r="MYH2" s="485"/>
      <c r="MYI2" s="485"/>
      <c r="MYJ2" s="485"/>
      <c r="MYK2" s="485"/>
      <c r="MYL2" s="485"/>
      <c r="MYM2" s="485"/>
      <c r="MYN2" s="485"/>
      <c r="MYO2" s="485"/>
      <c r="MYP2" s="485"/>
      <c r="MYQ2" s="485"/>
      <c r="MYR2" s="485"/>
      <c r="MYS2" s="485"/>
      <c r="MYT2" s="485"/>
      <c r="MYU2" s="485"/>
      <c r="MYV2" s="485"/>
      <c r="MYW2" s="485"/>
      <c r="MYX2" s="485"/>
      <c r="MYY2" s="485"/>
      <c r="MYZ2" s="485"/>
      <c r="MZA2" s="485"/>
      <c r="MZB2" s="485"/>
      <c r="MZC2" s="485"/>
      <c r="MZD2" s="485"/>
      <c r="MZE2" s="485"/>
      <c r="MZF2" s="485"/>
      <c r="MZG2" s="485"/>
      <c r="MZH2" s="485"/>
      <c r="MZI2" s="485"/>
      <c r="MZJ2" s="485"/>
      <c r="MZK2" s="485"/>
      <c r="MZL2" s="485"/>
      <c r="MZM2" s="485"/>
      <c r="MZN2" s="485"/>
      <c r="MZO2" s="485"/>
      <c r="MZP2" s="485"/>
      <c r="MZQ2" s="485"/>
      <c r="MZR2" s="485"/>
      <c r="MZS2" s="485"/>
      <c r="MZT2" s="485"/>
      <c r="MZU2" s="485"/>
      <c r="MZV2" s="485"/>
      <c r="MZW2" s="485"/>
      <c r="MZX2" s="485"/>
      <c r="MZY2" s="485"/>
      <c r="MZZ2" s="485"/>
      <c r="NAA2" s="485"/>
      <c r="NAB2" s="485"/>
      <c r="NAC2" s="485"/>
      <c r="NAD2" s="485"/>
      <c r="NAE2" s="485"/>
      <c r="NAF2" s="485"/>
      <c r="NAG2" s="485"/>
      <c r="NAH2" s="485"/>
      <c r="NAI2" s="485"/>
      <c r="NAJ2" s="485"/>
      <c r="NAK2" s="485"/>
      <c r="NAL2" s="485"/>
      <c r="NAM2" s="485"/>
      <c r="NAN2" s="485"/>
      <c r="NAO2" s="485"/>
      <c r="NAP2" s="485"/>
      <c r="NAQ2" s="485"/>
      <c r="NAR2" s="485"/>
      <c r="NAS2" s="485"/>
      <c r="NAT2" s="485"/>
      <c r="NAU2" s="485"/>
      <c r="NAV2" s="485"/>
      <c r="NAW2" s="485"/>
      <c r="NAX2" s="485"/>
      <c r="NAY2" s="485"/>
      <c r="NAZ2" s="485"/>
      <c r="NBA2" s="485"/>
      <c r="NBB2" s="485"/>
      <c r="NBC2" s="485"/>
      <c r="NBD2" s="485"/>
      <c r="NBE2" s="485"/>
      <c r="NBF2" s="485"/>
      <c r="NBG2" s="485"/>
      <c r="NBH2" s="485"/>
      <c r="NBI2" s="485"/>
      <c r="NBJ2" s="485"/>
      <c r="NBK2" s="485"/>
      <c r="NBL2" s="485"/>
      <c r="NBM2" s="485"/>
      <c r="NBN2" s="485"/>
      <c r="NBO2" s="485"/>
      <c r="NBP2" s="485"/>
      <c r="NBQ2" s="485"/>
      <c r="NBR2" s="485"/>
      <c r="NBS2" s="485"/>
      <c r="NBT2" s="485"/>
      <c r="NBU2" s="485"/>
      <c r="NBV2" s="485"/>
      <c r="NBW2" s="485"/>
      <c r="NBX2" s="485"/>
      <c r="NBY2" s="485"/>
      <c r="NBZ2" s="485"/>
      <c r="NCA2" s="485"/>
      <c r="NCB2" s="485"/>
      <c r="NCC2" s="485"/>
      <c r="NCD2" s="485"/>
      <c r="NCE2" s="485"/>
      <c r="NCF2" s="485"/>
      <c r="NCG2" s="485"/>
      <c r="NCH2" s="485"/>
      <c r="NCI2" s="485"/>
      <c r="NCJ2" s="485"/>
      <c r="NCK2" s="485"/>
      <c r="NCL2" s="485"/>
      <c r="NCM2" s="485"/>
      <c r="NCN2" s="485"/>
      <c r="NCO2" s="485"/>
      <c r="NCP2" s="485"/>
      <c r="NCQ2" s="485"/>
      <c r="NCR2" s="485"/>
      <c r="NCS2" s="485"/>
      <c r="NCT2" s="485"/>
      <c r="NCU2" s="485"/>
      <c r="NCV2" s="485"/>
      <c r="NCW2" s="485"/>
      <c r="NCX2" s="485"/>
      <c r="NCY2" s="485"/>
      <c r="NCZ2" s="485"/>
      <c r="NDA2" s="485"/>
      <c r="NDB2" s="485"/>
      <c r="NDC2" s="485"/>
      <c r="NDD2" s="485"/>
      <c r="NDE2" s="485"/>
      <c r="NDF2" s="485"/>
      <c r="NDG2" s="485"/>
      <c r="NDH2" s="485"/>
      <c r="NDI2" s="485"/>
      <c r="NDJ2" s="485"/>
      <c r="NDK2" s="485"/>
      <c r="NDL2" s="485"/>
      <c r="NDM2" s="485"/>
      <c r="NDN2" s="485"/>
      <c r="NDO2" s="485"/>
      <c r="NDP2" s="485"/>
      <c r="NDQ2" s="485"/>
      <c r="NDR2" s="485"/>
      <c r="NDS2" s="485"/>
      <c r="NDT2" s="485"/>
      <c r="NDU2" s="485"/>
      <c r="NDV2" s="485"/>
      <c r="NDW2" s="485"/>
      <c r="NDX2" s="485"/>
      <c r="NDY2" s="485"/>
      <c r="NDZ2" s="485"/>
      <c r="NEA2" s="485"/>
      <c r="NEB2" s="485"/>
      <c r="NEC2" s="485"/>
      <c r="NED2" s="485"/>
      <c r="NEE2" s="485"/>
      <c r="NEF2" s="485"/>
      <c r="NEG2" s="485"/>
      <c r="NEH2" s="485"/>
      <c r="NEI2" s="485"/>
      <c r="NEJ2" s="485"/>
      <c r="NEK2" s="485"/>
      <c r="NEL2" s="485"/>
      <c r="NEM2" s="485"/>
      <c r="NEN2" s="485"/>
      <c r="NEO2" s="485"/>
      <c r="NEP2" s="485"/>
      <c r="NEQ2" s="485"/>
      <c r="NER2" s="485"/>
      <c r="NES2" s="485"/>
      <c r="NET2" s="485"/>
      <c r="NEU2" s="485"/>
      <c r="NEV2" s="485"/>
      <c r="NEW2" s="485"/>
      <c r="NEX2" s="485"/>
      <c r="NEY2" s="485"/>
      <c r="NEZ2" s="485"/>
      <c r="NFA2" s="485"/>
      <c r="NFB2" s="485"/>
      <c r="NFC2" s="485"/>
      <c r="NFD2" s="485"/>
      <c r="NFE2" s="485"/>
      <c r="NFF2" s="485"/>
      <c r="NFG2" s="485"/>
      <c r="NFH2" s="485"/>
      <c r="NFI2" s="485"/>
      <c r="NFJ2" s="485"/>
      <c r="NFK2" s="485"/>
      <c r="NFL2" s="485"/>
      <c r="NFM2" s="485"/>
      <c r="NFN2" s="485"/>
      <c r="NFO2" s="485"/>
      <c r="NFP2" s="485"/>
      <c r="NFQ2" s="485"/>
      <c r="NFR2" s="485"/>
      <c r="NFS2" s="485"/>
      <c r="NFT2" s="485"/>
      <c r="NFU2" s="485"/>
      <c r="NFV2" s="485"/>
      <c r="NFW2" s="485"/>
      <c r="NFX2" s="485"/>
      <c r="NFY2" s="485"/>
      <c r="NFZ2" s="485"/>
      <c r="NGA2" s="485"/>
      <c r="NGB2" s="485"/>
      <c r="NGC2" s="485"/>
      <c r="NGD2" s="485"/>
      <c r="NGE2" s="485"/>
      <c r="NGF2" s="485"/>
      <c r="NGG2" s="485"/>
      <c r="NGH2" s="485"/>
      <c r="NGI2" s="485"/>
      <c r="NGJ2" s="485"/>
      <c r="NGK2" s="485"/>
      <c r="NGL2" s="485"/>
      <c r="NGM2" s="485"/>
      <c r="NGN2" s="485"/>
      <c r="NGO2" s="485"/>
      <c r="NGP2" s="485"/>
      <c r="NGQ2" s="485"/>
      <c r="NGR2" s="485"/>
      <c r="NGS2" s="485"/>
      <c r="NGT2" s="485"/>
      <c r="NGU2" s="485"/>
      <c r="NGV2" s="485"/>
      <c r="NGW2" s="485"/>
      <c r="NGX2" s="485"/>
      <c r="NGY2" s="485"/>
      <c r="NGZ2" s="485"/>
      <c r="NHA2" s="485"/>
      <c r="NHB2" s="485"/>
      <c r="NHC2" s="485"/>
      <c r="NHD2" s="485"/>
      <c r="NHE2" s="485"/>
      <c r="NHF2" s="485"/>
      <c r="NHG2" s="485"/>
      <c r="NHH2" s="485"/>
      <c r="NHI2" s="485"/>
      <c r="NHJ2" s="485"/>
      <c r="NHK2" s="485"/>
      <c r="NHL2" s="485"/>
      <c r="NHM2" s="485"/>
      <c r="NHN2" s="485"/>
      <c r="NHO2" s="485"/>
      <c r="NHP2" s="485"/>
      <c r="NHQ2" s="485"/>
      <c r="NHR2" s="485"/>
      <c r="NHS2" s="485"/>
      <c r="NHT2" s="485"/>
      <c r="NHU2" s="485"/>
      <c r="NHV2" s="485"/>
      <c r="NHW2" s="485"/>
      <c r="NHX2" s="485"/>
      <c r="NHY2" s="485"/>
      <c r="NHZ2" s="485"/>
      <c r="NIA2" s="485"/>
      <c r="NIB2" s="485"/>
      <c r="NIC2" s="485"/>
      <c r="NID2" s="485"/>
      <c r="NIE2" s="485"/>
      <c r="NIF2" s="485"/>
      <c r="NIG2" s="485"/>
      <c r="NIH2" s="485"/>
      <c r="NII2" s="485"/>
      <c r="NIJ2" s="485"/>
      <c r="NIK2" s="485"/>
      <c r="NIL2" s="485"/>
      <c r="NIM2" s="485"/>
      <c r="NIN2" s="485"/>
      <c r="NIO2" s="485"/>
      <c r="NIP2" s="485"/>
      <c r="NIQ2" s="485"/>
      <c r="NIR2" s="485"/>
      <c r="NIS2" s="485"/>
      <c r="NIT2" s="485"/>
      <c r="NIU2" s="485"/>
      <c r="NIV2" s="485"/>
      <c r="NIW2" s="485"/>
      <c r="NIX2" s="485"/>
      <c r="NIY2" s="485"/>
      <c r="NIZ2" s="485"/>
      <c r="NJA2" s="485"/>
      <c r="NJB2" s="485"/>
      <c r="NJC2" s="485"/>
      <c r="NJD2" s="485"/>
      <c r="NJE2" s="485"/>
      <c r="NJF2" s="485"/>
      <c r="NJG2" s="485"/>
      <c r="NJH2" s="485"/>
      <c r="NJI2" s="485"/>
      <c r="NJJ2" s="485"/>
      <c r="NJK2" s="485"/>
      <c r="NJL2" s="485"/>
      <c r="NJM2" s="485"/>
      <c r="NJN2" s="485"/>
      <c r="NJO2" s="485"/>
      <c r="NJP2" s="485"/>
      <c r="NJQ2" s="485"/>
      <c r="NJR2" s="485"/>
      <c r="NJS2" s="485"/>
      <c r="NJT2" s="485"/>
      <c r="NJU2" s="485"/>
      <c r="NJV2" s="485"/>
      <c r="NJW2" s="485"/>
      <c r="NJX2" s="485"/>
      <c r="NJY2" s="485"/>
      <c r="NJZ2" s="485"/>
      <c r="NKA2" s="485"/>
      <c r="NKB2" s="485"/>
      <c r="NKC2" s="485"/>
      <c r="NKD2" s="485"/>
      <c r="NKE2" s="485"/>
      <c r="NKF2" s="485"/>
      <c r="NKG2" s="485"/>
      <c r="NKH2" s="485"/>
      <c r="NKI2" s="485"/>
      <c r="NKJ2" s="485"/>
      <c r="NKK2" s="485"/>
      <c r="NKL2" s="485"/>
      <c r="NKM2" s="485"/>
      <c r="NKN2" s="485"/>
      <c r="NKO2" s="485"/>
      <c r="NKP2" s="485"/>
      <c r="NKQ2" s="485"/>
      <c r="NKR2" s="485"/>
      <c r="NKS2" s="485"/>
      <c r="NKT2" s="485"/>
      <c r="NKU2" s="485"/>
      <c r="NKV2" s="485"/>
      <c r="NKW2" s="485"/>
      <c r="NKX2" s="485"/>
      <c r="NKY2" s="485"/>
      <c r="NKZ2" s="485"/>
      <c r="NLA2" s="485"/>
      <c r="NLB2" s="485"/>
      <c r="NLC2" s="485"/>
      <c r="NLD2" s="485"/>
      <c r="NLE2" s="485"/>
      <c r="NLF2" s="485"/>
      <c r="NLG2" s="485"/>
      <c r="NLH2" s="485"/>
      <c r="NLI2" s="485"/>
      <c r="NLJ2" s="485"/>
      <c r="NLK2" s="485"/>
      <c r="NLL2" s="485"/>
      <c r="NLM2" s="485"/>
      <c r="NLN2" s="485"/>
      <c r="NLO2" s="485"/>
      <c r="NLP2" s="485"/>
      <c r="NLQ2" s="485"/>
      <c r="NLR2" s="485"/>
      <c r="NLS2" s="485"/>
      <c r="NLT2" s="485"/>
      <c r="NLU2" s="485"/>
      <c r="NLV2" s="485"/>
      <c r="NLW2" s="485"/>
      <c r="NLX2" s="485"/>
      <c r="NLY2" s="485"/>
      <c r="NLZ2" s="485"/>
      <c r="NMA2" s="485"/>
      <c r="NMB2" s="485"/>
      <c r="NMC2" s="485"/>
      <c r="NMD2" s="485"/>
      <c r="NME2" s="485"/>
      <c r="NMF2" s="485"/>
      <c r="NMG2" s="485"/>
      <c r="NMH2" s="485"/>
      <c r="NMI2" s="485"/>
      <c r="NMJ2" s="485"/>
      <c r="NMK2" s="485"/>
      <c r="NML2" s="485"/>
      <c r="NMM2" s="485"/>
      <c r="NMN2" s="485"/>
      <c r="NMO2" s="485"/>
      <c r="NMP2" s="485"/>
      <c r="NMQ2" s="485"/>
      <c r="NMR2" s="485"/>
      <c r="NMS2" s="485"/>
      <c r="NMT2" s="485"/>
      <c r="NMU2" s="485"/>
      <c r="NMV2" s="485"/>
      <c r="NMW2" s="485"/>
      <c r="NMX2" s="485"/>
      <c r="NMY2" s="485"/>
      <c r="NMZ2" s="485"/>
      <c r="NNA2" s="485"/>
      <c r="NNB2" s="485"/>
      <c r="NNC2" s="485"/>
      <c r="NND2" s="485"/>
      <c r="NNE2" s="485"/>
      <c r="NNF2" s="485"/>
      <c r="NNG2" s="485"/>
      <c r="NNH2" s="485"/>
      <c r="NNI2" s="485"/>
      <c r="NNJ2" s="485"/>
      <c r="NNK2" s="485"/>
      <c r="NNL2" s="485"/>
      <c r="NNM2" s="485"/>
      <c r="NNN2" s="485"/>
      <c r="NNO2" s="485"/>
      <c r="NNP2" s="485"/>
      <c r="NNQ2" s="485"/>
      <c r="NNR2" s="485"/>
      <c r="NNS2" s="485"/>
      <c r="NNT2" s="485"/>
      <c r="NNU2" s="485"/>
      <c r="NNV2" s="485"/>
      <c r="NNW2" s="485"/>
      <c r="NNX2" s="485"/>
      <c r="NNY2" s="485"/>
      <c r="NNZ2" s="485"/>
      <c r="NOA2" s="485"/>
      <c r="NOB2" s="485"/>
      <c r="NOC2" s="485"/>
      <c r="NOD2" s="485"/>
      <c r="NOE2" s="485"/>
      <c r="NOF2" s="485"/>
      <c r="NOG2" s="485"/>
      <c r="NOH2" s="485"/>
      <c r="NOI2" s="485"/>
      <c r="NOJ2" s="485"/>
      <c r="NOK2" s="485"/>
      <c r="NOL2" s="485"/>
      <c r="NOM2" s="485"/>
      <c r="NON2" s="485"/>
      <c r="NOO2" s="485"/>
      <c r="NOP2" s="485"/>
      <c r="NOQ2" s="485"/>
      <c r="NOR2" s="485"/>
      <c r="NOS2" s="485"/>
      <c r="NOT2" s="485"/>
      <c r="NOU2" s="485"/>
      <c r="NOV2" s="485"/>
      <c r="NOW2" s="485"/>
      <c r="NOX2" s="485"/>
      <c r="NOY2" s="485"/>
      <c r="NOZ2" s="485"/>
      <c r="NPA2" s="485"/>
      <c r="NPB2" s="485"/>
      <c r="NPC2" s="485"/>
      <c r="NPD2" s="485"/>
      <c r="NPE2" s="485"/>
      <c r="NPF2" s="485"/>
      <c r="NPG2" s="485"/>
      <c r="NPH2" s="485"/>
      <c r="NPI2" s="485"/>
      <c r="NPJ2" s="485"/>
      <c r="NPK2" s="485"/>
      <c r="NPL2" s="485"/>
      <c r="NPM2" s="485"/>
      <c r="NPN2" s="485"/>
      <c r="NPO2" s="485"/>
      <c r="NPP2" s="485"/>
      <c r="NPQ2" s="485"/>
      <c r="NPR2" s="485"/>
      <c r="NPS2" s="485"/>
      <c r="NPT2" s="485"/>
      <c r="NPU2" s="485"/>
      <c r="NPV2" s="485"/>
      <c r="NPW2" s="485"/>
      <c r="NPX2" s="485"/>
      <c r="NPY2" s="485"/>
      <c r="NPZ2" s="485"/>
      <c r="NQA2" s="485"/>
      <c r="NQB2" s="485"/>
      <c r="NQC2" s="485"/>
      <c r="NQD2" s="485"/>
      <c r="NQE2" s="485"/>
      <c r="NQF2" s="485"/>
      <c r="NQG2" s="485"/>
      <c r="NQH2" s="485"/>
      <c r="NQI2" s="485"/>
      <c r="NQJ2" s="485"/>
      <c r="NQK2" s="485"/>
      <c r="NQL2" s="485"/>
      <c r="NQM2" s="485"/>
      <c r="NQN2" s="485"/>
      <c r="NQO2" s="485"/>
      <c r="NQP2" s="485"/>
      <c r="NQQ2" s="485"/>
      <c r="NQR2" s="485"/>
      <c r="NQS2" s="485"/>
      <c r="NQT2" s="485"/>
      <c r="NQU2" s="485"/>
      <c r="NQV2" s="485"/>
      <c r="NQW2" s="485"/>
      <c r="NQX2" s="485"/>
      <c r="NQY2" s="485"/>
      <c r="NQZ2" s="485"/>
      <c r="NRA2" s="485"/>
      <c r="NRB2" s="485"/>
      <c r="NRC2" s="485"/>
      <c r="NRD2" s="485"/>
      <c r="NRE2" s="485"/>
      <c r="NRF2" s="485"/>
      <c r="NRG2" s="485"/>
      <c r="NRH2" s="485"/>
      <c r="NRI2" s="485"/>
      <c r="NRJ2" s="485"/>
      <c r="NRK2" s="485"/>
      <c r="NRL2" s="485"/>
      <c r="NRM2" s="485"/>
      <c r="NRN2" s="485"/>
      <c r="NRO2" s="485"/>
      <c r="NRP2" s="485"/>
      <c r="NRQ2" s="485"/>
      <c r="NRR2" s="485"/>
      <c r="NRS2" s="485"/>
      <c r="NRT2" s="485"/>
      <c r="NRU2" s="485"/>
      <c r="NRV2" s="485"/>
      <c r="NRW2" s="485"/>
      <c r="NRX2" s="485"/>
      <c r="NRY2" s="485"/>
      <c r="NRZ2" s="485"/>
      <c r="NSA2" s="485"/>
      <c r="NSB2" s="485"/>
      <c r="NSC2" s="485"/>
      <c r="NSD2" s="485"/>
      <c r="NSE2" s="485"/>
      <c r="NSF2" s="485"/>
      <c r="NSG2" s="485"/>
      <c r="NSH2" s="485"/>
      <c r="NSI2" s="485"/>
      <c r="NSJ2" s="485"/>
      <c r="NSK2" s="485"/>
      <c r="NSL2" s="485"/>
      <c r="NSM2" s="485"/>
      <c r="NSN2" s="485"/>
      <c r="NSO2" s="485"/>
      <c r="NSP2" s="485"/>
      <c r="NSQ2" s="485"/>
      <c r="NSR2" s="485"/>
      <c r="NSS2" s="485"/>
      <c r="NST2" s="485"/>
      <c r="NSU2" s="485"/>
      <c r="NSV2" s="485"/>
      <c r="NSW2" s="485"/>
      <c r="NSX2" s="485"/>
      <c r="NSY2" s="485"/>
      <c r="NSZ2" s="485"/>
      <c r="NTA2" s="485"/>
      <c r="NTB2" s="485"/>
      <c r="NTC2" s="485"/>
      <c r="NTD2" s="485"/>
      <c r="NTE2" s="485"/>
      <c r="NTF2" s="485"/>
      <c r="NTG2" s="485"/>
      <c r="NTH2" s="485"/>
      <c r="NTI2" s="485"/>
      <c r="NTJ2" s="485"/>
      <c r="NTK2" s="485"/>
      <c r="NTL2" s="485"/>
      <c r="NTM2" s="485"/>
      <c r="NTN2" s="485"/>
      <c r="NTO2" s="485"/>
      <c r="NTP2" s="485"/>
      <c r="NTQ2" s="485"/>
      <c r="NTR2" s="485"/>
      <c r="NTS2" s="485"/>
      <c r="NTT2" s="485"/>
      <c r="NTU2" s="485"/>
      <c r="NTV2" s="485"/>
      <c r="NTW2" s="485"/>
      <c r="NTX2" s="485"/>
      <c r="NTY2" s="485"/>
      <c r="NTZ2" s="485"/>
      <c r="NUA2" s="485"/>
      <c r="NUB2" s="485"/>
      <c r="NUC2" s="485"/>
      <c r="NUD2" s="485"/>
      <c r="NUE2" s="485"/>
      <c r="NUF2" s="485"/>
      <c r="NUG2" s="485"/>
      <c r="NUH2" s="485"/>
      <c r="NUI2" s="485"/>
      <c r="NUJ2" s="485"/>
      <c r="NUK2" s="485"/>
      <c r="NUL2" s="485"/>
      <c r="NUM2" s="485"/>
      <c r="NUN2" s="485"/>
      <c r="NUO2" s="485"/>
      <c r="NUP2" s="485"/>
      <c r="NUQ2" s="485"/>
      <c r="NUR2" s="485"/>
      <c r="NUS2" s="485"/>
      <c r="NUT2" s="485"/>
      <c r="NUU2" s="485"/>
      <c r="NUV2" s="485"/>
      <c r="NUW2" s="485"/>
      <c r="NUX2" s="485"/>
      <c r="NUY2" s="485"/>
      <c r="NUZ2" s="485"/>
      <c r="NVA2" s="485"/>
      <c r="NVB2" s="485"/>
      <c r="NVC2" s="485"/>
      <c r="NVD2" s="485"/>
      <c r="NVE2" s="485"/>
      <c r="NVF2" s="485"/>
      <c r="NVG2" s="485"/>
      <c r="NVH2" s="485"/>
      <c r="NVI2" s="485"/>
      <c r="NVJ2" s="485"/>
      <c r="NVK2" s="485"/>
      <c r="NVL2" s="485"/>
      <c r="NVM2" s="485"/>
      <c r="NVN2" s="485"/>
      <c r="NVO2" s="485"/>
      <c r="NVP2" s="485"/>
      <c r="NVQ2" s="485"/>
      <c r="NVR2" s="485"/>
      <c r="NVS2" s="485"/>
      <c r="NVT2" s="485"/>
      <c r="NVU2" s="485"/>
      <c r="NVV2" s="485"/>
      <c r="NVW2" s="485"/>
      <c r="NVX2" s="485"/>
      <c r="NVY2" s="485"/>
      <c r="NVZ2" s="485"/>
      <c r="NWA2" s="485"/>
      <c r="NWB2" s="485"/>
      <c r="NWC2" s="485"/>
      <c r="NWD2" s="485"/>
      <c r="NWE2" s="485"/>
      <c r="NWF2" s="485"/>
      <c r="NWG2" s="485"/>
      <c r="NWH2" s="485"/>
      <c r="NWI2" s="485"/>
      <c r="NWJ2" s="485"/>
      <c r="NWK2" s="485"/>
      <c r="NWL2" s="485"/>
      <c r="NWM2" s="485"/>
      <c r="NWN2" s="485"/>
      <c r="NWO2" s="485"/>
      <c r="NWP2" s="485"/>
      <c r="NWQ2" s="485"/>
      <c r="NWR2" s="485"/>
      <c r="NWS2" s="485"/>
      <c r="NWT2" s="485"/>
      <c r="NWU2" s="485"/>
      <c r="NWV2" s="485"/>
      <c r="NWW2" s="485"/>
      <c r="NWX2" s="485"/>
      <c r="NWY2" s="485"/>
      <c r="NWZ2" s="485"/>
      <c r="NXA2" s="485"/>
      <c r="NXB2" s="485"/>
      <c r="NXC2" s="485"/>
      <c r="NXD2" s="485"/>
      <c r="NXE2" s="485"/>
      <c r="NXF2" s="485"/>
      <c r="NXG2" s="485"/>
      <c r="NXH2" s="485"/>
      <c r="NXI2" s="485"/>
      <c r="NXJ2" s="485"/>
      <c r="NXK2" s="485"/>
      <c r="NXL2" s="485"/>
      <c r="NXM2" s="485"/>
      <c r="NXN2" s="485"/>
      <c r="NXO2" s="485"/>
      <c r="NXP2" s="485"/>
      <c r="NXQ2" s="485"/>
      <c r="NXR2" s="485"/>
      <c r="NXS2" s="485"/>
      <c r="NXT2" s="485"/>
      <c r="NXU2" s="485"/>
      <c r="NXV2" s="485"/>
      <c r="NXW2" s="485"/>
      <c r="NXX2" s="485"/>
      <c r="NXY2" s="485"/>
      <c r="NXZ2" s="485"/>
      <c r="NYA2" s="485"/>
      <c r="NYB2" s="485"/>
      <c r="NYC2" s="485"/>
      <c r="NYD2" s="485"/>
      <c r="NYE2" s="485"/>
      <c r="NYF2" s="485"/>
      <c r="NYG2" s="485"/>
      <c r="NYH2" s="485"/>
      <c r="NYI2" s="485"/>
      <c r="NYJ2" s="485"/>
      <c r="NYK2" s="485"/>
      <c r="NYL2" s="485"/>
      <c r="NYM2" s="485"/>
      <c r="NYN2" s="485"/>
      <c r="NYO2" s="485"/>
      <c r="NYP2" s="485"/>
      <c r="NYQ2" s="485"/>
      <c r="NYR2" s="485"/>
      <c r="NYS2" s="485"/>
      <c r="NYT2" s="485"/>
      <c r="NYU2" s="485"/>
      <c r="NYV2" s="485"/>
      <c r="NYW2" s="485"/>
      <c r="NYX2" s="485"/>
      <c r="NYY2" s="485"/>
      <c r="NYZ2" s="485"/>
      <c r="NZA2" s="485"/>
      <c r="NZB2" s="485"/>
      <c r="NZC2" s="485"/>
      <c r="NZD2" s="485"/>
      <c r="NZE2" s="485"/>
      <c r="NZF2" s="485"/>
      <c r="NZG2" s="485"/>
      <c r="NZH2" s="485"/>
      <c r="NZI2" s="485"/>
      <c r="NZJ2" s="485"/>
      <c r="NZK2" s="485"/>
      <c r="NZL2" s="485"/>
      <c r="NZM2" s="485"/>
      <c r="NZN2" s="485"/>
      <c r="NZO2" s="485"/>
      <c r="NZP2" s="485"/>
      <c r="NZQ2" s="485"/>
      <c r="NZR2" s="485"/>
      <c r="NZS2" s="485"/>
      <c r="NZT2" s="485"/>
      <c r="NZU2" s="485"/>
      <c r="NZV2" s="485"/>
      <c r="NZW2" s="485"/>
      <c r="NZX2" s="485"/>
      <c r="NZY2" s="485"/>
      <c r="NZZ2" s="485"/>
      <c r="OAA2" s="485"/>
      <c r="OAB2" s="485"/>
      <c r="OAC2" s="485"/>
      <c r="OAD2" s="485"/>
      <c r="OAE2" s="485"/>
      <c r="OAF2" s="485"/>
      <c r="OAG2" s="485"/>
      <c r="OAH2" s="485"/>
      <c r="OAI2" s="485"/>
      <c r="OAJ2" s="485"/>
      <c r="OAK2" s="485"/>
      <c r="OAL2" s="485"/>
      <c r="OAM2" s="485"/>
      <c r="OAN2" s="485"/>
      <c r="OAO2" s="485"/>
      <c r="OAP2" s="485"/>
      <c r="OAQ2" s="485"/>
      <c r="OAR2" s="485"/>
      <c r="OAS2" s="485"/>
      <c r="OAT2" s="485"/>
      <c r="OAU2" s="485"/>
      <c r="OAV2" s="485"/>
      <c r="OAW2" s="485"/>
      <c r="OAX2" s="485"/>
      <c r="OAY2" s="485"/>
      <c r="OAZ2" s="485"/>
      <c r="OBA2" s="485"/>
      <c r="OBB2" s="485"/>
      <c r="OBC2" s="485"/>
      <c r="OBD2" s="485"/>
      <c r="OBE2" s="485"/>
      <c r="OBF2" s="485"/>
      <c r="OBG2" s="485"/>
      <c r="OBH2" s="485"/>
      <c r="OBI2" s="485"/>
      <c r="OBJ2" s="485"/>
      <c r="OBK2" s="485"/>
      <c r="OBL2" s="485"/>
      <c r="OBM2" s="485"/>
      <c r="OBN2" s="485"/>
      <c r="OBO2" s="485"/>
      <c r="OBP2" s="485"/>
      <c r="OBQ2" s="485"/>
      <c r="OBR2" s="485"/>
      <c r="OBS2" s="485"/>
      <c r="OBT2" s="485"/>
      <c r="OBU2" s="485"/>
      <c r="OBV2" s="485"/>
      <c r="OBW2" s="485"/>
      <c r="OBX2" s="485"/>
      <c r="OBY2" s="485"/>
      <c r="OBZ2" s="485"/>
      <c r="OCA2" s="485"/>
      <c r="OCB2" s="485"/>
      <c r="OCC2" s="485"/>
      <c r="OCD2" s="485"/>
      <c r="OCE2" s="485"/>
      <c r="OCF2" s="485"/>
      <c r="OCG2" s="485"/>
      <c r="OCH2" s="485"/>
      <c r="OCI2" s="485"/>
      <c r="OCJ2" s="485"/>
      <c r="OCK2" s="485"/>
      <c r="OCL2" s="485"/>
      <c r="OCM2" s="485"/>
      <c r="OCN2" s="485"/>
      <c r="OCO2" s="485"/>
      <c r="OCP2" s="485"/>
      <c r="OCQ2" s="485"/>
      <c r="OCR2" s="485"/>
      <c r="OCS2" s="485"/>
      <c r="OCT2" s="485"/>
      <c r="OCU2" s="485"/>
      <c r="OCV2" s="485"/>
      <c r="OCW2" s="485"/>
      <c r="OCX2" s="485"/>
      <c r="OCY2" s="485"/>
      <c r="OCZ2" s="485"/>
      <c r="ODA2" s="485"/>
      <c r="ODB2" s="485"/>
      <c r="ODC2" s="485"/>
      <c r="ODD2" s="485"/>
      <c r="ODE2" s="485"/>
      <c r="ODF2" s="485"/>
      <c r="ODG2" s="485"/>
      <c r="ODH2" s="485"/>
      <c r="ODI2" s="485"/>
      <c r="ODJ2" s="485"/>
      <c r="ODK2" s="485"/>
      <c r="ODL2" s="485"/>
      <c r="ODM2" s="485"/>
      <c r="ODN2" s="485"/>
      <c r="ODO2" s="485"/>
      <c r="ODP2" s="485"/>
      <c r="ODQ2" s="485"/>
      <c r="ODR2" s="485"/>
      <c r="ODS2" s="485"/>
      <c r="ODT2" s="485"/>
      <c r="ODU2" s="485"/>
      <c r="ODV2" s="485"/>
      <c r="ODW2" s="485"/>
      <c r="ODX2" s="485"/>
      <c r="ODY2" s="485"/>
      <c r="ODZ2" s="485"/>
      <c r="OEA2" s="485"/>
      <c r="OEB2" s="485"/>
      <c r="OEC2" s="485"/>
      <c r="OED2" s="485"/>
      <c r="OEE2" s="485"/>
      <c r="OEF2" s="485"/>
      <c r="OEG2" s="485"/>
      <c r="OEH2" s="485"/>
      <c r="OEI2" s="485"/>
      <c r="OEJ2" s="485"/>
      <c r="OEK2" s="485"/>
      <c r="OEL2" s="485"/>
      <c r="OEM2" s="485"/>
      <c r="OEN2" s="485"/>
      <c r="OEO2" s="485"/>
      <c r="OEP2" s="485"/>
      <c r="OEQ2" s="485"/>
      <c r="OER2" s="485"/>
      <c r="OES2" s="485"/>
      <c r="OET2" s="485"/>
      <c r="OEU2" s="485"/>
      <c r="OEV2" s="485"/>
      <c r="OEW2" s="485"/>
      <c r="OEX2" s="485"/>
      <c r="OEY2" s="485"/>
      <c r="OEZ2" s="485"/>
      <c r="OFA2" s="485"/>
      <c r="OFB2" s="485"/>
      <c r="OFC2" s="485"/>
      <c r="OFD2" s="485"/>
      <c r="OFE2" s="485"/>
      <c r="OFF2" s="485"/>
      <c r="OFG2" s="485"/>
      <c r="OFH2" s="485"/>
      <c r="OFI2" s="485"/>
      <c r="OFJ2" s="485"/>
      <c r="OFK2" s="485"/>
      <c r="OFL2" s="485"/>
      <c r="OFM2" s="485"/>
      <c r="OFN2" s="485"/>
      <c r="OFO2" s="485"/>
      <c r="OFP2" s="485"/>
      <c r="OFQ2" s="485"/>
      <c r="OFR2" s="485"/>
      <c r="OFS2" s="485"/>
      <c r="OFT2" s="485"/>
      <c r="OFU2" s="485"/>
      <c r="OFV2" s="485"/>
      <c r="OFW2" s="485"/>
      <c r="OFX2" s="485"/>
      <c r="OFY2" s="485"/>
      <c r="OFZ2" s="485"/>
      <c r="OGA2" s="485"/>
      <c r="OGB2" s="485"/>
      <c r="OGC2" s="485"/>
      <c r="OGD2" s="485"/>
      <c r="OGE2" s="485"/>
      <c r="OGF2" s="485"/>
      <c r="OGG2" s="485"/>
      <c r="OGH2" s="485"/>
      <c r="OGI2" s="485"/>
      <c r="OGJ2" s="485"/>
      <c r="OGK2" s="485"/>
      <c r="OGL2" s="485"/>
      <c r="OGM2" s="485"/>
      <c r="OGN2" s="485"/>
      <c r="OGO2" s="485"/>
      <c r="OGP2" s="485"/>
      <c r="OGQ2" s="485"/>
      <c r="OGR2" s="485"/>
      <c r="OGS2" s="485"/>
      <c r="OGT2" s="485"/>
      <c r="OGU2" s="485"/>
      <c r="OGV2" s="485"/>
      <c r="OGW2" s="485"/>
      <c r="OGX2" s="485"/>
      <c r="OGY2" s="485"/>
      <c r="OGZ2" s="485"/>
      <c r="OHA2" s="485"/>
      <c r="OHB2" s="485"/>
      <c r="OHC2" s="485"/>
      <c r="OHD2" s="485"/>
      <c r="OHE2" s="485"/>
      <c r="OHF2" s="485"/>
      <c r="OHG2" s="485"/>
      <c r="OHH2" s="485"/>
      <c r="OHI2" s="485"/>
      <c r="OHJ2" s="485"/>
      <c r="OHK2" s="485"/>
      <c r="OHL2" s="485"/>
      <c r="OHM2" s="485"/>
      <c r="OHN2" s="485"/>
      <c r="OHO2" s="485"/>
      <c r="OHP2" s="485"/>
      <c r="OHQ2" s="485"/>
      <c r="OHR2" s="485"/>
      <c r="OHS2" s="485"/>
      <c r="OHT2" s="485"/>
      <c r="OHU2" s="485"/>
      <c r="OHV2" s="485"/>
      <c r="OHW2" s="485"/>
      <c r="OHX2" s="485"/>
      <c r="OHY2" s="485"/>
      <c r="OHZ2" s="485"/>
      <c r="OIA2" s="485"/>
      <c r="OIB2" s="485"/>
      <c r="OIC2" s="485"/>
      <c r="OID2" s="485"/>
      <c r="OIE2" s="485"/>
      <c r="OIF2" s="485"/>
      <c r="OIG2" s="485"/>
      <c r="OIH2" s="485"/>
      <c r="OII2" s="485"/>
      <c r="OIJ2" s="485"/>
      <c r="OIK2" s="485"/>
      <c r="OIL2" s="485"/>
      <c r="OIM2" s="485"/>
      <c r="OIN2" s="485"/>
      <c r="OIO2" s="485"/>
      <c r="OIP2" s="485"/>
      <c r="OIQ2" s="485"/>
      <c r="OIR2" s="485"/>
      <c r="OIS2" s="485"/>
      <c r="OIT2" s="485"/>
      <c r="OIU2" s="485"/>
      <c r="OIV2" s="485"/>
      <c r="OIW2" s="485"/>
      <c r="OIX2" s="485"/>
      <c r="OIY2" s="485"/>
      <c r="OIZ2" s="485"/>
      <c r="OJA2" s="485"/>
      <c r="OJB2" s="485"/>
      <c r="OJC2" s="485"/>
      <c r="OJD2" s="485"/>
      <c r="OJE2" s="485"/>
      <c r="OJF2" s="485"/>
      <c r="OJG2" s="485"/>
      <c r="OJH2" s="485"/>
      <c r="OJI2" s="485"/>
      <c r="OJJ2" s="485"/>
      <c r="OJK2" s="485"/>
      <c r="OJL2" s="485"/>
      <c r="OJM2" s="485"/>
      <c r="OJN2" s="485"/>
      <c r="OJO2" s="485"/>
      <c r="OJP2" s="485"/>
      <c r="OJQ2" s="485"/>
      <c r="OJR2" s="485"/>
      <c r="OJS2" s="485"/>
      <c r="OJT2" s="485"/>
      <c r="OJU2" s="485"/>
      <c r="OJV2" s="485"/>
      <c r="OJW2" s="485"/>
      <c r="OJX2" s="485"/>
      <c r="OJY2" s="485"/>
      <c r="OJZ2" s="485"/>
      <c r="OKA2" s="485"/>
      <c r="OKB2" s="485"/>
      <c r="OKC2" s="485"/>
      <c r="OKD2" s="485"/>
      <c r="OKE2" s="485"/>
      <c r="OKF2" s="485"/>
      <c r="OKG2" s="485"/>
      <c r="OKH2" s="485"/>
      <c r="OKI2" s="485"/>
      <c r="OKJ2" s="485"/>
      <c r="OKK2" s="485"/>
      <c r="OKL2" s="485"/>
      <c r="OKM2" s="485"/>
      <c r="OKN2" s="485"/>
      <c r="OKO2" s="485"/>
      <c r="OKP2" s="485"/>
      <c r="OKQ2" s="485"/>
      <c r="OKR2" s="485"/>
      <c r="OKS2" s="485"/>
      <c r="OKT2" s="485"/>
      <c r="OKU2" s="485"/>
      <c r="OKV2" s="485"/>
      <c r="OKW2" s="485"/>
      <c r="OKX2" s="485"/>
      <c r="OKY2" s="485"/>
      <c r="OKZ2" s="485"/>
      <c r="OLA2" s="485"/>
      <c r="OLB2" s="485"/>
      <c r="OLC2" s="485"/>
      <c r="OLD2" s="485"/>
      <c r="OLE2" s="485"/>
      <c r="OLF2" s="485"/>
      <c r="OLG2" s="485"/>
      <c r="OLH2" s="485"/>
      <c r="OLI2" s="485"/>
      <c r="OLJ2" s="485"/>
      <c r="OLK2" s="485"/>
      <c r="OLL2" s="485"/>
      <c r="OLM2" s="485"/>
      <c r="OLN2" s="485"/>
      <c r="OLO2" s="485"/>
      <c r="OLP2" s="485"/>
      <c r="OLQ2" s="485"/>
      <c r="OLR2" s="485"/>
      <c r="OLS2" s="485"/>
      <c r="OLT2" s="485"/>
      <c r="OLU2" s="485"/>
      <c r="OLV2" s="485"/>
      <c r="OLW2" s="485"/>
      <c r="OLX2" s="485"/>
      <c r="OLY2" s="485"/>
      <c r="OLZ2" s="485"/>
      <c r="OMA2" s="485"/>
      <c r="OMB2" s="485"/>
      <c r="OMC2" s="485"/>
      <c r="OMD2" s="485"/>
      <c r="OME2" s="485"/>
      <c r="OMF2" s="485"/>
      <c r="OMG2" s="485"/>
      <c r="OMH2" s="485"/>
      <c r="OMI2" s="485"/>
      <c r="OMJ2" s="485"/>
      <c r="OMK2" s="485"/>
      <c r="OML2" s="485"/>
      <c r="OMM2" s="485"/>
      <c r="OMN2" s="485"/>
      <c r="OMO2" s="485"/>
      <c r="OMP2" s="485"/>
      <c r="OMQ2" s="485"/>
      <c r="OMR2" s="485"/>
      <c r="OMS2" s="485"/>
      <c r="OMT2" s="485"/>
      <c r="OMU2" s="485"/>
      <c r="OMV2" s="485"/>
      <c r="OMW2" s="485"/>
      <c r="OMX2" s="485"/>
      <c r="OMY2" s="485"/>
      <c r="OMZ2" s="485"/>
      <c r="ONA2" s="485"/>
      <c r="ONB2" s="485"/>
      <c r="ONC2" s="485"/>
      <c r="OND2" s="485"/>
      <c r="ONE2" s="485"/>
      <c r="ONF2" s="485"/>
      <c r="ONG2" s="485"/>
      <c r="ONH2" s="485"/>
      <c r="ONI2" s="485"/>
      <c r="ONJ2" s="485"/>
      <c r="ONK2" s="485"/>
      <c r="ONL2" s="485"/>
      <c r="ONM2" s="485"/>
      <c r="ONN2" s="485"/>
      <c r="ONO2" s="485"/>
      <c r="ONP2" s="485"/>
      <c r="ONQ2" s="485"/>
      <c r="ONR2" s="485"/>
      <c r="ONS2" s="485"/>
      <c r="ONT2" s="485"/>
      <c r="ONU2" s="485"/>
      <c r="ONV2" s="485"/>
      <c r="ONW2" s="485"/>
      <c r="ONX2" s="485"/>
      <c r="ONY2" s="485"/>
      <c r="ONZ2" s="485"/>
      <c r="OOA2" s="485"/>
      <c r="OOB2" s="485"/>
      <c r="OOC2" s="485"/>
      <c r="OOD2" s="485"/>
      <c r="OOE2" s="485"/>
      <c r="OOF2" s="485"/>
      <c r="OOG2" s="485"/>
      <c r="OOH2" s="485"/>
      <c r="OOI2" s="485"/>
      <c r="OOJ2" s="485"/>
      <c r="OOK2" s="485"/>
      <c r="OOL2" s="485"/>
      <c r="OOM2" s="485"/>
      <c r="OON2" s="485"/>
      <c r="OOO2" s="485"/>
      <c r="OOP2" s="485"/>
      <c r="OOQ2" s="485"/>
      <c r="OOR2" s="485"/>
      <c r="OOS2" s="485"/>
      <c r="OOT2" s="485"/>
      <c r="OOU2" s="485"/>
      <c r="OOV2" s="485"/>
      <c r="OOW2" s="485"/>
      <c r="OOX2" s="485"/>
      <c r="OOY2" s="485"/>
      <c r="OOZ2" s="485"/>
      <c r="OPA2" s="485"/>
      <c r="OPB2" s="485"/>
      <c r="OPC2" s="485"/>
      <c r="OPD2" s="485"/>
      <c r="OPE2" s="485"/>
      <c r="OPF2" s="485"/>
      <c r="OPG2" s="485"/>
      <c r="OPH2" s="485"/>
      <c r="OPI2" s="485"/>
      <c r="OPJ2" s="485"/>
      <c r="OPK2" s="485"/>
      <c r="OPL2" s="485"/>
      <c r="OPM2" s="485"/>
      <c r="OPN2" s="485"/>
      <c r="OPO2" s="485"/>
      <c r="OPP2" s="485"/>
      <c r="OPQ2" s="485"/>
      <c r="OPR2" s="485"/>
      <c r="OPS2" s="485"/>
      <c r="OPT2" s="485"/>
      <c r="OPU2" s="485"/>
      <c r="OPV2" s="485"/>
      <c r="OPW2" s="485"/>
      <c r="OPX2" s="485"/>
      <c r="OPY2" s="485"/>
      <c r="OPZ2" s="485"/>
      <c r="OQA2" s="485"/>
      <c r="OQB2" s="485"/>
      <c r="OQC2" s="485"/>
      <c r="OQD2" s="485"/>
      <c r="OQE2" s="485"/>
      <c r="OQF2" s="485"/>
      <c r="OQG2" s="485"/>
      <c r="OQH2" s="485"/>
      <c r="OQI2" s="485"/>
      <c r="OQJ2" s="485"/>
      <c r="OQK2" s="485"/>
      <c r="OQL2" s="485"/>
      <c r="OQM2" s="485"/>
      <c r="OQN2" s="485"/>
      <c r="OQO2" s="485"/>
      <c r="OQP2" s="485"/>
      <c r="OQQ2" s="485"/>
      <c r="OQR2" s="485"/>
      <c r="OQS2" s="485"/>
      <c r="OQT2" s="485"/>
      <c r="OQU2" s="485"/>
      <c r="OQV2" s="485"/>
      <c r="OQW2" s="485"/>
      <c r="OQX2" s="485"/>
      <c r="OQY2" s="485"/>
      <c r="OQZ2" s="485"/>
      <c r="ORA2" s="485"/>
      <c r="ORB2" s="485"/>
      <c r="ORC2" s="485"/>
      <c r="ORD2" s="485"/>
      <c r="ORE2" s="485"/>
      <c r="ORF2" s="485"/>
      <c r="ORG2" s="485"/>
      <c r="ORH2" s="485"/>
      <c r="ORI2" s="485"/>
      <c r="ORJ2" s="485"/>
      <c r="ORK2" s="485"/>
      <c r="ORL2" s="485"/>
      <c r="ORM2" s="485"/>
      <c r="ORN2" s="485"/>
      <c r="ORO2" s="485"/>
      <c r="ORP2" s="485"/>
      <c r="ORQ2" s="485"/>
      <c r="ORR2" s="485"/>
      <c r="ORS2" s="485"/>
      <c r="ORT2" s="485"/>
      <c r="ORU2" s="485"/>
      <c r="ORV2" s="485"/>
      <c r="ORW2" s="485"/>
      <c r="ORX2" s="485"/>
      <c r="ORY2" s="485"/>
      <c r="ORZ2" s="485"/>
      <c r="OSA2" s="485"/>
      <c r="OSB2" s="485"/>
      <c r="OSC2" s="485"/>
      <c r="OSD2" s="485"/>
      <c r="OSE2" s="485"/>
      <c r="OSF2" s="485"/>
      <c r="OSG2" s="485"/>
      <c r="OSH2" s="485"/>
      <c r="OSI2" s="485"/>
      <c r="OSJ2" s="485"/>
      <c r="OSK2" s="485"/>
      <c r="OSL2" s="485"/>
      <c r="OSM2" s="485"/>
      <c r="OSN2" s="485"/>
      <c r="OSO2" s="485"/>
      <c r="OSP2" s="485"/>
      <c r="OSQ2" s="485"/>
      <c r="OSR2" s="485"/>
      <c r="OSS2" s="485"/>
      <c r="OST2" s="485"/>
      <c r="OSU2" s="485"/>
      <c r="OSV2" s="485"/>
      <c r="OSW2" s="485"/>
      <c r="OSX2" s="485"/>
      <c r="OSY2" s="485"/>
      <c r="OSZ2" s="485"/>
      <c r="OTA2" s="485"/>
      <c r="OTB2" s="485"/>
      <c r="OTC2" s="485"/>
      <c r="OTD2" s="485"/>
      <c r="OTE2" s="485"/>
      <c r="OTF2" s="485"/>
      <c r="OTG2" s="485"/>
      <c r="OTH2" s="485"/>
      <c r="OTI2" s="485"/>
      <c r="OTJ2" s="485"/>
      <c r="OTK2" s="485"/>
      <c r="OTL2" s="485"/>
      <c r="OTM2" s="485"/>
      <c r="OTN2" s="485"/>
      <c r="OTO2" s="485"/>
      <c r="OTP2" s="485"/>
      <c r="OTQ2" s="485"/>
      <c r="OTR2" s="485"/>
      <c r="OTS2" s="485"/>
      <c r="OTT2" s="485"/>
      <c r="OTU2" s="485"/>
      <c r="OTV2" s="485"/>
      <c r="OTW2" s="485"/>
      <c r="OTX2" s="485"/>
      <c r="OTY2" s="485"/>
      <c r="OTZ2" s="485"/>
      <c r="OUA2" s="485"/>
      <c r="OUB2" s="485"/>
      <c r="OUC2" s="485"/>
      <c r="OUD2" s="485"/>
      <c r="OUE2" s="485"/>
      <c r="OUF2" s="485"/>
      <c r="OUG2" s="485"/>
      <c r="OUH2" s="485"/>
      <c r="OUI2" s="485"/>
      <c r="OUJ2" s="485"/>
      <c r="OUK2" s="485"/>
      <c r="OUL2" s="485"/>
      <c r="OUM2" s="485"/>
      <c r="OUN2" s="485"/>
      <c r="OUO2" s="485"/>
      <c r="OUP2" s="485"/>
      <c r="OUQ2" s="485"/>
      <c r="OUR2" s="485"/>
      <c r="OUS2" s="485"/>
      <c r="OUT2" s="485"/>
      <c r="OUU2" s="485"/>
      <c r="OUV2" s="485"/>
      <c r="OUW2" s="485"/>
      <c r="OUX2" s="485"/>
      <c r="OUY2" s="485"/>
      <c r="OUZ2" s="485"/>
      <c r="OVA2" s="485"/>
      <c r="OVB2" s="485"/>
      <c r="OVC2" s="485"/>
      <c r="OVD2" s="485"/>
      <c r="OVE2" s="485"/>
      <c r="OVF2" s="485"/>
      <c r="OVG2" s="485"/>
      <c r="OVH2" s="485"/>
      <c r="OVI2" s="485"/>
      <c r="OVJ2" s="485"/>
      <c r="OVK2" s="485"/>
      <c r="OVL2" s="485"/>
      <c r="OVM2" s="485"/>
      <c r="OVN2" s="485"/>
      <c r="OVO2" s="485"/>
      <c r="OVP2" s="485"/>
      <c r="OVQ2" s="485"/>
      <c r="OVR2" s="485"/>
      <c r="OVS2" s="485"/>
      <c r="OVT2" s="485"/>
      <c r="OVU2" s="485"/>
      <c r="OVV2" s="485"/>
      <c r="OVW2" s="485"/>
      <c r="OVX2" s="485"/>
      <c r="OVY2" s="485"/>
      <c r="OVZ2" s="485"/>
      <c r="OWA2" s="485"/>
      <c r="OWB2" s="485"/>
      <c r="OWC2" s="485"/>
      <c r="OWD2" s="485"/>
      <c r="OWE2" s="485"/>
      <c r="OWF2" s="485"/>
      <c r="OWG2" s="485"/>
      <c r="OWH2" s="485"/>
      <c r="OWI2" s="485"/>
      <c r="OWJ2" s="485"/>
      <c r="OWK2" s="485"/>
      <c r="OWL2" s="485"/>
      <c r="OWM2" s="485"/>
      <c r="OWN2" s="485"/>
      <c r="OWO2" s="485"/>
      <c r="OWP2" s="485"/>
      <c r="OWQ2" s="485"/>
      <c r="OWR2" s="485"/>
      <c r="OWS2" s="485"/>
      <c r="OWT2" s="485"/>
      <c r="OWU2" s="485"/>
      <c r="OWV2" s="485"/>
      <c r="OWW2" s="485"/>
      <c r="OWX2" s="485"/>
      <c r="OWY2" s="485"/>
      <c r="OWZ2" s="485"/>
      <c r="OXA2" s="485"/>
      <c r="OXB2" s="485"/>
      <c r="OXC2" s="485"/>
      <c r="OXD2" s="485"/>
      <c r="OXE2" s="485"/>
      <c r="OXF2" s="485"/>
      <c r="OXG2" s="485"/>
      <c r="OXH2" s="485"/>
      <c r="OXI2" s="485"/>
      <c r="OXJ2" s="485"/>
      <c r="OXK2" s="485"/>
      <c r="OXL2" s="485"/>
      <c r="OXM2" s="485"/>
      <c r="OXN2" s="485"/>
      <c r="OXO2" s="485"/>
      <c r="OXP2" s="485"/>
      <c r="OXQ2" s="485"/>
      <c r="OXR2" s="485"/>
      <c r="OXS2" s="485"/>
      <c r="OXT2" s="485"/>
      <c r="OXU2" s="485"/>
      <c r="OXV2" s="485"/>
      <c r="OXW2" s="485"/>
      <c r="OXX2" s="485"/>
      <c r="OXY2" s="485"/>
      <c r="OXZ2" s="485"/>
      <c r="OYA2" s="485"/>
      <c r="OYB2" s="485"/>
      <c r="OYC2" s="485"/>
      <c r="OYD2" s="485"/>
      <c r="OYE2" s="485"/>
      <c r="OYF2" s="485"/>
      <c r="OYG2" s="485"/>
      <c r="OYH2" s="485"/>
      <c r="OYI2" s="485"/>
      <c r="OYJ2" s="485"/>
      <c r="OYK2" s="485"/>
      <c r="OYL2" s="485"/>
      <c r="OYM2" s="485"/>
      <c r="OYN2" s="485"/>
      <c r="OYO2" s="485"/>
      <c r="OYP2" s="485"/>
      <c r="OYQ2" s="485"/>
      <c r="OYR2" s="485"/>
      <c r="OYS2" s="485"/>
      <c r="OYT2" s="485"/>
      <c r="OYU2" s="485"/>
      <c r="OYV2" s="485"/>
      <c r="OYW2" s="485"/>
      <c r="OYX2" s="485"/>
      <c r="OYY2" s="485"/>
      <c r="OYZ2" s="485"/>
      <c r="OZA2" s="485"/>
      <c r="OZB2" s="485"/>
      <c r="OZC2" s="485"/>
      <c r="OZD2" s="485"/>
      <c r="OZE2" s="485"/>
      <c r="OZF2" s="485"/>
      <c r="OZG2" s="485"/>
      <c r="OZH2" s="485"/>
      <c r="OZI2" s="485"/>
      <c r="OZJ2" s="485"/>
      <c r="OZK2" s="485"/>
      <c r="OZL2" s="485"/>
      <c r="OZM2" s="485"/>
      <c r="OZN2" s="485"/>
      <c r="OZO2" s="485"/>
      <c r="OZP2" s="485"/>
      <c r="OZQ2" s="485"/>
      <c r="OZR2" s="485"/>
      <c r="OZS2" s="485"/>
      <c r="OZT2" s="485"/>
      <c r="OZU2" s="485"/>
      <c r="OZV2" s="485"/>
      <c r="OZW2" s="485"/>
      <c r="OZX2" s="485"/>
      <c r="OZY2" s="485"/>
      <c r="OZZ2" s="485"/>
      <c r="PAA2" s="485"/>
      <c r="PAB2" s="485"/>
      <c r="PAC2" s="485"/>
      <c r="PAD2" s="485"/>
      <c r="PAE2" s="485"/>
      <c r="PAF2" s="485"/>
      <c r="PAG2" s="485"/>
      <c r="PAH2" s="485"/>
      <c r="PAI2" s="485"/>
      <c r="PAJ2" s="485"/>
      <c r="PAK2" s="485"/>
      <c r="PAL2" s="485"/>
      <c r="PAM2" s="485"/>
      <c r="PAN2" s="485"/>
      <c r="PAO2" s="485"/>
      <c r="PAP2" s="485"/>
      <c r="PAQ2" s="485"/>
      <c r="PAR2" s="485"/>
      <c r="PAS2" s="485"/>
      <c r="PAT2" s="485"/>
      <c r="PAU2" s="485"/>
      <c r="PAV2" s="485"/>
      <c r="PAW2" s="485"/>
      <c r="PAX2" s="485"/>
      <c r="PAY2" s="485"/>
      <c r="PAZ2" s="485"/>
      <c r="PBA2" s="485"/>
      <c r="PBB2" s="485"/>
      <c r="PBC2" s="485"/>
      <c r="PBD2" s="485"/>
      <c r="PBE2" s="485"/>
      <c r="PBF2" s="485"/>
      <c r="PBG2" s="485"/>
      <c r="PBH2" s="485"/>
      <c r="PBI2" s="485"/>
      <c r="PBJ2" s="485"/>
      <c r="PBK2" s="485"/>
      <c r="PBL2" s="485"/>
      <c r="PBM2" s="485"/>
      <c r="PBN2" s="485"/>
      <c r="PBO2" s="485"/>
      <c r="PBP2" s="485"/>
      <c r="PBQ2" s="485"/>
      <c r="PBR2" s="485"/>
      <c r="PBS2" s="485"/>
      <c r="PBT2" s="485"/>
      <c r="PBU2" s="485"/>
      <c r="PBV2" s="485"/>
      <c r="PBW2" s="485"/>
      <c r="PBX2" s="485"/>
      <c r="PBY2" s="485"/>
      <c r="PBZ2" s="485"/>
      <c r="PCA2" s="485"/>
      <c r="PCB2" s="485"/>
      <c r="PCC2" s="485"/>
      <c r="PCD2" s="485"/>
      <c r="PCE2" s="485"/>
      <c r="PCF2" s="485"/>
      <c r="PCG2" s="485"/>
      <c r="PCH2" s="485"/>
      <c r="PCI2" s="485"/>
      <c r="PCJ2" s="485"/>
      <c r="PCK2" s="485"/>
      <c r="PCL2" s="485"/>
      <c r="PCM2" s="485"/>
      <c r="PCN2" s="485"/>
      <c r="PCO2" s="485"/>
      <c r="PCP2" s="485"/>
      <c r="PCQ2" s="485"/>
      <c r="PCR2" s="485"/>
      <c r="PCS2" s="485"/>
      <c r="PCT2" s="485"/>
      <c r="PCU2" s="485"/>
      <c r="PCV2" s="485"/>
      <c r="PCW2" s="485"/>
      <c r="PCX2" s="485"/>
      <c r="PCY2" s="485"/>
      <c r="PCZ2" s="485"/>
      <c r="PDA2" s="485"/>
      <c r="PDB2" s="485"/>
      <c r="PDC2" s="485"/>
      <c r="PDD2" s="485"/>
      <c r="PDE2" s="485"/>
      <c r="PDF2" s="485"/>
      <c r="PDG2" s="485"/>
      <c r="PDH2" s="485"/>
      <c r="PDI2" s="485"/>
      <c r="PDJ2" s="485"/>
      <c r="PDK2" s="485"/>
      <c r="PDL2" s="485"/>
      <c r="PDM2" s="485"/>
      <c r="PDN2" s="485"/>
      <c r="PDO2" s="485"/>
      <c r="PDP2" s="485"/>
      <c r="PDQ2" s="485"/>
      <c r="PDR2" s="485"/>
      <c r="PDS2" s="485"/>
      <c r="PDT2" s="485"/>
      <c r="PDU2" s="485"/>
      <c r="PDV2" s="485"/>
      <c r="PDW2" s="485"/>
      <c r="PDX2" s="485"/>
      <c r="PDY2" s="485"/>
      <c r="PDZ2" s="485"/>
      <c r="PEA2" s="485"/>
      <c r="PEB2" s="485"/>
      <c r="PEC2" s="485"/>
      <c r="PED2" s="485"/>
      <c r="PEE2" s="485"/>
      <c r="PEF2" s="485"/>
      <c r="PEG2" s="485"/>
      <c r="PEH2" s="485"/>
      <c r="PEI2" s="485"/>
      <c r="PEJ2" s="485"/>
      <c r="PEK2" s="485"/>
      <c r="PEL2" s="485"/>
      <c r="PEM2" s="485"/>
      <c r="PEN2" s="485"/>
      <c r="PEO2" s="485"/>
      <c r="PEP2" s="485"/>
      <c r="PEQ2" s="485"/>
      <c r="PER2" s="485"/>
      <c r="PES2" s="485"/>
      <c r="PET2" s="485"/>
      <c r="PEU2" s="485"/>
      <c r="PEV2" s="485"/>
      <c r="PEW2" s="485"/>
      <c r="PEX2" s="485"/>
      <c r="PEY2" s="485"/>
      <c r="PEZ2" s="485"/>
      <c r="PFA2" s="485"/>
      <c r="PFB2" s="485"/>
      <c r="PFC2" s="485"/>
      <c r="PFD2" s="485"/>
      <c r="PFE2" s="485"/>
      <c r="PFF2" s="485"/>
      <c r="PFG2" s="485"/>
      <c r="PFH2" s="485"/>
      <c r="PFI2" s="485"/>
      <c r="PFJ2" s="485"/>
      <c r="PFK2" s="485"/>
      <c r="PFL2" s="485"/>
      <c r="PFM2" s="485"/>
      <c r="PFN2" s="485"/>
      <c r="PFO2" s="485"/>
      <c r="PFP2" s="485"/>
      <c r="PFQ2" s="485"/>
      <c r="PFR2" s="485"/>
      <c r="PFS2" s="485"/>
      <c r="PFT2" s="485"/>
      <c r="PFU2" s="485"/>
      <c r="PFV2" s="485"/>
      <c r="PFW2" s="485"/>
      <c r="PFX2" s="485"/>
      <c r="PFY2" s="485"/>
      <c r="PFZ2" s="485"/>
      <c r="PGA2" s="485"/>
      <c r="PGB2" s="485"/>
      <c r="PGC2" s="485"/>
      <c r="PGD2" s="485"/>
      <c r="PGE2" s="485"/>
      <c r="PGF2" s="485"/>
      <c r="PGG2" s="485"/>
      <c r="PGH2" s="485"/>
      <c r="PGI2" s="485"/>
      <c r="PGJ2" s="485"/>
      <c r="PGK2" s="485"/>
      <c r="PGL2" s="485"/>
      <c r="PGM2" s="485"/>
      <c r="PGN2" s="485"/>
      <c r="PGO2" s="485"/>
      <c r="PGP2" s="485"/>
      <c r="PGQ2" s="485"/>
      <c r="PGR2" s="485"/>
      <c r="PGS2" s="485"/>
      <c r="PGT2" s="485"/>
      <c r="PGU2" s="485"/>
      <c r="PGV2" s="485"/>
      <c r="PGW2" s="485"/>
      <c r="PGX2" s="485"/>
      <c r="PGY2" s="485"/>
      <c r="PGZ2" s="485"/>
      <c r="PHA2" s="485"/>
      <c r="PHB2" s="485"/>
      <c r="PHC2" s="485"/>
      <c r="PHD2" s="485"/>
      <c r="PHE2" s="485"/>
      <c r="PHF2" s="485"/>
      <c r="PHG2" s="485"/>
      <c r="PHH2" s="485"/>
      <c r="PHI2" s="485"/>
      <c r="PHJ2" s="485"/>
      <c r="PHK2" s="485"/>
      <c r="PHL2" s="485"/>
      <c r="PHM2" s="485"/>
      <c r="PHN2" s="485"/>
      <c r="PHO2" s="485"/>
      <c r="PHP2" s="485"/>
      <c r="PHQ2" s="485"/>
      <c r="PHR2" s="485"/>
      <c r="PHS2" s="485"/>
      <c r="PHT2" s="485"/>
      <c r="PHU2" s="485"/>
      <c r="PHV2" s="485"/>
      <c r="PHW2" s="485"/>
      <c r="PHX2" s="485"/>
      <c r="PHY2" s="485"/>
      <c r="PHZ2" s="485"/>
      <c r="PIA2" s="485"/>
      <c r="PIB2" s="485"/>
      <c r="PIC2" s="485"/>
      <c r="PID2" s="485"/>
      <c r="PIE2" s="485"/>
      <c r="PIF2" s="485"/>
      <c r="PIG2" s="485"/>
      <c r="PIH2" s="485"/>
      <c r="PII2" s="485"/>
      <c r="PIJ2" s="485"/>
      <c r="PIK2" s="485"/>
      <c r="PIL2" s="485"/>
      <c r="PIM2" s="485"/>
      <c r="PIN2" s="485"/>
      <c r="PIO2" s="485"/>
      <c r="PIP2" s="485"/>
      <c r="PIQ2" s="485"/>
      <c r="PIR2" s="485"/>
      <c r="PIS2" s="485"/>
      <c r="PIT2" s="485"/>
      <c r="PIU2" s="485"/>
      <c r="PIV2" s="485"/>
      <c r="PIW2" s="485"/>
      <c r="PIX2" s="485"/>
      <c r="PIY2" s="485"/>
      <c r="PIZ2" s="485"/>
      <c r="PJA2" s="485"/>
      <c r="PJB2" s="485"/>
      <c r="PJC2" s="485"/>
      <c r="PJD2" s="485"/>
      <c r="PJE2" s="485"/>
      <c r="PJF2" s="485"/>
      <c r="PJG2" s="485"/>
      <c r="PJH2" s="485"/>
      <c r="PJI2" s="485"/>
      <c r="PJJ2" s="485"/>
      <c r="PJK2" s="485"/>
      <c r="PJL2" s="485"/>
      <c r="PJM2" s="485"/>
      <c r="PJN2" s="485"/>
      <c r="PJO2" s="485"/>
      <c r="PJP2" s="485"/>
      <c r="PJQ2" s="485"/>
      <c r="PJR2" s="485"/>
      <c r="PJS2" s="485"/>
      <c r="PJT2" s="485"/>
      <c r="PJU2" s="485"/>
      <c r="PJV2" s="485"/>
      <c r="PJW2" s="485"/>
      <c r="PJX2" s="485"/>
      <c r="PJY2" s="485"/>
      <c r="PJZ2" s="485"/>
      <c r="PKA2" s="485"/>
      <c r="PKB2" s="485"/>
      <c r="PKC2" s="485"/>
      <c r="PKD2" s="485"/>
      <c r="PKE2" s="485"/>
      <c r="PKF2" s="485"/>
      <c r="PKG2" s="485"/>
      <c r="PKH2" s="485"/>
      <c r="PKI2" s="485"/>
      <c r="PKJ2" s="485"/>
      <c r="PKK2" s="485"/>
      <c r="PKL2" s="485"/>
      <c r="PKM2" s="485"/>
      <c r="PKN2" s="485"/>
      <c r="PKO2" s="485"/>
      <c r="PKP2" s="485"/>
      <c r="PKQ2" s="485"/>
      <c r="PKR2" s="485"/>
      <c r="PKS2" s="485"/>
      <c r="PKT2" s="485"/>
      <c r="PKU2" s="485"/>
      <c r="PKV2" s="485"/>
      <c r="PKW2" s="485"/>
      <c r="PKX2" s="485"/>
      <c r="PKY2" s="485"/>
      <c r="PKZ2" s="485"/>
      <c r="PLA2" s="485"/>
      <c r="PLB2" s="485"/>
      <c r="PLC2" s="485"/>
      <c r="PLD2" s="485"/>
      <c r="PLE2" s="485"/>
      <c r="PLF2" s="485"/>
      <c r="PLG2" s="485"/>
      <c r="PLH2" s="485"/>
      <c r="PLI2" s="485"/>
      <c r="PLJ2" s="485"/>
      <c r="PLK2" s="485"/>
      <c r="PLL2" s="485"/>
      <c r="PLM2" s="485"/>
      <c r="PLN2" s="485"/>
      <c r="PLO2" s="485"/>
      <c r="PLP2" s="485"/>
      <c r="PLQ2" s="485"/>
      <c r="PLR2" s="485"/>
      <c r="PLS2" s="485"/>
      <c r="PLT2" s="485"/>
      <c r="PLU2" s="485"/>
      <c r="PLV2" s="485"/>
      <c r="PLW2" s="485"/>
      <c r="PLX2" s="485"/>
      <c r="PLY2" s="485"/>
      <c r="PLZ2" s="485"/>
      <c r="PMA2" s="485"/>
      <c r="PMB2" s="485"/>
      <c r="PMC2" s="485"/>
      <c r="PMD2" s="485"/>
      <c r="PME2" s="485"/>
      <c r="PMF2" s="485"/>
      <c r="PMG2" s="485"/>
      <c r="PMH2" s="485"/>
      <c r="PMI2" s="485"/>
      <c r="PMJ2" s="485"/>
      <c r="PMK2" s="485"/>
      <c r="PML2" s="485"/>
      <c r="PMM2" s="485"/>
      <c r="PMN2" s="485"/>
      <c r="PMO2" s="485"/>
      <c r="PMP2" s="485"/>
      <c r="PMQ2" s="485"/>
      <c r="PMR2" s="485"/>
      <c r="PMS2" s="485"/>
      <c r="PMT2" s="485"/>
      <c r="PMU2" s="485"/>
      <c r="PMV2" s="485"/>
      <c r="PMW2" s="485"/>
      <c r="PMX2" s="485"/>
      <c r="PMY2" s="485"/>
      <c r="PMZ2" s="485"/>
      <c r="PNA2" s="485"/>
      <c r="PNB2" s="485"/>
      <c r="PNC2" s="485"/>
      <c r="PND2" s="485"/>
      <c r="PNE2" s="485"/>
      <c r="PNF2" s="485"/>
      <c r="PNG2" s="485"/>
      <c r="PNH2" s="485"/>
      <c r="PNI2" s="485"/>
      <c r="PNJ2" s="485"/>
      <c r="PNK2" s="485"/>
      <c r="PNL2" s="485"/>
      <c r="PNM2" s="485"/>
      <c r="PNN2" s="485"/>
      <c r="PNO2" s="485"/>
      <c r="PNP2" s="485"/>
      <c r="PNQ2" s="485"/>
      <c r="PNR2" s="485"/>
      <c r="PNS2" s="485"/>
      <c r="PNT2" s="485"/>
      <c r="PNU2" s="485"/>
      <c r="PNV2" s="485"/>
      <c r="PNW2" s="485"/>
      <c r="PNX2" s="485"/>
      <c r="PNY2" s="485"/>
      <c r="PNZ2" s="485"/>
      <c r="POA2" s="485"/>
      <c r="POB2" s="485"/>
      <c r="POC2" s="485"/>
      <c r="POD2" s="485"/>
      <c r="POE2" s="485"/>
      <c r="POF2" s="485"/>
      <c r="POG2" s="485"/>
      <c r="POH2" s="485"/>
      <c r="POI2" s="485"/>
      <c r="POJ2" s="485"/>
      <c r="POK2" s="485"/>
      <c r="POL2" s="485"/>
      <c r="POM2" s="485"/>
      <c r="PON2" s="485"/>
      <c r="POO2" s="485"/>
      <c r="POP2" s="485"/>
      <c r="POQ2" s="485"/>
      <c r="POR2" s="485"/>
      <c r="POS2" s="485"/>
      <c r="POT2" s="485"/>
      <c r="POU2" s="485"/>
      <c r="POV2" s="485"/>
      <c r="POW2" s="485"/>
      <c r="POX2" s="485"/>
      <c r="POY2" s="485"/>
      <c r="POZ2" s="485"/>
      <c r="PPA2" s="485"/>
      <c r="PPB2" s="485"/>
      <c r="PPC2" s="485"/>
      <c r="PPD2" s="485"/>
      <c r="PPE2" s="485"/>
      <c r="PPF2" s="485"/>
      <c r="PPG2" s="485"/>
      <c r="PPH2" s="485"/>
      <c r="PPI2" s="485"/>
      <c r="PPJ2" s="485"/>
      <c r="PPK2" s="485"/>
      <c r="PPL2" s="485"/>
      <c r="PPM2" s="485"/>
      <c r="PPN2" s="485"/>
      <c r="PPO2" s="485"/>
      <c r="PPP2" s="485"/>
      <c r="PPQ2" s="485"/>
      <c r="PPR2" s="485"/>
      <c r="PPS2" s="485"/>
      <c r="PPT2" s="485"/>
      <c r="PPU2" s="485"/>
      <c r="PPV2" s="485"/>
      <c r="PPW2" s="485"/>
      <c r="PPX2" s="485"/>
      <c r="PPY2" s="485"/>
      <c r="PPZ2" s="485"/>
      <c r="PQA2" s="485"/>
      <c r="PQB2" s="485"/>
      <c r="PQC2" s="485"/>
      <c r="PQD2" s="485"/>
      <c r="PQE2" s="485"/>
      <c r="PQF2" s="485"/>
      <c r="PQG2" s="485"/>
      <c r="PQH2" s="485"/>
      <c r="PQI2" s="485"/>
      <c r="PQJ2" s="485"/>
      <c r="PQK2" s="485"/>
      <c r="PQL2" s="485"/>
      <c r="PQM2" s="485"/>
      <c r="PQN2" s="485"/>
      <c r="PQO2" s="485"/>
      <c r="PQP2" s="485"/>
      <c r="PQQ2" s="485"/>
      <c r="PQR2" s="485"/>
      <c r="PQS2" s="485"/>
      <c r="PQT2" s="485"/>
      <c r="PQU2" s="485"/>
      <c r="PQV2" s="485"/>
      <c r="PQW2" s="485"/>
      <c r="PQX2" s="485"/>
      <c r="PQY2" s="485"/>
      <c r="PQZ2" s="485"/>
      <c r="PRA2" s="485"/>
      <c r="PRB2" s="485"/>
      <c r="PRC2" s="485"/>
      <c r="PRD2" s="485"/>
      <c r="PRE2" s="485"/>
      <c r="PRF2" s="485"/>
      <c r="PRG2" s="485"/>
      <c r="PRH2" s="485"/>
      <c r="PRI2" s="485"/>
      <c r="PRJ2" s="485"/>
      <c r="PRK2" s="485"/>
      <c r="PRL2" s="485"/>
      <c r="PRM2" s="485"/>
      <c r="PRN2" s="485"/>
      <c r="PRO2" s="485"/>
      <c r="PRP2" s="485"/>
      <c r="PRQ2" s="485"/>
      <c r="PRR2" s="485"/>
      <c r="PRS2" s="485"/>
      <c r="PRT2" s="485"/>
      <c r="PRU2" s="485"/>
      <c r="PRV2" s="485"/>
      <c r="PRW2" s="485"/>
      <c r="PRX2" s="485"/>
      <c r="PRY2" s="485"/>
      <c r="PRZ2" s="485"/>
      <c r="PSA2" s="485"/>
      <c r="PSB2" s="485"/>
      <c r="PSC2" s="485"/>
      <c r="PSD2" s="485"/>
      <c r="PSE2" s="485"/>
      <c r="PSF2" s="485"/>
      <c r="PSG2" s="485"/>
      <c r="PSH2" s="485"/>
      <c r="PSI2" s="485"/>
      <c r="PSJ2" s="485"/>
      <c r="PSK2" s="485"/>
      <c r="PSL2" s="485"/>
      <c r="PSM2" s="485"/>
      <c r="PSN2" s="485"/>
      <c r="PSO2" s="485"/>
      <c r="PSP2" s="485"/>
      <c r="PSQ2" s="485"/>
      <c r="PSR2" s="485"/>
      <c r="PSS2" s="485"/>
      <c r="PST2" s="485"/>
      <c r="PSU2" s="485"/>
      <c r="PSV2" s="485"/>
      <c r="PSW2" s="485"/>
      <c r="PSX2" s="485"/>
      <c r="PSY2" s="485"/>
      <c r="PSZ2" s="485"/>
      <c r="PTA2" s="485"/>
      <c r="PTB2" s="485"/>
      <c r="PTC2" s="485"/>
      <c r="PTD2" s="485"/>
      <c r="PTE2" s="485"/>
      <c r="PTF2" s="485"/>
      <c r="PTG2" s="485"/>
      <c r="PTH2" s="485"/>
      <c r="PTI2" s="485"/>
      <c r="PTJ2" s="485"/>
      <c r="PTK2" s="485"/>
      <c r="PTL2" s="485"/>
      <c r="PTM2" s="485"/>
      <c r="PTN2" s="485"/>
      <c r="PTO2" s="485"/>
      <c r="PTP2" s="485"/>
      <c r="PTQ2" s="485"/>
      <c r="PTR2" s="485"/>
      <c r="PTS2" s="485"/>
      <c r="PTT2" s="485"/>
      <c r="PTU2" s="485"/>
      <c r="PTV2" s="485"/>
      <c r="PTW2" s="485"/>
      <c r="PTX2" s="485"/>
      <c r="PTY2" s="485"/>
      <c r="PTZ2" s="485"/>
      <c r="PUA2" s="485"/>
      <c r="PUB2" s="485"/>
      <c r="PUC2" s="485"/>
      <c r="PUD2" s="485"/>
      <c r="PUE2" s="485"/>
      <c r="PUF2" s="485"/>
      <c r="PUG2" s="485"/>
      <c r="PUH2" s="485"/>
      <c r="PUI2" s="485"/>
      <c r="PUJ2" s="485"/>
      <c r="PUK2" s="485"/>
      <c r="PUL2" s="485"/>
      <c r="PUM2" s="485"/>
      <c r="PUN2" s="485"/>
      <c r="PUO2" s="485"/>
      <c r="PUP2" s="485"/>
      <c r="PUQ2" s="485"/>
      <c r="PUR2" s="485"/>
      <c r="PUS2" s="485"/>
      <c r="PUT2" s="485"/>
      <c r="PUU2" s="485"/>
      <c r="PUV2" s="485"/>
      <c r="PUW2" s="485"/>
      <c r="PUX2" s="485"/>
      <c r="PUY2" s="485"/>
      <c r="PUZ2" s="485"/>
      <c r="PVA2" s="485"/>
      <c r="PVB2" s="485"/>
      <c r="PVC2" s="485"/>
      <c r="PVD2" s="485"/>
      <c r="PVE2" s="485"/>
      <c r="PVF2" s="485"/>
      <c r="PVG2" s="485"/>
      <c r="PVH2" s="485"/>
      <c r="PVI2" s="485"/>
      <c r="PVJ2" s="485"/>
      <c r="PVK2" s="485"/>
      <c r="PVL2" s="485"/>
      <c r="PVM2" s="485"/>
      <c r="PVN2" s="485"/>
      <c r="PVO2" s="485"/>
      <c r="PVP2" s="485"/>
      <c r="PVQ2" s="485"/>
      <c r="PVR2" s="485"/>
      <c r="PVS2" s="485"/>
      <c r="PVT2" s="485"/>
      <c r="PVU2" s="485"/>
      <c r="PVV2" s="485"/>
      <c r="PVW2" s="485"/>
      <c r="PVX2" s="485"/>
      <c r="PVY2" s="485"/>
      <c r="PVZ2" s="485"/>
      <c r="PWA2" s="485"/>
      <c r="PWB2" s="485"/>
      <c r="PWC2" s="485"/>
      <c r="PWD2" s="485"/>
      <c r="PWE2" s="485"/>
      <c r="PWF2" s="485"/>
      <c r="PWG2" s="485"/>
      <c r="PWH2" s="485"/>
      <c r="PWI2" s="485"/>
      <c r="PWJ2" s="485"/>
      <c r="PWK2" s="485"/>
      <c r="PWL2" s="485"/>
      <c r="PWM2" s="485"/>
      <c r="PWN2" s="485"/>
      <c r="PWO2" s="485"/>
      <c r="PWP2" s="485"/>
      <c r="PWQ2" s="485"/>
      <c r="PWR2" s="485"/>
      <c r="PWS2" s="485"/>
      <c r="PWT2" s="485"/>
      <c r="PWU2" s="485"/>
      <c r="PWV2" s="485"/>
      <c r="PWW2" s="485"/>
      <c r="PWX2" s="485"/>
      <c r="PWY2" s="485"/>
      <c r="PWZ2" s="485"/>
      <c r="PXA2" s="485"/>
      <c r="PXB2" s="485"/>
      <c r="PXC2" s="485"/>
      <c r="PXD2" s="485"/>
      <c r="PXE2" s="485"/>
      <c r="PXF2" s="485"/>
      <c r="PXG2" s="485"/>
      <c r="PXH2" s="485"/>
      <c r="PXI2" s="485"/>
      <c r="PXJ2" s="485"/>
      <c r="PXK2" s="485"/>
      <c r="PXL2" s="485"/>
      <c r="PXM2" s="485"/>
      <c r="PXN2" s="485"/>
      <c r="PXO2" s="485"/>
      <c r="PXP2" s="485"/>
      <c r="PXQ2" s="485"/>
      <c r="PXR2" s="485"/>
      <c r="PXS2" s="485"/>
      <c r="PXT2" s="485"/>
      <c r="PXU2" s="485"/>
      <c r="PXV2" s="485"/>
      <c r="PXW2" s="485"/>
      <c r="PXX2" s="485"/>
      <c r="PXY2" s="485"/>
      <c r="PXZ2" s="485"/>
      <c r="PYA2" s="485"/>
      <c r="PYB2" s="485"/>
      <c r="PYC2" s="485"/>
      <c r="PYD2" s="485"/>
      <c r="PYE2" s="485"/>
      <c r="PYF2" s="485"/>
      <c r="PYG2" s="485"/>
      <c r="PYH2" s="485"/>
      <c r="PYI2" s="485"/>
      <c r="PYJ2" s="485"/>
      <c r="PYK2" s="485"/>
      <c r="PYL2" s="485"/>
      <c r="PYM2" s="485"/>
      <c r="PYN2" s="485"/>
      <c r="PYO2" s="485"/>
      <c r="PYP2" s="485"/>
      <c r="PYQ2" s="485"/>
      <c r="PYR2" s="485"/>
      <c r="PYS2" s="485"/>
      <c r="PYT2" s="485"/>
      <c r="PYU2" s="485"/>
      <c r="PYV2" s="485"/>
      <c r="PYW2" s="485"/>
      <c r="PYX2" s="485"/>
      <c r="PYY2" s="485"/>
      <c r="PYZ2" s="485"/>
      <c r="PZA2" s="485"/>
      <c r="PZB2" s="485"/>
      <c r="PZC2" s="485"/>
      <c r="PZD2" s="485"/>
      <c r="PZE2" s="485"/>
      <c r="PZF2" s="485"/>
      <c r="PZG2" s="485"/>
      <c r="PZH2" s="485"/>
      <c r="PZI2" s="485"/>
      <c r="PZJ2" s="485"/>
      <c r="PZK2" s="485"/>
      <c r="PZL2" s="485"/>
      <c r="PZM2" s="485"/>
      <c r="PZN2" s="485"/>
      <c r="PZO2" s="485"/>
      <c r="PZP2" s="485"/>
      <c r="PZQ2" s="485"/>
      <c r="PZR2" s="485"/>
      <c r="PZS2" s="485"/>
      <c r="PZT2" s="485"/>
      <c r="PZU2" s="485"/>
      <c r="PZV2" s="485"/>
      <c r="PZW2" s="485"/>
      <c r="PZX2" s="485"/>
      <c r="PZY2" s="485"/>
      <c r="PZZ2" s="485"/>
      <c r="QAA2" s="485"/>
      <c r="QAB2" s="485"/>
      <c r="QAC2" s="485"/>
      <c r="QAD2" s="485"/>
      <c r="QAE2" s="485"/>
      <c r="QAF2" s="485"/>
      <c r="QAG2" s="485"/>
      <c r="QAH2" s="485"/>
      <c r="QAI2" s="485"/>
      <c r="QAJ2" s="485"/>
      <c r="QAK2" s="485"/>
      <c r="QAL2" s="485"/>
      <c r="QAM2" s="485"/>
      <c r="QAN2" s="485"/>
      <c r="QAO2" s="485"/>
      <c r="QAP2" s="485"/>
      <c r="QAQ2" s="485"/>
      <c r="QAR2" s="485"/>
      <c r="QAS2" s="485"/>
      <c r="QAT2" s="485"/>
      <c r="QAU2" s="485"/>
      <c r="QAV2" s="485"/>
      <c r="QAW2" s="485"/>
      <c r="QAX2" s="485"/>
      <c r="QAY2" s="485"/>
      <c r="QAZ2" s="485"/>
      <c r="QBA2" s="485"/>
      <c r="QBB2" s="485"/>
      <c r="QBC2" s="485"/>
      <c r="QBD2" s="485"/>
      <c r="QBE2" s="485"/>
      <c r="QBF2" s="485"/>
      <c r="QBG2" s="485"/>
      <c r="QBH2" s="485"/>
      <c r="QBI2" s="485"/>
      <c r="QBJ2" s="485"/>
      <c r="QBK2" s="485"/>
      <c r="QBL2" s="485"/>
      <c r="QBM2" s="485"/>
      <c r="QBN2" s="485"/>
      <c r="QBO2" s="485"/>
      <c r="QBP2" s="485"/>
      <c r="QBQ2" s="485"/>
      <c r="QBR2" s="485"/>
      <c r="QBS2" s="485"/>
      <c r="QBT2" s="485"/>
      <c r="QBU2" s="485"/>
      <c r="QBV2" s="485"/>
      <c r="QBW2" s="485"/>
      <c r="QBX2" s="485"/>
      <c r="QBY2" s="485"/>
      <c r="QBZ2" s="485"/>
      <c r="QCA2" s="485"/>
      <c r="QCB2" s="485"/>
      <c r="QCC2" s="485"/>
      <c r="QCD2" s="485"/>
      <c r="QCE2" s="485"/>
      <c r="QCF2" s="485"/>
      <c r="QCG2" s="485"/>
      <c r="QCH2" s="485"/>
      <c r="QCI2" s="485"/>
      <c r="QCJ2" s="485"/>
      <c r="QCK2" s="485"/>
      <c r="QCL2" s="485"/>
      <c r="QCM2" s="485"/>
      <c r="QCN2" s="485"/>
      <c r="QCO2" s="485"/>
      <c r="QCP2" s="485"/>
      <c r="QCQ2" s="485"/>
      <c r="QCR2" s="485"/>
      <c r="QCS2" s="485"/>
      <c r="QCT2" s="485"/>
      <c r="QCU2" s="485"/>
      <c r="QCV2" s="485"/>
      <c r="QCW2" s="485"/>
      <c r="QCX2" s="485"/>
      <c r="QCY2" s="485"/>
      <c r="QCZ2" s="485"/>
      <c r="QDA2" s="485"/>
      <c r="QDB2" s="485"/>
      <c r="QDC2" s="485"/>
      <c r="QDD2" s="485"/>
      <c r="QDE2" s="485"/>
      <c r="QDF2" s="485"/>
      <c r="QDG2" s="485"/>
      <c r="QDH2" s="485"/>
      <c r="QDI2" s="485"/>
      <c r="QDJ2" s="485"/>
      <c r="QDK2" s="485"/>
      <c r="QDL2" s="485"/>
      <c r="QDM2" s="485"/>
      <c r="QDN2" s="485"/>
      <c r="QDO2" s="485"/>
      <c r="QDP2" s="485"/>
      <c r="QDQ2" s="485"/>
      <c r="QDR2" s="485"/>
      <c r="QDS2" s="485"/>
      <c r="QDT2" s="485"/>
      <c r="QDU2" s="485"/>
      <c r="QDV2" s="485"/>
      <c r="QDW2" s="485"/>
      <c r="QDX2" s="485"/>
      <c r="QDY2" s="485"/>
      <c r="QDZ2" s="485"/>
      <c r="QEA2" s="485"/>
      <c r="QEB2" s="485"/>
      <c r="QEC2" s="485"/>
      <c r="QED2" s="485"/>
      <c r="QEE2" s="485"/>
      <c r="QEF2" s="485"/>
      <c r="QEG2" s="485"/>
      <c r="QEH2" s="485"/>
      <c r="QEI2" s="485"/>
      <c r="QEJ2" s="485"/>
      <c r="QEK2" s="485"/>
      <c r="QEL2" s="485"/>
      <c r="QEM2" s="485"/>
      <c r="QEN2" s="485"/>
      <c r="QEO2" s="485"/>
      <c r="QEP2" s="485"/>
      <c r="QEQ2" s="485"/>
      <c r="QER2" s="485"/>
      <c r="QES2" s="485"/>
      <c r="QET2" s="485"/>
      <c r="QEU2" s="485"/>
      <c r="QEV2" s="485"/>
      <c r="QEW2" s="485"/>
      <c r="QEX2" s="485"/>
      <c r="QEY2" s="485"/>
      <c r="QEZ2" s="485"/>
      <c r="QFA2" s="485"/>
      <c r="QFB2" s="485"/>
      <c r="QFC2" s="485"/>
      <c r="QFD2" s="485"/>
      <c r="QFE2" s="485"/>
      <c r="QFF2" s="485"/>
      <c r="QFG2" s="485"/>
      <c r="QFH2" s="485"/>
      <c r="QFI2" s="485"/>
      <c r="QFJ2" s="485"/>
      <c r="QFK2" s="485"/>
      <c r="QFL2" s="485"/>
      <c r="QFM2" s="485"/>
      <c r="QFN2" s="485"/>
      <c r="QFO2" s="485"/>
      <c r="QFP2" s="485"/>
      <c r="QFQ2" s="485"/>
      <c r="QFR2" s="485"/>
      <c r="QFS2" s="485"/>
      <c r="QFT2" s="485"/>
      <c r="QFU2" s="485"/>
      <c r="QFV2" s="485"/>
      <c r="QFW2" s="485"/>
      <c r="QFX2" s="485"/>
      <c r="QFY2" s="485"/>
      <c r="QFZ2" s="485"/>
      <c r="QGA2" s="485"/>
      <c r="QGB2" s="485"/>
      <c r="QGC2" s="485"/>
      <c r="QGD2" s="485"/>
      <c r="QGE2" s="485"/>
      <c r="QGF2" s="485"/>
      <c r="QGG2" s="485"/>
      <c r="QGH2" s="485"/>
      <c r="QGI2" s="485"/>
      <c r="QGJ2" s="485"/>
      <c r="QGK2" s="485"/>
      <c r="QGL2" s="485"/>
      <c r="QGM2" s="485"/>
      <c r="QGN2" s="485"/>
      <c r="QGO2" s="485"/>
      <c r="QGP2" s="485"/>
      <c r="QGQ2" s="485"/>
      <c r="QGR2" s="485"/>
      <c r="QGS2" s="485"/>
      <c r="QGT2" s="485"/>
      <c r="QGU2" s="485"/>
      <c r="QGV2" s="485"/>
      <c r="QGW2" s="485"/>
      <c r="QGX2" s="485"/>
      <c r="QGY2" s="485"/>
      <c r="QGZ2" s="485"/>
      <c r="QHA2" s="485"/>
      <c r="QHB2" s="485"/>
      <c r="QHC2" s="485"/>
      <c r="QHD2" s="485"/>
      <c r="QHE2" s="485"/>
      <c r="QHF2" s="485"/>
      <c r="QHG2" s="485"/>
      <c r="QHH2" s="485"/>
      <c r="QHI2" s="485"/>
      <c r="QHJ2" s="485"/>
      <c r="QHK2" s="485"/>
      <c r="QHL2" s="485"/>
      <c r="QHM2" s="485"/>
      <c r="QHN2" s="485"/>
      <c r="QHO2" s="485"/>
      <c r="QHP2" s="485"/>
      <c r="QHQ2" s="485"/>
      <c r="QHR2" s="485"/>
      <c r="QHS2" s="485"/>
      <c r="QHT2" s="485"/>
      <c r="QHU2" s="485"/>
      <c r="QHV2" s="485"/>
      <c r="QHW2" s="485"/>
      <c r="QHX2" s="485"/>
      <c r="QHY2" s="485"/>
      <c r="QHZ2" s="485"/>
      <c r="QIA2" s="485"/>
      <c r="QIB2" s="485"/>
      <c r="QIC2" s="485"/>
      <c r="QID2" s="485"/>
      <c r="QIE2" s="485"/>
      <c r="QIF2" s="485"/>
      <c r="QIG2" s="485"/>
      <c r="QIH2" s="485"/>
      <c r="QII2" s="485"/>
      <c r="QIJ2" s="485"/>
      <c r="QIK2" s="485"/>
      <c r="QIL2" s="485"/>
      <c r="QIM2" s="485"/>
      <c r="QIN2" s="485"/>
      <c r="QIO2" s="485"/>
      <c r="QIP2" s="485"/>
      <c r="QIQ2" s="485"/>
      <c r="QIR2" s="485"/>
      <c r="QIS2" s="485"/>
      <c r="QIT2" s="485"/>
      <c r="QIU2" s="485"/>
      <c r="QIV2" s="485"/>
      <c r="QIW2" s="485"/>
      <c r="QIX2" s="485"/>
      <c r="QIY2" s="485"/>
      <c r="QIZ2" s="485"/>
      <c r="QJA2" s="485"/>
      <c r="QJB2" s="485"/>
      <c r="QJC2" s="485"/>
      <c r="QJD2" s="485"/>
      <c r="QJE2" s="485"/>
      <c r="QJF2" s="485"/>
      <c r="QJG2" s="485"/>
      <c r="QJH2" s="485"/>
      <c r="QJI2" s="485"/>
      <c r="QJJ2" s="485"/>
      <c r="QJK2" s="485"/>
      <c r="QJL2" s="485"/>
      <c r="QJM2" s="485"/>
      <c r="QJN2" s="485"/>
      <c r="QJO2" s="485"/>
      <c r="QJP2" s="485"/>
      <c r="QJQ2" s="485"/>
      <c r="QJR2" s="485"/>
      <c r="QJS2" s="485"/>
      <c r="QJT2" s="485"/>
      <c r="QJU2" s="485"/>
      <c r="QJV2" s="485"/>
      <c r="QJW2" s="485"/>
      <c r="QJX2" s="485"/>
      <c r="QJY2" s="485"/>
      <c r="QJZ2" s="485"/>
      <c r="QKA2" s="485"/>
      <c r="QKB2" s="485"/>
      <c r="QKC2" s="485"/>
      <c r="QKD2" s="485"/>
      <c r="QKE2" s="485"/>
      <c r="QKF2" s="485"/>
      <c r="QKG2" s="485"/>
      <c r="QKH2" s="485"/>
      <c r="QKI2" s="485"/>
      <c r="QKJ2" s="485"/>
      <c r="QKK2" s="485"/>
      <c r="QKL2" s="485"/>
      <c r="QKM2" s="485"/>
      <c r="QKN2" s="485"/>
      <c r="QKO2" s="485"/>
      <c r="QKP2" s="485"/>
      <c r="QKQ2" s="485"/>
      <c r="QKR2" s="485"/>
      <c r="QKS2" s="485"/>
      <c r="QKT2" s="485"/>
      <c r="QKU2" s="485"/>
      <c r="QKV2" s="485"/>
      <c r="QKW2" s="485"/>
      <c r="QKX2" s="485"/>
      <c r="QKY2" s="485"/>
      <c r="QKZ2" s="485"/>
      <c r="QLA2" s="485"/>
      <c r="QLB2" s="485"/>
      <c r="QLC2" s="485"/>
      <c r="QLD2" s="485"/>
      <c r="QLE2" s="485"/>
      <c r="QLF2" s="485"/>
      <c r="QLG2" s="485"/>
      <c r="QLH2" s="485"/>
      <c r="QLI2" s="485"/>
      <c r="QLJ2" s="485"/>
      <c r="QLK2" s="485"/>
      <c r="QLL2" s="485"/>
      <c r="QLM2" s="485"/>
      <c r="QLN2" s="485"/>
      <c r="QLO2" s="485"/>
      <c r="QLP2" s="485"/>
      <c r="QLQ2" s="485"/>
      <c r="QLR2" s="485"/>
      <c r="QLS2" s="485"/>
      <c r="QLT2" s="485"/>
      <c r="QLU2" s="485"/>
      <c r="QLV2" s="485"/>
      <c r="QLW2" s="485"/>
      <c r="QLX2" s="485"/>
      <c r="QLY2" s="485"/>
      <c r="QLZ2" s="485"/>
      <c r="QMA2" s="485"/>
      <c r="QMB2" s="485"/>
      <c r="QMC2" s="485"/>
      <c r="QMD2" s="485"/>
      <c r="QME2" s="485"/>
      <c r="QMF2" s="485"/>
      <c r="QMG2" s="485"/>
      <c r="QMH2" s="485"/>
      <c r="QMI2" s="485"/>
      <c r="QMJ2" s="485"/>
      <c r="QMK2" s="485"/>
      <c r="QML2" s="485"/>
      <c r="QMM2" s="485"/>
      <c r="QMN2" s="485"/>
      <c r="QMO2" s="485"/>
      <c r="QMP2" s="485"/>
      <c r="QMQ2" s="485"/>
      <c r="QMR2" s="485"/>
      <c r="QMS2" s="485"/>
      <c r="QMT2" s="485"/>
      <c r="QMU2" s="485"/>
      <c r="QMV2" s="485"/>
      <c r="QMW2" s="485"/>
      <c r="QMX2" s="485"/>
      <c r="QMY2" s="485"/>
      <c r="QMZ2" s="485"/>
      <c r="QNA2" s="485"/>
      <c r="QNB2" s="485"/>
      <c r="QNC2" s="485"/>
      <c r="QND2" s="485"/>
      <c r="QNE2" s="485"/>
      <c r="QNF2" s="485"/>
      <c r="QNG2" s="485"/>
      <c r="QNH2" s="485"/>
      <c r="QNI2" s="485"/>
      <c r="QNJ2" s="485"/>
      <c r="QNK2" s="485"/>
      <c r="QNL2" s="485"/>
      <c r="QNM2" s="485"/>
      <c r="QNN2" s="485"/>
      <c r="QNO2" s="485"/>
      <c r="QNP2" s="485"/>
      <c r="QNQ2" s="485"/>
      <c r="QNR2" s="485"/>
      <c r="QNS2" s="485"/>
      <c r="QNT2" s="485"/>
      <c r="QNU2" s="485"/>
      <c r="QNV2" s="485"/>
      <c r="QNW2" s="485"/>
      <c r="QNX2" s="485"/>
      <c r="QNY2" s="485"/>
      <c r="QNZ2" s="485"/>
      <c r="QOA2" s="485"/>
      <c r="QOB2" s="485"/>
      <c r="QOC2" s="485"/>
      <c r="QOD2" s="485"/>
      <c r="QOE2" s="485"/>
      <c r="QOF2" s="485"/>
      <c r="QOG2" s="485"/>
      <c r="QOH2" s="485"/>
      <c r="QOI2" s="485"/>
      <c r="QOJ2" s="485"/>
      <c r="QOK2" s="485"/>
      <c r="QOL2" s="485"/>
      <c r="QOM2" s="485"/>
      <c r="QON2" s="485"/>
      <c r="QOO2" s="485"/>
      <c r="QOP2" s="485"/>
      <c r="QOQ2" s="485"/>
      <c r="QOR2" s="485"/>
      <c r="QOS2" s="485"/>
      <c r="QOT2" s="485"/>
      <c r="QOU2" s="485"/>
      <c r="QOV2" s="485"/>
      <c r="QOW2" s="485"/>
      <c r="QOX2" s="485"/>
      <c r="QOY2" s="485"/>
      <c r="QOZ2" s="485"/>
      <c r="QPA2" s="485"/>
      <c r="QPB2" s="485"/>
      <c r="QPC2" s="485"/>
      <c r="QPD2" s="485"/>
      <c r="QPE2" s="485"/>
      <c r="QPF2" s="485"/>
      <c r="QPG2" s="485"/>
      <c r="QPH2" s="485"/>
      <c r="QPI2" s="485"/>
      <c r="QPJ2" s="485"/>
      <c r="QPK2" s="485"/>
      <c r="QPL2" s="485"/>
      <c r="QPM2" s="485"/>
      <c r="QPN2" s="485"/>
      <c r="QPO2" s="485"/>
      <c r="QPP2" s="485"/>
      <c r="QPQ2" s="485"/>
      <c r="QPR2" s="485"/>
      <c r="QPS2" s="485"/>
      <c r="QPT2" s="485"/>
      <c r="QPU2" s="485"/>
      <c r="QPV2" s="485"/>
      <c r="QPW2" s="485"/>
      <c r="QPX2" s="485"/>
      <c r="QPY2" s="485"/>
      <c r="QPZ2" s="485"/>
      <c r="QQA2" s="485"/>
      <c r="QQB2" s="485"/>
      <c r="QQC2" s="485"/>
      <c r="QQD2" s="485"/>
      <c r="QQE2" s="485"/>
      <c r="QQF2" s="485"/>
      <c r="QQG2" s="485"/>
      <c r="QQH2" s="485"/>
      <c r="QQI2" s="485"/>
      <c r="QQJ2" s="485"/>
      <c r="QQK2" s="485"/>
      <c r="QQL2" s="485"/>
      <c r="QQM2" s="485"/>
      <c r="QQN2" s="485"/>
      <c r="QQO2" s="485"/>
      <c r="QQP2" s="485"/>
      <c r="QQQ2" s="485"/>
      <c r="QQR2" s="485"/>
      <c r="QQS2" s="485"/>
      <c r="QQT2" s="485"/>
      <c r="QQU2" s="485"/>
      <c r="QQV2" s="485"/>
      <c r="QQW2" s="485"/>
      <c r="QQX2" s="485"/>
      <c r="QQY2" s="485"/>
      <c r="QQZ2" s="485"/>
      <c r="QRA2" s="485"/>
      <c r="QRB2" s="485"/>
      <c r="QRC2" s="485"/>
      <c r="QRD2" s="485"/>
      <c r="QRE2" s="485"/>
      <c r="QRF2" s="485"/>
      <c r="QRG2" s="485"/>
      <c r="QRH2" s="485"/>
      <c r="QRI2" s="485"/>
      <c r="QRJ2" s="485"/>
      <c r="QRK2" s="485"/>
      <c r="QRL2" s="485"/>
      <c r="QRM2" s="485"/>
      <c r="QRN2" s="485"/>
      <c r="QRO2" s="485"/>
      <c r="QRP2" s="485"/>
      <c r="QRQ2" s="485"/>
      <c r="QRR2" s="485"/>
      <c r="QRS2" s="485"/>
      <c r="QRT2" s="485"/>
      <c r="QRU2" s="485"/>
      <c r="QRV2" s="485"/>
      <c r="QRW2" s="485"/>
      <c r="QRX2" s="485"/>
      <c r="QRY2" s="485"/>
      <c r="QRZ2" s="485"/>
      <c r="QSA2" s="485"/>
      <c r="QSB2" s="485"/>
      <c r="QSC2" s="485"/>
      <c r="QSD2" s="485"/>
      <c r="QSE2" s="485"/>
      <c r="QSF2" s="485"/>
      <c r="QSG2" s="485"/>
      <c r="QSH2" s="485"/>
      <c r="QSI2" s="485"/>
      <c r="QSJ2" s="485"/>
      <c r="QSK2" s="485"/>
      <c r="QSL2" s="485"/>
      <c r="QSM2" s="485"/>
      <c r="QSN2" s="485"/>
      <c r="QSO2" s="485"/>
      <c r="QSP2" s="485"/>
      <c r="QSQ2" s="485"/>
      <c r="QSR2" s="485"/>
      <c r="QSS2" s="485"/>
      <c r="QST2" s="485"/>
      <c r="QSU2" s="485"/>
      <c r="QSV2" s="485"/>
      <c r="QSW2" s="485"/>
      <c r="QSX2" s="485"/>
      <c r="QSY2" s="485"/>
      <c r="QSZ2" s="485"/>
      <c r="QTA2" s="485"/>
      <c r="QTB2" s="485"/>
      <c r="QTC2" s="485"/>
      <c r="QTD2" s="485"/>
      <c r="QTE2" s="485"/>
      <c r="QTF2" s="485"/>
      <c r="QTG2" s="485"/>
      <c r="QTH2" s="485"/>
      <c r="QTI2" s="485"/>
      <c r="QTJ2" s="485"/>
      <c r="QTK2" s="485"/>
      <c r="QTL2" s="485"/>
      <c r="QTM2" s="485"/>
      <c r="QTN2" s="485"/>
      <c r="QTO2" s="485"/>
      <c r="QTP2" s="485"/>
      <c r="QTQ2" s="485"/>
      <c r="QTR2" s="485"/>
      <c r="QTS2" s="485"/>
      <c r="QTT2" s="485"/>
      <c r="QTU2" s="485"/>
      <c r="QTV2" s="485"/>
      <c r="QTW2" s="485"/>
      <c r="QTX2" s="485"/>
      <c r="QTY2" s="485"/>
      <c r="QTZ2" s="485"/>
      <c r="QUA2" s="485"/>
      <c r="QUB2" s="485"/>
      <c r="QUC2" s="485"/>
      <c r="QUD2" s="485"/>
      <c r="QUE2" s="485"/>
      <c r="QUF2" s="485"/>
      <c r="QUG2" s="485"/>
      <c r="QUH2" s="485"/>
      <c r="QUI2" s="485"/>
      <c r="QUJ2" s="485"/>
      <c r="QUK2" s="485"/>
      <c r="QUL2" s="485"/>
      <c r="QUM2" s="485"/>
      <c r="QUN2" s="485"/>
      <c r="QUO2" s="485"/>
      <c r="QUP2" s="485"/>
      <c r="QUQ2" s="485"/>
      <c r="QUR2" s="485"/>
      <c r="QUS2" s="485"/>
      <c r="QUT2" s="485"/>
      <c r="QUU2" s="485"/>
      <c r="QUV2" s="485"/>
      <c r="QUW2" s="485"/>
      <c r="QUX2" s="485"/>
      <c r="QUY2" s="485"/>
      <c r="QUZ2" s="485"/>
      <c r="QVA2" s="485"/>
      <c r="QVB2" s="485"/>
      <c r="QVC2" s="485"/>
      <c r="QVD2" s="485"/>
      <c r="QVE2" s="485"/>
      <c r="QVF2" s="485"/>
      <c r="QVG2" s="485"/>
      <c r="QVH2" s="485"/>
      <c r="QVI2" s="485"/>
      <c r="QVJ2" s="485"/>
      <c r="QVK2" s="485"/>
      <c r="QVL2" s="485"/>
      <c r="QVM2" s="485"/>
      <c r="QVN2" s="485"/>
      <c r="QVO2" s="485"/>
      <c r="QVP2" s="485"/>
      <c r="QVQ2" s="485"/>
      <c r="QVR2" s="485"/>
      <c r="QVS2" s="485"/>
      <c r="QVT2" s="485"/>
      <c r="QVU2" s="485"/>
      <c r="QVV2" s="485"/>
      <c r="QVW2" s="485"/>
      <c r="QVX2" s="485"/>
      <c r="QVY2" s="485"/>
      <c r="QVZ2" s="485"/>
      <c r="QWA2" s="485"/>
      <c r="QWB2" s="485"/>
      <c r="QWC2" s="485"/>
      <c r="QWD2" s="485"/>
      <c r="QWE2" s="485"/>
      <c r="QWF2" s="485"/>
      <c r="QWG2" s="485"/>
      <c r="QWH2" s="485"/>
      <c r="QWI2" s="485"/>
      <c r="QWJ2" s="485"/>
      <c r="QWK2" s="485"/>
      <c r="QWL2" s="485"/>
      <c r="QWM2" s="485"/>
      <c r="QWN2" s="485"/>
      <c r="QWO2" s="485"/>
      <c r="QWP2" s="485"/>
      <c r="QWQ2" s="485"/>
      <c r="QWR2" s="485"/>
      <c r="QWS2" s="485"/>
      <c r="QWT2" s="485"/>
      <c r="QWU2" s="485"/>
      <c r="QWV2" s="485"/>
      <c r="QWW2" s="485"/>
      <c r="QWX2" s="485"/>
      <c r="QWY2" s="485"/>
      <c r="QWZ2" s="485"/>
      <c r="QXA2" s="485"/>
      <c r="QXB2" s="485"/>
      <c r="QXC2" s="485"/>
      <c r="QXD2" s="485"/>
      <c r="QXE2" s="485"/>
      <c r="QXF2" s="485"/>
      <c r="QXG2" s="485"/>
      <c r="QXH2" s="485"/>
      <c r="QXI2" s="485"/>
      <c r="QXJ2" s="485"/>
      <c r="QXK2" s="485"/>
      <c r="QXL2" s="485"/>
      <c r="QXM2" s="485"/>
      <c r="QXN2" s="485"/>
      <c r="QXO2" s="485"/>
      <c r="QXP2" s="485"/>
      <c r="QXQ2" s="485"/>
      <c r="QXR2" s="485"/>
      <c r="QXS2" s="485"/>
      <c r="QXT2" s="485"/>
      <c r="QXU2" s="485"/>
      <c r="QXV2" s="485"/>
      <c r="QXW2" s="485"/>
      <c r="QXX2" s="485"/>
      <c r="QXY2" s="485"/>
      <c r="QXZ2" s="485"/>
      <c r="QYA2" s="485"/>
      <c r="QYB2" s="485"/>
      <c r="QYC2" s="485"/>
      <c r="QYD2" s="485"/>
      <c r="QYE2" s="485"/>
      <c r="QYF2" s="485"/>
      <c r="QYG2" s="485"/>
      <c r="QYH2" s="485"/>
      <c r="QYI2" s="485"/>
      <c r="QYJ2" s="485"/>
      <c r="QYK2" s="485"/>
      <c r="QYL2" s="485"/>
      <c r="QYM2" s="485"/>
      <c r="QYN2" s="485"/>
      <c r="QYO2" s="485"/>
      <c r="QYP2" s="485"/>
      <c r="QYQ2" s="485"/>
      <c r="QYR2" s="485"/>
      <c r="QYS2" s="485"/>
      <c r="QYT2" s="485"/>
      <c r="QYU2" s="485"/>
      <c r="QYV2" s="485"/>
      <c r="QYW2" s="485"/>
      <c r="QYX2" s="485"/>
      <c r="QYY2" s="485"/>
      <c r="QYZ2" s="485"/>
      <c r="QZA2" s="485"/>
      <c r="QZB2" s="485"/>
      <c r="QZC2" s="485"/>
      <c r="QZD2" s="485"/>
      <c r="QZE2" s="485"/>
      <c r="QZF2" s="485"/>
      <c r="QZG2" s="485"/>
      <c r="QZH2" s="485"/>
      <c r="QZI2" s="485"/>
      <c r="QZJ2" s="485"/>
      <c r="QZK2" s="485"/>
      <c r="QZL2" s="485"/>
      <c r="QZM2" s="485"/>
      <c r="QZN2" s="485"/>
      <c r="QZO2" s="485"/>
      <c r="QZP2" s="485"/>
      <c r="QZQ2" s="485"/>
      <c r="QZR2" s="485"/>
      <c r="QZS2" s="485"/>
      <c r="QZT2" s="485"/>
      <c r="QZU2" s="485"/>
      <c r="QZV2" s="485"/>
      <c r="QZW2" s="485"/>
      <c r="QZX2" s="485"/>
      <c r="QZY2" s="485"/>
      <c r="QZZ2" s="485"/>
      <c r="RAA2" s="485"/>
      <c r="RAB2" s="485"/>
      <c r="RAC2" s="485"/>
      <c r="RAD2" s="485"/>
      <c r="RAE2" s="485"/>
      <c r="RAF2" s="485"/>
      <c r="RAG2" s="485"/>
      <c r="RAH2" s="485"/>
      <c r="RAI2" s="485"/>
      <c r="RAJ2" s="485"/>
      <c r="RAK2" s="485"/>
      <c r="RAL2" s="485"/>
      <c r="RAM2" s="485"/>
      <c r="RAN2" s="485"/>
      <c r="RAO2" s="485"/>
      <c r="RAP2" s="485"/>
      <c r="RAQ2" s="485"/>
      <c r="RAR2" s="485"/>
      <c r="RAS2" s="485"/>
      <c r="RAT2" s="485"/>
      <c r="RAU2" s="485"/>
      <c r="RAV2" s="485"/>
      <c r="RAW2" s="485"/>
      <c r="RAX2" s="485"/>
      <c r="RAY2" s="485"/>
      <c r="RAZ2" s="485"/>
      <c r="RBA2" s="485"/>
      <c r="RBB2" s="485"/>
      <c r="RBC2" s="485"/>
      <c r="RBD2" s="485"/>
      <c r="RBE2" s="485"/>
      <c r="RBF2" s="485"/>
      <c r="RBG2" s="485"/>
      <c r="RBH2" s="485"/>
      <c r="RBI2" s="485"/>
      <c r="RBJ2" s="485"/>
      <c r="RBK2" s="485"/>
      <c r="RBL2" s="485"/>
      <c r="RBM2" s="485"/>
      <c r="RBN2" s="485"/>
      <c r="RBO2" s="485"/>
      <c r="RBP2" s="485"/>
      <c r="RBQ2" s="485"/>
      <c r="RBR2" s="485"/>
      <c r="RBS2" s="485"/>
      <c r="RBT2" s="485"/>
      <c r="RBU2" s="485"/>
      <c r="RBV2" s="485"/>
      <c r="RBW2" s="485"/>
      <c r="RBX2" s="485"/>
      <c r="RBY2" s="485"/>
      <c r="RBZ2" s="485"/>
      <c r="RCA2" s="485"/>
      <c r="RCB2" s="485"/>
      <c r="RCC2" s="485"/>
      <c r="RCD2" s="485"/>
      <c r="RCE2" s="485"/>
      <c r="RCF2" s="485"/>
      <c r="RCG2" s="485"/>
      <c r="RCH2" s="485"/>
      <c r="RCI2" s="485"/>
      <c r="RCJ2" s="485"/>
      <c r="RCK2" s="485"/>
      <c r="RCL2" s="485"/>
      <c r="RCM2" s="485"/>
      <c r="RCN2" s="485"/>
      <c r="RCO2" s="485"/>
      <c r="RCP2" s="485"/>
      <c r="RCQ2" s="485"/>
      <c r="RCR2" s="485"/>
      <c r="RCS2" s="485"/>
      <c r="RCT2" s="485"/>
      <c r="RCU2" s="485"/>
      <c r="RCV2" s="485"/>
      <c r="RCW2" s="485"/>
      <c r="RCX2" s="485"/>
      <c r="RCY2" s="485"/>
      <c r="RCZ2" s="485"/>
      <c r="RDA2" s="485"/>
      <c r="RDB2" s="485"/>
      <c r="RDC2" s="485"/>
      <c r="RDD2" s="485"/>
      <c r="RDE2" s="485"/>
      <c r="RDF2" s="485"/>
      <c r="RDG2" s="485"/>
      <c r="RDH2" s="485"/>
      <c r="RDI2" s="485"/>
      <c r="RDJ2" s="485"/>
      <c r="RDK2" s="485"/>
      <c r="RDL2" s="485"/>
      <c r="RDM2" s="485"/>
      <c r="RDN2" s="485"/>
      <c r="RDO2" s="485"/>
      <c r="RDP2" s="485"/>
      <c r="RDQ2" s="485"/>
      <c r="RDR2" s="485"/>
      <c r="RDS2" s="485"/>
      <c r="RDT2" s="485"/>
      <c r="RDU2" s="485"/>
      <c r="RDV2" s="485"/>
      <c r="RDW2" s="485"/>
      <c r="RDX2" s="485"/>
      <c r="RDY2" s="485"/>
      <c r="RDZ2" s="485"/>
      <c r="REA2" s="485"/>
      <c r="REB2" s="485"/>
      <c r="REC2" s="485"/>
      <c r="RED2" s="485"/>
      <c r="REE2" s="485"/>
      <c r="REF2" s="485"/>
      <c r="REG2" s="485"/>
      <c r="REH2" s="485"/>
      <c r="REI2" s="485"/>
      <c r="REJ2" s="485"/>
      <c r="REK2" s="485"/>
      <c r="REL2" s="485"/>
      <c r="REM2" s="485"/>
      <c r="REN2" s="485"/>
      <c r="REO2" s="485"/>
      <c r="REP2" s="485"/>
      <c r="REQ2" s="485"/>
      <c r="RER2" s="485"/>
      <c r="RES2" s="485"/>
      <c r="RET2" s="485"/>
      <c r="REU2" s="485"/>
      <c r="REV2" s="485"/>
      <c r="REW2" s="485"/>
      <c r="REX2" s="485"/>
      <c r="REY2" s="485"/>
      <c r="REZ2" s="485"/>
      <c r="RFA2" s="485"/>
      <c r="RFB2" s="485"/>
      <c r="RFC2" s="485"/>
      <c r="RFD2" s="485"/>
      <c r="RFE2" s="485"/>
      <c r="RFF2" s="485"/>
      <c r="RFG2" s="485"/>
      <c r="RFH2" s="485"/>
      <c r="RFI2" s="485"/>
      <c r="RFJ2" s="485"/>
      <c r="RFK2" s="485"/>
      <c r="RFL2" s="485"/>
      <c r="RFM2" s="485"/>
      <c r="RFN2" s="485"/>
      <c r="RFO2" s="485"/>
      <c r="RFP2" s="485"/>
      <c r="RFQ2" s="485"/>
      <c r="RFR2" s="485"/>
      <c r="RFS2" s="485"/>
      <c r="RFT2" s="485"/>
      <c r="RFU2" s="485"/>
      <c r="RFV2" s="485"/>
      <c r="RFW2" s="485"/>
      <c r="RFX2" s="485"/>
      <c r="RFY2" s="485"/>
      <c r="RFZ2" s="485"/>
      <c r="RGA2" s="485"/>
      <c r="RGB2" s="485"/>
      <c r="RGC2" s="485"/>
      <c r="RGD2" s="485"/>
      <c r="RGE2" s="485"/>
      <c r="RGF2" s="485"/>
      <c r="RGG2" s="485"/>
      <c r="RGH2" s="485"/>
      <c r="RGI2" s="485"/>
      <c r="RGJ2" s="485"/>
      <c r="RGK2" s="485"/>
      <c r="RGL2" s="485"/>
      <c r="RGM2" s="485"/>
      <c r="RGN2" s="485"/>
      <c r="RGO2" s="485"/>
      <c r="RGP2" s="485"/>
      <c r="RGQ2" s="485"/>
      <c r="RGR2" s="485"/>
      <c r="RGS2" s="485"/>
      <c r="RGT2" s="485"/>
      <c r="RGU2" s="485"/>
      <c r="RGV2" s="485"/>
      <c r="RGW2" s="485"/>
      <c r="RGX2" s="485"/>
      <c r="RGY2" s="485"/>
      <c r="RGZ2" s="485"/>
      <c r="RHA2" s="485"/>
      <c r="RHB2" s="485"/>
      <c r="RHC2" s="485"/>
      <c r="RHD2" s="485"/>
      <c r="RHE2" s="485"/>
      <c r="RHF2" s="485"/>
      <c r="RHG2" s="485"/>
      <c r="RHH2" s="485"/>
      <c r="RHI2" s="485"/>
      <c r="RHJ2" s="485"/>
      <c r="RHK2" s="485"/>
      <c r="RHL2" s="485"/>
      <c r="RHM2" s="485"/>
      <c r="RHN2" s="485"/>
      <c r="RHO2" s="485"/>
      <c r="RHP2" s="485"/>
      <c r="RHQ2" s="485"/>
      <c r="RHR2" s="485"/>
      <c r="RHS2" s="485"/>
      <c r="RHT2" s="485"/>
      <c r="RHU2" s="485"/>
      <c r="RHV2" s="485"/>
      <c r="RHW2" s="485"/>
      <c r="RHX2" s="485"/>
      <c r="RHY2" s="485"/>
      <c r="RHZ2" s="485"/>
      <c r="RIA2" s="485"/>
      <c r="RIB2" s="485"/>
      <c r="RIC2" s="485"/>
      <c r="RID2" s="485"/>
      <c r="RIE2" s="485"/>
      <c r="RIF2" s="485"/>
      <c r="RIG2" s="485"/>
      <c r="RIH2" s="485"/>
      <c r="RII2" s="485"/>
      <c r="RIJ2" s="485"/>
      <c r="RIK2" s="485"/>
      <c r="RIL2" s="485"/>
      <c r="RIM2" s="485"/>
      <c r="RIN2" s="485"/>
      <c r="RIO2" s="485"/>
      <c r="RIP2" s="485"/>
      <c r="RIQ2" s="485"/>
      <c r="RIR2" s="485"/>
      <c r="RIS2" s="485"/>
      <c r="RIT2" s="485"/>
      <c r="RIU2" s="485"/>
      <c r="RIV2" s="485"/>
      <c r="RIW2" s="485"/>
      <c r="RIX2" s="485"/>
      <c r="RIY2" s="485"/>
      <c r="RIZ2" s="485"/>
      <c r="RJA2" s="485"/>
      <c r="RJB2" s="485"/>
      <c r="RJC2" s="485"/>
      <c r="RJD2" s="485"/>
      <c r="RJE2" s="485"/>
      <c r="RJF2" s="485"/>
      <c r="RJG2" s="485"/>
      <c r="RJH2" s="485"/>
      <c r="RJI2" s="485"/>
      <c r="RJJ2" s="485"/>
      <c r="RJK2" s="485"/>
      <c r="RJL2" s="485"/>
      <c r="RJM2" s="485"/>
      <c r="RJN2" s="485"/>
      <c r="RJO2" s="485"/>
      <c r="RJP2" s="485"/>
      <c r="RJQ2" s="485"/>
      <c r="RJR2" s="485"/>
      <c r="RJS2" s="485"/>
      <c r="RJT2" s="485"/>
      <c r="RJU2" s="485"/>
      <c r="RJV2" s="485"/>
      <c r="RJW2" s="485"/>
      <c r="RJX2" s="485"/>
      <c r="RJY2" s="485"/>
      <c r="RJZ2" s="485"/>
      <c r="RKA2" s="485"/>
      <c r="RKB2" s="485"/>
      <c r="RKC2" s="485"/>
      <c r="RKD2" s="485"/>
      <c r="RKE2" s="485"/>
      <c r="RKF2" s="485"/>
      <c r="RKG2" s="485"/>
      <c r="RKH2" s="485"/>
      <c r="RKI2" s="485"/>
      <c r="RKJ2" s="485"/>
      <c r="RKK2" s="485"/>
      <c r="RKL2" s="485"/>
      <c r="RKM2" s="485"/>
      <c r="RKN2" s="485"/>
      <c r="RKO2" s="485"/>
      <c r="RKP2" s="485"/>
      <c r="RKQ2" s="485"/>
      <c r="RKR2" s="485"/>
      <c r="RKS2" s="485"/>
      <c r="RKT2" s="485"/>
      <c r="RKU2" s="485"/>
      <c r="RKV2" s="485"/>
      <c r="RKW2" s="485"/>
      <c r="RKX2" s="485"/>
      <c r="RKY2" s="485"/>
      <c r="RKZ2" s="485"/>
      <c r="RLA2" s="485"/>
      <c r="RLB2" s="485"/>
      <c r="RLC2" s="485"/>
      <c r="RLD2" s="485"/>
      <c r="RLE2" s="485"/>
      <c r="RLF2" s="485"/>
      <c r="RLG2" s="485"/>
      <c r="RLH2" s="485"/>
      <c r="RLI2" s="485"/>
      <c r="RLJ2" s="485"/>
      <c r="RLK2" s="485"/>
      <c r="RLL2" s="485"/>
      <c r="RLM2" s="485"/>
      <c r="RLN2" s="485"/>
      <c r="RLO2" s="485"/>
      <c r="RLP2" s="485"/>
      <c r="RLQ2" s="485"/>
      <c r="RLR2" s="485"/>
      <c r="RLS2" s="485"/>
      <c r="RLT2" s="485"/>
      <c r="RLU2" s="485"/>
      <c r="RLV2" s="485"/>
      <c r="RLW2" s="485"/>
      <c r="RLX2" s="485"/>
      <c r="RLY2" s="485"/>
      <c r="RLZ2" s="485"/>
      <c r="RMA2" s="485"/>
      <c r="RMB2" s="485"/>
      <c r="RMC2" s="485"/>
      <c r="RMD2" s="485"/>
      <c r="RME2" s="485"/>
      <c r="RMF2" s="485"/>
      <c r="RMG2" s="485"/>
      <c r="RMH2" s="485"/>
      <c r="RMI2" s="485"/>
      <c r="RMJ2" s="485"/>
      <c r="RMK2" s="485"/>
      <c r="RML2" s="485"/>
      <c r="RMM2" s="485"/>
      <c r="RMN2" s="485"/>
      <c r="RMO2" s="485"/>
      <c r="RMP2" s="485"/>
      <c r="RMQ2" s="485"/>
      <c r="RMR2" s="485"/>
      <c r="RMS2" s="485"/>
      <c r="RMT2" s="485"/>
      <c r="RMU2" s="485"/>
      <c r="RMV2" s="485"/>
      <c r="RMW2" s="485"/>
      <c r="RMX2" s="485"/>
      <c r="RMY2" s="485"/>
      <c r="RMZ2" s="485"/>
      <c r="RNA2" s="485"/>
      <c r="RNB2" s="485"/>
      <c r="RNC2" s="485"/>
      <c r="RND2" s="485"/>
      <c r="RNE2" s="485"/>
      <c r="RNF2" s="485"/>
      <c r="RNG2" s="485"/>
      <c r="RNH2" s="485"/>
      <c r="RNI2" s="485"/>
      <c r="RNJ2" s="485"/>
      <c r="RNK2" s="485"/>
      <c r="RNL2" s="485"/>
      <c r="RNM2" s="485"/>
      <c r="RNN2" s="485"/>
      <c r="RNO2" s="485"/>
      <c r="RNP2" s="485"/>
      <c r="RNQ2" s="485"/>
      <c r="RNR2" s="485"/>
      <c r="RNS2" s="485"/>
      <c r="RNT2" s="485"/>
      <c r="RNU2" s="485"/>
      <c r="RNV2" s="485"/>
      <c r="RNW2" s="485"/>
      <c r="RNX2" s="485"/>
      <c r="RNY2" s="485"/>
      <c r="RNZ2" s="485"/>
      <c r="ROA2" s="485"/>
      <c r="ROB2" s="485"/>
      <c r="ROC2" s="485"/>
      <c r="ROD2" s="485"/>
      <c r="ROE2" s="485"/>
      <c r="ROF2" s="485"/>
      <c r="ROG2" s="485"/>
      <c r="ROH2" s="485"/>
      <c r="ROI2" s="485"/>
      <c r="ROJ2" s="485"/>
      <c r="ROK2" s="485"/>
      <c r="ROL2" s="485"/>
      <c r="ROM2" s="485"/>
      <c r="RON2" s="485"/>
      <c r="ROO2" s="485"/>
      <c r="ROP2" s="485"/>
      <c r="ROQ2" s="485"/>
      <c r="ROR2" s="485"/>
      <c r="ROS2" s="485"/>
      <c r="ROT2" s="485"/>
      <c r="ROU2" s="485"/>
      <c r="ROV2" s="485"/>
      <c r="ROW2" s="485"/>
      <c r="ROX2" s="485"/>
      <c r="ROY2" s="485"/>
      <c r="ROZ2" s="485"/>
      <c r="RPA2" s="485"/>
      <c r="RPB2" s="485"/>
      <c r="RPC2" s="485"/>
      <c r="RPD2" s="485"/>
      <c r="RPE2" s="485"/>
      <c r="RPF2" s="485"/>
      <c r="RPG2" s="485"/>
      <c r="RPH2" s="485"/>
      <c r="RPI2" s="485"/>
      <c r="RPJ2" s="485"/>
      <c r="RPK2" s="485"/>
      <c r="RPL2" s="485"/>
      <c r="RPM2" s="485"/>
      <c r="RPN2" s="485"/>
      <c r="RPO2" s="485"/>
      <c r="RPP2" s="485"/>
      <c r="RPQ2" s="485"/>
      <c r="RPR2" s="485"/>
      <c r="RPS2" s="485"/>
      <c r="RPT2" s="485"/>
      <c r="RPU2" s="485"/>
      <c r="RPV2" s="485"/>
      <c r="RPW2" s="485"/>
      <c r="RPX2" s="485"/>
      <c r="RPY2" s="485"/>
      <c r="RPZ2" s="485"/>
      <c r="RQA2" s="485"/>
      <c r="RQB2" s="485"/>
      <c r="RQC2" s="485"/>
      <c r="RQD2" s="485"/>
      <c r="RQE2" s="485"/>
      <c r="RQF2" s="485"/>
      <c r="RQG2" s="485"/>
      <c r="RQH2" s="485"/>
      <c r="RQI2" s="485"/>
      <c r="RQJ2" s="485"/>
      <c r="RQK2" s="485"/>
      <c r="RQL2" s="485"/>
      <c r="RQM2" s="485"/>
      <c r="RQN2" s="485"/>
      <c r="RQO2" s="485"/>
      <c r="RQP2" s="485"/>
      <c r="RQQ2" s="485"/>
      <c r="RQR2" s="485"/>
      <c r="RQS2" s="485"/>
      <c r="RQT2" s="485"/>
      <c r="RQU2" s="485"/>
      <c r="RQV2" s="485"/>
      <c r="RQW2" s="485"/>
      <c r="RQX2" s="485"/>
      <c r="RQY2" s="485"/>
      <c r="RQZ2" s="485"/>
      <c r="RRA2" s="485"/>
      <c r="RRB2" s="485"/>
      <c r="RRC2" s="485"/>
      <c r="RRD2" s="485"/>
      <c r="RRE2" s="485"/>
      <c r="RRF2" s="485"/>
      <c r="RRG2" s="485"/>
      <c r="RRH2" s="485"/>
      <c r="RRI2" s="485"/>
      <c r="RRJ2" s="485"/>
      <c r="RRK2" s="485"/>
      <c r="RRL2" s="485"/>
      <c r="RRM2" s="485"/>
      <c r="RRN2" s="485"/>
      <c r="RRO2" s="485"/>
      <c r="RRP2" s="485"/>
      <c r="RRQ2" s="485"/>
      <c r="RRR2" s="485"/>
      <c r="RRS2" s="485"/>
      <c r="RRT2" s="485"/>
      <c r="RRU2" s="485"/>
      <c r="RRV2" s="485"/>
      <c r="RRW2" s="485"/>
      <c r="RRX2" s="485"/>
      <c r="RRY2" s="485"/>
      <c r="RRZ2" s="485"/>
      <c r="RSA2" s="485"/>
      <c r="RSB2" s="485"/>
      <c r="RSC2" s="485"/>
      <c r="RSD2" s="485"/>
      <c r="RSE2" s="485"/>
      <c r="RSF2" s="485"/>
      <c r="RSG2" s="485"/>
      <c r="RSH2" s="485"/>
      <c r="RSI2" s="485"/>
      <c r="RSJ2" s="485"/>
      <c r="RSK2" s="485"/>
      <c r="RSL2" s="485"/>
      <c r="RSM2" s="485"/>
      <c r="RSN2" s="485"/>
      <c r="RSO2" s="485"/>
      <c r="RSP2" s="485"/>
      <c r="RSQ2" s="485"/>
      <c r="RSR2" s="485"/>
      <c r="RSS2" s="485"/>
      <c r="RST2" s="485"/>
      <c r="RSU2" s="485"/>
      <c r="RSV2" s="485"/>
      <c r="RSW2" s="485"/>
      <c r="RSX2" s="485"/>
      <c r="RSY2" s="485"/>
      <c r="RSZ2" s="485"/>
      <c r="RTA2" s="485"/>
      <c r="RTB2" s="485"/>
      <c r="RTC2" s="485"/>
      <c r="RTD2" s="485"/>
      <c r="RTE2" s="485"/>
      <c r="RTF2" s="485"/>
      <c r="RTG2" s="485"/>
      <c r="RTH2" s="485"/>
      <c r="RTI2" s="485"/>
      <c r="RTJ2" s="485"/>
      <c r="RTK2" s="485"/>
      <c r="RTL2" s="485"/>
      <c r="RTM2" s="485"/>
      <c r="RTN2" s="485"/>
      <c r="RTO2" s="485"/>
      <c r="RTP2" s="485"/>
      <c r="RTQ2" s="485"/>
      <c r="RTR2" s="485"/>
      <c r="RTS2" s="485"/>
      <c r="RTT2" s="485"/>
      <c r="RTU2" s="485"/>
      <c r="RTV2" s="485"/>
      <c r="RTW2" s="485"/>
      <c r="RTX2" s="485"/>
      <c r="RTY2" s="485"/>
      <c r="RTZ2" s="485"/>
      <c r="RUA2" s="485"/>
      <c r="RUB2" s="485"/>
      <c r="RUC2" s="485"/>
      <c r="RUD2" s="485"/>
      <c r="RUE2" s="485"/>
      <c r="RUF2" s="485"/>
      <c r="RUG2" s="485"/>
      <c r="RUH2" s="485"/>
      <c r="RUI2" s="485"/>
      <c r="RUJ2" s="485"/>
      <c r="RUK2" s="485"/>
      <c r="RUL2" s="485"/>
      <c r="RUM2" s="485"/>
      <c r="RUN2" s="485"/>
      <c r="RUO2" s="485"/>
      <c r="RUP2" s="485"/>
      <c r="RUQ2" s="485"/>
      <c r="RUR2" s="485"/>
      <c r="RUS2" s="485"/>
      <c r="RUT2" s="485"/>
      <c r="RUU2" s="485"/>
      <c r="RUV2" s="485"/>
      <c r="RUW2" s="485"/>
      <c r="RUX2" s="485"/>
      <c r="RUY2" s="485"/>
      <c r="RUZ2" s="485"/>
      <c r="RVA2" s="485"/>
      <c r="RVB2" s="485"/>
      <c r="RVC2" s="485"/>
      <c r="RVD2" s="485"/>
      <c r="RVE2" s="485"/>
      <c r="RVF2" s="485"/>
      <c r="RVG2" s="485"/>
      <c r="RVH2" s="485"/>
      <c r="RVI2" s="485"/>
      <c r="RVJ2" s="485"/>
      <c r="RVK2" s="485"/>
      <c r="RVL2" s="485"/>
      <c r="RVM2" s="485"/>
      <c r="RVN2" s="485"/>
      <c r="RVO2" s="485"/>
      <c r="RVP2" s="485"/>
      <c r="RVQ2" s="485"/>
      <c r="RVR2" s="485"/>
      <c r="RVS2" s="485"/>
      <c r="RVT2" s="485"/>
      <c r="RVU2" s="485"/>
      <c r="RVV2" s="485"/>
      <c r="RVW2" s="485"/>
      <c r="RVX2" s="485"/>
      <c r="RVY2" s="485"/>
      <c r="RVZ2" s="485"/>
      <c r="RWA2" s="485"/>
      <c r="RWB2" s="485"/>
      <c r="RWC2" s="485"/>
      <c r="RWD2" s="485"/>
      <c r="RWE2" s="485"/>
      <c r="RWF2" s="485"/>
      <c r="RWG2" s="485"/>
      <c r="RWH2" s="485"/>
      <c r="RWI2" s="485"/>
      <c r="RWJ2" s="485"/>
      <c r="RWK2" s="485"/>
      <c r="RWL2" s="485"/>
      <c r="RWM2" s="485"/>
      <c r="RWN2" s="485"/>
      <c r="RWO2" s="485"/>
      <c r="RWP2" s="485"/>
      <c r="RWQ2" s="485"/>
      <c r="RWR2" s="485"/>
      <c r="RWS2" s="485"/>
      <c r="RWT2" s="485"/>
      <c r="RWU2" s="485"/>
      <c r="RWV2" s="485"/>
      <c r="RWW2" s="485"/>
      <c r="RWX2" s="485"/>
      <c r="RWY2" s="485"/>
      <c r="RWZ2" s="485"/>
      <c r="RXA2" s="485"/>
      <c r="RXB2" s="485"/>
      <c r="RXC2" s="485"/>
      <c r="RXD2" s="485"/>
      <c r="RXE2" s="485"/>
      <c r="RXF2" s="485"/>
      <c r="RXG2" s="485"/>
      <c r="RXH2" s="485"/>
      <c r="RXI2" s="485"/>
      <c r="RXJ2" s="485"/>
      <c r="RXK2" s="485"/>
      <c r="RXL2" s="485"/>
      <c r="RXM2" s="485"/>
      <c r="RXN2" s="485"/>
      <c r="RXO2" s="485"/>
      <c r="RXP2" s="485"/>
      <c r="RXQ2" s="485"/>
      <c r="RXR2" s="485"/>
      <c r="RXS2" s="485"/>
      <c r="RXT2" s="485"/>
      <c r="RXU2" s="485"/>
      <c r="RXV2" s="485"/>
      <c r="RXW2" s="485"/>
      <c r="RXX2" s="485"/>
      <c r="RXY2" s="485"/>
      <c r="RXZ2" s="485"/>
      <c r="RYA2" s="485"/>
      <c r="RYB2" s="485"/>
      <c r="RYC2" s="485"/>
      <c r="RYD2" s="485"/>
      <c r="RYE2" s="485"/>
      <c r="RYF2" s="485"/>
      <c r="RYG2" s="485"/>
      <c r="RYH2" s="485"/>
      <c r="RYI2" s="485"/>
      <c r="RYJ2" s="485"/>
      <c r="RYK2" s="485"/>
      <c r="RYL2" s="485"/>
      <c r="RYM2" s="485"/>
      <c r="RYN2" s="485"/>
      <c r="RYO2" s="485"/>
      <c r="RYP2" s="485"/>
      <c r="RYQ2" s="485"/>
      <c r="RYR2" s="485"/>
      <c r="RYS2" s="485"/>
      <c r="RYT2" s="485"/>
      <c r="RYU2" s="485"/>
      <c r="RYV2" s="485"/>
      <c r="RYW2" s="485"/>
      <c r="RYX2" s="485"/>
      <c r="RYY2" s="485"/>
      <c r="RYZ2" s="485"/>
      <c r="RZA2" s="485"/>
      <c r="RZB2" s="485"/>
      <c r="RZC2" s="485"/>
      <c r="RZD2" s="485"/>
      <c r="RZE2" s="485"/>
      <c r="RZF2" s="485"/>
      <c r="RZG2" s="485"/>
      <c r="RZH2" s="485"/>
      <c r="RZI2" s="485"/>
      <c r="RZJ2" s="485"/>
      <c r="RZK2" s="485"/>
      <c r="RZL2" s="485"/>
      <c r="RZM2" s="485"/>
      <c r="RZN2" s="485"/>
      <c r="RZO2" s="485"/>
      <c r="RZP2" s="485"/>
      <c r="RZQ2" s="485"/>
      <c r="RZR2" s="485"/>
      <c r="RZS2" s="485"/>
      <c r="RZT2" s="485"/>
      <c r="RZU2" s="485"/>
      <c r="RZV2" s="485"/>
      <c r="RZW2" s="485"/>
      <c r="RZX2" s="485"/>
      <c r="RZY2" s="485"/>
      <c r="RZZ2" s="485"/>
      <c r="SAA2" s="485"/>
      <c r="SAB2" s="485"/>
      <c r="SAC2" s="485"/>
      <c r="SAD2" s="485"/>
      <c r="SAE2" s="485"/>
      <c r="SAF2" s="485"/>
      <c r="SAG2" s="485"/>
      <c r="SAH2" s="485"/>
      <c r="SAI2" s="485"/>
      <c r="SAJ2" s="485"/>
      <c r="SAK2" s="485"/>
      <c r="SAL2" s="485"/>
      <c r="SAM2" s="485"/>
      <c r="SAN2" s="485"/>
      <c r="SAO2" s="485"/>
      <c r="SAP2" s="485"/>
      <c r="SAQ2" s="485"/>
      <c r="SAR2" s="485"/>
      <c r="SAS2" s="485"/>
      <c r="SAT2" s="485"/>
      <c r="SAU2" s="485"/>
      <c r="SAV2" s="485"/>
      <c r="SAW2" s="485"/>
      <c r="SAX2" s="485"/>
      <c r="SAY2" s="485"/>
      <c r="SAZ2" s="485"/>
      <c r="SBA2" s="485"/>
      <c r="SBB2" s="485"/>
      <c r="SBC2" s="485"/>
      <c r="SBD2" s="485"/>
      <c r="SBE2" s="485"/>
      <c r="SBF2" s="485"/>
      <c r="SBG2" s="485"/>
      <c r="SBH2" s="485"/>
      <c r="SBI2" s="485"/>
      <c r="SBJ2" s="485"/>
      <c r="SBK2" s="485"/>
      <c r="SBL2" s="485"/>
      <c r="SBM2" s="485"/>
      <c r="SBN2" s="485"/>
      <c r="SBO2" s="485"/>
      <c r="SBP2" s="485"/>
      <c r="SBQ2" s="485"/>
      <c r="SBR2" s="485"/>
      <c r="SBS2" s="485"/>
      <c r="SBT2" s="485"/>
      <c r="SBU2" s="485"/>
      <c r="SBV2" s="485"/>
      <c r="SBW2" s="485"/>
      <c r="SBX2" s="485"/>
      <c r="SBY2" s="485"/>
      <c r="SBZ2" s="485"/>
      <c r="SCA2" s="485"/>
      <c r="SCB2" s="485"/>
      <c r="SCC2" s="485"/>
      <c r="SCD2" s="485"/>
      <c r="SCE2" s="485"/>
      <c r="SCF2" s="485"/>
      <c r="SCG2" s="485"/>
      <c r="SCH2" s="485"/>
      <c r="SCI2" s="485"/>
      <c r="SCJ2" s="485"/>
      <c r="SCK2" s="485"/>
      <c r="SCL2" s="485"/>
      <c r="SCM2" s="485"/>
      <c r="SCN2" s="485"/>
      <c r="SCO2" s="485"/>
      <c r="SCP2" s="485"/>
      <c r="SCQ2" s="485"/>
      <c r="SCR2" s="485"/>
      <c r="SCS2" s="485"/>
      <c r="SCT2" s="485"/>
      <c r="SCU2" s="485"/>
      <c r="SCV2" s="485"/>
      <c r="SCW2" s="485"/>
      <c r="SCX2" s="485"/>
      <c r="SCY2" s="485"/>
      <c r="SCZ2" s="485"/>
      <c r="SDA2" s="485"/>
      <c r="SDB2" s="485"/>
      <c r="SDC2" s="485"/>
      <c r="SDD2" s="485"/>
      <c r="SDE2" s="485"/>
      <c r="SDF2" s="485"/>
      <c r="SDG2" s="485"/>
      <c r="SDH2" s="485"/>
      <c r="SDI2" s="485"/>
      <c r="SDJ2" s="485"/>
      <c r="SDK2" s="485"/>
      <c r="SDL2" s="485"/>
      <c r="SDM2" s="485"/>
      <c r="SDN2" s="485"/>
      <c r="SDO2" s="485"/>
      <c r="SDP2" s="485"/>
      <c r="SDQ2" s="485"/>
      <c r="SDR2" s="485"/>
      <c r="SDS2" s="485"/>
      <c r="SDT2" s="485"/>
      <c r="SDU2" s="485"/>
      <c r="SDV2" s="485"/>
      <c r="SDW2" s="485"/>
      <c r="SDX2" s="485"/>
      <c r="SDY2" s="485"/>
      <c r="SDZ2" s="485"/>
      <c r="SEA2" s="485"/>
      <c r="SEB2" s="485"/>
      <c r="SEC2" s="485"/>
      <c r="SED2" s="485"/>
      <c r="SEE2" s="485"/>
      <c r="SEF2" s="485"/>
      <c r="SEG2" s="485"/>
      <c r="SEH2" s="485"/>
      <c r="SEI2" s="485"/>
      <c r="SEJ2" s="485"/>
      <c r="SEK2" s="485"/>
      <c r="SEL2" s="485"/>
      <c r="SEM2" s="485"/>
      <c r="SEN2" s="485"/>
      <c r="SEO2" s="485"/>
      <c r="SEP2" s="485"/>
      <c r="SEQ2" s="485"/>
      <c r="SER2" s="485"/>
      <c r="SES2" s="485"/>
      <c r="SET2" s="485"/>
      <c r="SEU2" s="485"/>
      <c r="SEV2" s="485"/>
      <c r="SEW2" s="485"/>
      <c r="SEX2" s="485"/>
      <c r="SEY2" s="485"/>
      <c r="SEZ2" s="485"/>
      <c r="SFA2" s="485"/>
      <c r="SFB2" s="485"/>
      <c r="SFC2" s="485"/>
      <c r="SFD2" s="485"/>
      <c r="SFE2" s="485"/>
      <c r="SFF2" s="485"/>
      <c r="SFG2" s="485"/>
      <c r="SFH2" s="485"/>
      <c r="SFI2" s="485"/>
      <c r="SFJ2" s="485"/>
      <c r="SFK2" s="485"/>
      <c r="SFL2" s="485"/>
      <c r="SFM2" s="485"/>
      <c r="SFN2" s="485"/>
      <c r="SFO2" s="485"/>
      <c r="SFP2" s="485"/>
      <c r="SFQ2" s="485"/>
      <c r="SFR2" s="485"/>
      <c r="SFS2" s="485"/>
      <c r="SFT2" s="485"/>
      <c r="SFU2" s="485"/>
      <c r="SFV2" s="485"/>
      <c r="SFW2" s="485"/>
      <c r="SFX2" s="485"/>
      <c r="SFY2" s="485"/>
      <c r="SFZ2" s="485"/>
      <c r="SGA2" s="485"/>
      <c r="SGB2" s="485"/>
      <c r="SGC2" s="485"/>
      <c r="SGD2" s="485"/>
      <c r="SGE2" s="485"/>
      <c r="SGF2" s="485"/>
      <c r="SGG2" s="485"/>
      <c r="SGH2" s="485"/>
      <c r="SGI2" s="485"/>
      <c r="SGJ2" s="485"/>
      <c r="SGK2" s="485"/>
      <c r="SGL2" s="485"/>
      <c r="SGM2" s="485"/>
      <c r="SGN2" s="485"/>
      <c r="SGO2" s="485"/>
      <c r="SGP2" s="485"/>
      <c r="SGQ2" s="485"/>
      <c r="SGR2" s="485"/>
      <c r="SGS2" s="485"/>
      <c r="SGT2" s="485"/>
      <c r="SGU2" s="485"/>
      <c r="SGV2" s="485"/>
      <c r="SGW2" s="485"/>
      <c r="SGX2" s="485"/>
      <c r="SGY2" s="485"/>
      <c r="SGZ2" s="485"/>
      <c r="SHA2" s="485"/>
      <c r="SHB2" s="485"/>
      <c r="SHC2" s="485"/>
      <c r="SHD2" s="485"/>
      <c r="SHE2" s="485"/>
      <c r="SHF2" s="485"/>
      <c r="SHG2" s="485"/>
      <c r="SHH2" s="485"/>
      <c r="SHI2" s="485"/>
      <c r="SHJ2" s="485"/>
      <c r="SHK2" s="485"/>
      <c r="SHL2" s="485"/>
      <c r="SHM2" s="485"/>
      <c r="SHN2" s="485"/>
      <c r="SHO2" s="485"/>
      <c r="SHP2" s="485"/>
      <c r="SHQ2" s="485"/>
      <c r="SHR2" s="485"/>
      <c r="SHS2" s="485"/>
      <c r="SHT2" s="485"/>
      <c r="SHU2" s="485"/>
      <c r="SHV2" s="485"/>
      <c r="SHW2" s="485"/>
      <c r="SHX2" s="485"/>
      <c r="SHY2" s="485"/>
      <c r="SHZ2" s="485"/>
      <c r="SIA2" s="485"/>
      <c r="SIB2" s="485"/>
      <c r="SIC2" s="485"/>
      <c r="SID2" s="485"/>
      <c r="SIE2" s="485"/>
      <c r="SIF2" s="485"/>
      <c r="SIG2" s="485"/>
      <c r="SIH2" s="485"/>
      <c r="SII2" s="485"/>
      <c r="SIJ2" s="485"/>
      <c r="SIK2" s="485"/>
      <c r="SIL2" s="485"/>
      <c r="SIM2" s="485"/>
      <c r="SIN2" s="485"/>
      <c r="SIO2" s="485"/>
      <c r="SIP2" s="485"/>
      <c r="SIQ2" s="485"/>
      <c r="SIR2" s="485"/>
      <c r="SIS2" s="485"/>
      <c r="SIT2" s="485"/>
      <c r="SIU2" s="485"/>
      <c r="SIV2" s="485"/>
      <c r="SIW2" s="485"/>
      <c r="SIX2" s="485"/>
      <c r="SIY2" s="485"/>
      <c r="SIZ2" s="485"/>
      <c r="SJA2" s="485"/>
      <c r="SJB2" s="485"/>
      <c r="SJC2" s="485"/>
      <c r="SJD2" s="485"/>
      <c r="SJE2" s="485"/>
      <c r="SJF2" s="485"/>
      <c r="SJG2" s="485"/>
      <c r="SJH2" s="485"/>
      <c r="SJI2" s="485"/>
      <c r="SJJ2" s="485"/>
      <c r="SJK2" s="485"/>
      <c r="SJL2" s="485"/>
      <c r="SJM2" s="485"/>
      <c r="SJN2" s="485"/>
      <c r="SJO2" s="485"/>
      <c r="SJP2" s="485"/>
      <c r="SJQ2" s="485"/>
      <c r="SJR2" s="485"/>
      <c r="SJS2" s="485"/>
      <c r="SJT2" s="485"/>
      <c r="SJU2" s="485"/>
      <c r="SJV2" s="485"/>
      <c r="SJW2" s="485"/>
      <c r="SJX2" s="485"/>
      <c r="SJY2" s="485"/>
      <c r="SJZ2" s="485"/>
      <c r="SKA2" s="485"/>
      <c r="SKB2" s="485"/>
      <c r="SKC2" s="485"/>
      <c r="SKD2" s="485"/>
      <c r="SKE2" s="485"/>
      <c r="SKF2" s="485"/>
      <c r="SKG2" s="485"/>
      <c r="SKH2" s="485"/>
      <c r="SKI2" s="485"/>
      <c r="SKJ2" s="485"/>
      <c r="SKK2" s="485"/>
      <c r="SKL2" s="485"/>
      <c r="SKM2" s="485"/>
      <c r="SKN2" s="485"/>
      <c r="SKO2" s="485"/>
      <c r="SKP2" s="485"/>
      <c r="SKQ2" s="485"/>
      <c r="SKR2" s="485"/>
      <c r="SKS2" s="485"/>
      <c r="SKT2" s="485"/>
      <c r="SKU2" s="485"/>
      <c r="SKV2" s="485"/>
      <c r="SKW2" s="485"/>
      <c r="SKX2" s="485"/>
      <c r="SKY2" s="485"/>
      <c r="SKZ2" s="485"/>
      <c r="SLA2" s="485"/>
      <c r="SLB2" s="485"/>
      <c r="SLC2" s="485"/>
      <c r="SLD2" s="485"/>
      <c r="SLE2" s="485"/>
      <c r="SLF2" s="485"/>
      <c r="SLG2" s="485"/>
      <c r="SLH2" s="485"/>
      <c r="SLI2" s="485"/>
      <c r="SLJ2" s="485"/>
      <c r="SLK2" s="485"/>
      <c r="SLL2" s="485"/>
      <c r="SLM2" s="485"/>
      <c r="SLN2" s="485"/>
      <c r="SLO2" s="485"/>
      <c r="SLP2" s="485"/>
      <c r="SLQ2" s="485"/>
      <c r="SLR2" s="485"/>
      <c r="SLS2" s="485"/>
      <c r="SLT2" s="485"/>
      <c r="SLU2" s="485"/>
      <c r="SLV2" s="485"/>
      <c r="SLW2" s="485"/>
      <c r="SLX2" s="485"/>
      <c r="SLY2" s="485"/>
      <c r="SLZ2" s="485"/>
      <c r="SMA2" s="485"/>
      <c r="SMB2" s="485"/>
      <c r="SMC2" s="485"/>
      <c r="SMD2" s="485"/>
      <c r="SME2" s="485"/>
      <c r="SMF2" s="485"/>
      <c r="SMG2" s="485"/>
      <c r="SMH2" s="485"/>
      <c r="SMI2" s="485"/>
      <c r="SMJ2" s="485"/>
      <c r="SMK2" s="485"/>
      <c r="SML2" s="485"/>
      <c r="SMM2" s="485"/>
      <c r="SMN2" s="485"/>
      <c r="SMO2" s="485"/>
      <c r="SMP2" s="485"/>
      <c r="SMQ2" s="485"/>
      <c r="SMR2" s="485"/>
      <c r="SMS2" s="485"/>
      <c r="SMT2" s="485"/>
      <c r="SMU2" s="485"/>
      <c r="SMV2" s="485"/>
      <c r="SMW2" s="485"/>
      <c r="SMX2" s="485"/>
      <c r="SMY2" s="485"/>
      <c r="SMZ2" s="485"/>
      <c r="SNA2" s="485"/>
      <c r="SNB2" s="485"/>
      <c r="SNC2" s="485"/>
      <c r="SND2" s="485"/>
      <c r="SNE2" s="485"/>
      <c r="SNF2" s="485"/>
      <c r="SNG2" s="485"/>
      <c r="SNH2" s="485"/>
      <c r="SNI2" s="485"/>
      <c r="SNJ2" s="485"/>
      <c r="SNK2" s="485"/>
      <c r="SNL2" s="485"/>
      <c r="SNM2" s="485"/>
      <c r="SNN2" s="485"/>
      <c r="SNO2" s="485"/>
      <c r="SNP2" s="485"/>
      <c r="SNQ2" s="485"/>
      <c r="SNR2" s="485"/>
      <c r="SNS2" s="485"/>
      <c r="SNT2" s="485"/>
      <c r="SNU2" s="485"/>
      <c r="SNV2" s="485"/>
      <c r="SNW2" s="485"/>
      <c r="SNX2" s="485"/>
      <c r="SNY2" s="485"/>
      <c r="SNZ2" s="485"/>
      <c r="SOA2" s="485"/>
      <c r="SOB2" s="485"/>
      <c r="SOC2" s="485"/>
      <c r="SOD2" s="485"/>
      <c r="SOE2" s="485"/>
      <c r="SOF2" s="485"/>
      <c r="SOG2" s="485"/>
      <c r="SOH2" s="485"/>
      <c r="SOI2" s="485"/>
      <c r="SOJ2" s="485"/>
      <c r="SOK2" s="485"/>
      <c r="SOL2" s="485"/>
      <c r="SOM2" s="485"/>
      <c r="SON2" s="485"/>
      <c r="SOO2" s="485"/>
      <c r="SOP2" s="485"/>
      <c r="SOQ2" s="485"/>
      <c r="SOR2" s="485"/>
      <c r="SOS2" s="485"/>
      <c r="SOT2" s="485"/>
      <c r="SOU2" s="485"/>
      <c r="SOV2" s="485"/>
      <c r="SOW2" s="485"/>
      <c r="SOX2" s="485"/>
      <c r="SOY2" s="485"/>
      <c r="SOZ2" s="485"/>
      <c r="SPA2" s="485"/>
      <c r="SPB2" s="485"/>
      <c r="SPC2" s="485"/>
      <c r="SPD2" s="485"/>
      <c r="SPE2" s="485"/>
      <c r="SPF2" s="485"/>
      <c r="SPG2" s="485"/>
      <c r="SPH2" s="485"/>
      <c r="SPI2" s="485"/>
      <c r="SPJ2" s="485"/>
      <c r="SPK2" s="485"/>
      <c r="SPL2" s="485"/>
      <c r="SPM2" s="485"/>
      <c r="SPN2" s="485"/>
      <c r="SPO2" s="485"/>
      <c r="SPP2" s="485"/>
      <c r="SPQ2" s="485"/>
      <c r="SPR2" s="485"/>
      <c r="SPS2" s="485"/>
      <c r="SPT2" s="485"/>
      <c r="SPU2" s="485"/>
      <c r="SPV2" s="485"/>
      <c r="SPW2" s="485"/>
      <c r="SPX2" s="485"/>
      <c r="SPY2" s="485"/>
      <c r="SPZ2" s="485"/>
      <c r="SQA2" s="485"/>
      <c r="SQB2" s="485"/>
      <c r="SQC2" s="485"/>
      <c r="SQD2" s="485"/>
      <c r="SQE2" s="485"/>
      <c r="SQF2" s="485"/>
      <c r="SQG2" s="485"/>
      <c r="SQH2" s="485"/>
      <c r="SQI2" s="485"/>
      <c r="SQJ2" s="485"/>
      <c r="SQK2" s="485"/>
      <c r="SQL2" s="485"/>
      <c r="SQM2" s="485"/>
      <c r="SQN2" s="485"/>
      <c r="SQO2" s="485"/>
      <c r="SQP2" s="485"/>
      <c r="SQQ2" s="485"/>
      <c r="SQR2" s="485"/>
      <c r="SQS2" s="485"/>
      <c r="SQT2" s="485"/>
      <c r="SQU2" s="485"/>
      <c r="SQV2" s="485"/>
      <c r="SQW2" s="485"/>
      <c r="SQX2" s="485"/>
      <c r="SQY2" s="485"/>
      <c r="SQZ2" s="485"/>
      <c r="SRA2" s="485"/>
      <c r="SRB2" s="485"/>
      <c r="SRC2" s="485"/>
      <c r="SRD2" s="485"/>
      <c r="SRE2" s="485"/>
      <c r="SRF2" s="485"/>
      <c r="SRG2" s="485"/>
      <c r="SRH2" s="485"/>
      <c r="SRI2" s="485"/>
      <c r="SRJ2" s="485"/>
      <c r="SRK2" s="485"/>
      <c r="SRL2" s="485"/>
      <c r="SRM2" s="485"/>
      <c r="SRN2" s="485"/>
      <c r="SRO2" s="485"/>
      <c r="SRP2" s="485"/>
      <c r="SRQ2" s="485"/>
      <c r="SRR2" s="485"/>
      <c r="SRS2" s="485"/>
      <c r="SRT2" s="485"/>
      <c r="SRU2" s="485"/>
      <c r="SRV2" s="485"/>
      <c r="SRW2" s="485"/>
      <c r="SRX2" s="485"/>
      <c r="SRY2" s="485"/>
      <c r="SRZ2" s="485"/>
      <c r="SSA2" s="485"/>
      <c r="SSB2" s="485"/>
      <c r="SSC2" s="485"/>
      <c r="SSD2" s="485"/>
      <c r="SSE2" s="485"/>
      <c r="SSF2" s="485"/>
      <c r="SSG2" s="485"/>
      <c r="SSH2" s="485"/>
      <c r="SSI2" s="485"/>
      <c r="SSJ2" s="485"/>
      <c r="SSK2" s="485"/>
      <c r="SSL2" s="485"/>
      <c r="SSM2" s="485"/>
      <c r="SSN2" s="485"/>
      <c r="SSO2" s="485"/>
      <c r="SSP2" s="485"/>
      <c r="SSQ2" s="485"/>
      <c r="SSR2" s="485"/>
      <c r="SSS2" s="485"/>
      <c r="SST2" s="485"/>
      <c r="SSU2" s="485"/>
      <c r="SSV2" s="485"/>
      <c r="SSW2" s="485"/>
      <c r="SSX2" s="485"/>
      <c r="SSY2" s="485"/>
      <c r="SSZ2" s="485"/>
      <c r="STA2" s="485"/>
      <c r="STB2" s="485"/>
      <c r="STC2" s="485"/>
      <c r="STD2" s="485"/>
      <c r="STE2" s="485"/>
      <c r="STF2" s="485"/>
      <c r="STG2" s="485"/>
      <c r="STH2" s="485"/>
      <c r="STI2" s="485"/>
      <c r="STJ2" s="485"/>
      <c r="STK2" s="485"/>
      <c r="STL2" s="485"/>
      <c r="STM2" s="485"/>
      <c r="STN2" s="485"/>
      <c r="STO2" s="485"/>
      <c r="STP2" s="485"/>
      <c r="STQ2" s="485"/>
      <c r="STR2" s="485"/>
      <c r="STS2" s="485"/>
      <c r="STT2" s="485"/>
      <c r="STU2" s="485"/>
      <c r="STV2" s="485"/>
      <c r="STW2" s="485"/>
      <c r="STX2" s="485"/>
      <c r="STY2" s="485"/>
      <c r="STZ2" s="485"/>
      <c r="SUA2" s="485"/>
      <c r="SUB2" s="485"/>
      <c r="SUC2" s="485"/>
      <c r="SUD2" s="485"/>
      <c r="SUE2" s="485"/>
      <c r="SUF2" s="485"/>
      <c r="SUG2" s="485"/>
      <c r="SUH2" s="485"/>
      <c r="SUI2" s="485"/>
      <c r="SUJ2" s="485"/>
      <c r="SUK2" s="485"/>
      <c r="SUL2" s="485"/>
      <c r="SUM2" s="485"/>
      <c r="SUN2" s="485"/>
      <c r="SUO2" s="485"/>
      <c r="SUP2" s="485"/>
      <c r="SUQ2" s="485"/>
      <c r="SUR2" s="485"/>
      <c r="SUS2" s="485"/>
      <c r="SUT2" s="485"/>
      <c r="SUU2" s="485"/>
      <c r="SUV2" s="485"/>
      <c r="SUW2" s="485"/>
      <c r="SUX2" s="485"/>
      <c r="SUY2" s="485"/>
      <c r="SUZ2" s="485"/>
      <c r="SVA2" s="485"/>
      <c r="SVB2" s="485"/>
      <c r="SVC2" s="485"/>
      <c r="SVD2" s="485"/>
      <c r="SVE2" s="485"/>
      <c r="SVF2" s="485"/>
      <c r="SVG2" s="485"/>
      <c r="SVH2" s="485"/>
      <c r="SVI2" s="485"/>
      <c r="SVJ2" s="485"/>
      <c r="SVK2" s="485"/>
      <c r="SVL2" s="485"/>
      <c r="SVM2" s="485"/>
      <c r="SVN2" s="485"/>
      <c r="SVO2" s="485"/>
      <c r="SVP2" s="485"/>
      <c r="SVQ2" s="485"/>
      <c r="SVR2" s="485"/>
      <c r="SVS2" s="485"/>
      <c r="SVT2" s="485"/>
      <c r="SVU2" s="485"/>
      <c r="SVV2" s="485"/>
      <c r="SVW2" s="485"/>
      <c r="SVX2" s="485"/>
      <c r="SVY2" s="485"/>
      <c r="SVZ2" s="485"/>
      <c r="SWA2" s="485"/>
      <c r="SWB2" s="485"/>
      <c r="SWC2" s="485"/>
      <c r="SWD2" s="485"/>
      <c r="SWE2" s="485"/>
      <c r="SWF2" s="485"/>
      <c r="SWG2" s="485"/>
      <c r="SWH2" s="485"/>
      <c r="SWI2" s="485"/>
      <c r="SWJ2" s="485"/>
      <c r="SWK2" s="485"/>
      <c r="SWL2" s="485"/>
      <c r="SWM2" s="485"/>
      <c r="SWN2" s="485"/>
      <c r="SWO2" s="485"/>
      <c r="SWP2" s="485"/>
      <c r="SWQ2" s="485"/>
      <c r="SWR2" s="485"/>
      <c r="SWS2" s="485"/>
      <c r="SWT2" s="485"/>
      <c r="SWU2" s="485"/>
      <c r="SWV2" s="485"/>
      <c r="SWW2" s="485"/>
      <c r="SWX2" s="485"/>
      <c r="SWY2" s="485"/>
      <c r="SWZ2" s="485"/>
      <c r="SXA2" s="485"/>
      <c r="SXB2" s="485"/>
      <c r="SXC2" s="485"/>
      <c r="SXD2" s="485"/>
      <c r="SXE2" s="485"/>
      <c r="SXF2" s="485"/>
      <c r="SXG2" s="485"/>
      <c r="SXH2" s="485"/>
      <c r="SXI2" s="485"/>
      <c r="SXJ2" s="485"/>
      <c r="SXK2" s="485"/>
      <c r="SXL2" s="485"/>
      <c r="SXM2" s="485"/>
      <c r="SXN2" s="485"/>
      <c r="SXO2" s="485"/>
      <c r="SXP2" s="485"/>
      <c r="SXQ2" s="485"/>
      <c r="SXR2" s="485"/>
      <c r="SXS2" s="485"/>
      <c r="SXT2" s="485"/>
      <c r="SXU2" s="485"/>
      <c r="SXV2" s="485"/>
      <c r="SXW2" s="485"/>
      <c r="SXX2" s="485"/>
      <c r="SXY2" s="485"/>
      <c r="SXZ2" s="485"/>
      <c r="SYA2" s="485"/>
      <c r="SYB2" s="485"/>
      <c r="SYC2" s="485"/>
      <c r="SYD2" s="485"/>
      <c r="SYE2" s="485"/>
      <c r="SYF2" s="485"/>
      <c r="SYG2" s="485"/>
      <c r="SYH2" s="485"/>
      <c r="SYI2" s="485"/>
      <c r="SYJ2" s="485"/>
      <c r="SYK2" s="485"/>
      <c r="SYL2" s="485"/>
      <c r="SYM2" s="485"/>
      <c r="SYN2" s="485"/>
      <c r="SYO2" s="485"/>
      <c r="SYP2" s="485"/>
      <c r="SYQ2" s="485"/>
      <c r="SYR2" s="485"/>
      <c r="SYS2" s="485"/>
      <c r="SYT2" s="485"/>
      <c r="SYU2" s="485"/>
      <c r="SYV2" s="485"/>
      <c r="SYW2" s="485"/>
      <c r="SYX2" s="485"/>
      <c r="SYY2" s="485"/>
      <c r="SYZ2" s="485"/>
      <c r="SZA2" s="485"/>
      <c r="SZB2" s="485"/>
      <c r="SZC2" s="485"/>
      <c r="SZD2" s="485"/>
      <c r="SZE2" s="485"/>
      <c r="SZF2" s="485"/>
      <c r="SZG2" s="485"/>
      <c r="SZH2" s="485"/>
      <c r="SZI2" s="485"/>
      <c r="SZJ2" s="485"/>
      <c r="SZK2" s="485"/>
      <c r="SZL2" s="485"/>
      <c r="SZM2" s="485"/>
      <c r="SZN2" s="485"/>
      <c r="SZO2" s="485"/>
      <c r="SZP2" s="485"/>
      <c r="SZQ2" s="485"/>
      <c r="SZR2" s="485"/>
      <c r="SZS2" s="485"/>
      <c r="SZT2" s="485"/>
      <c r="SZU2" s="485"/>
      <c r="SZV2" s="485"/>
      <c r="SZW2" s="485"/>
      <c r="SZX2" s="485"/>
      <c r="SZY2" s="485"/>
      <c r="SZZ2" s="485"/>
      <c r="TAA2" s="485"/>
      <c r="TAB2" s="485"/>
      <c r="TAC2" s="485"/>
      <c r="TAD2" s="485"/>
      <c r="TAE2" s="485"/>
      <c r="TAF2" s="485"/>
      <c r="TAG2" s="485"/>
      <c r="TAH2" s="485"/>
      <c r="TAI2" s="485"/>
      <c r="TAJ2" s="485"/>
      <c r="TAK2" s="485"/>
      <c r="TAL2" s="485"/>
      <c r="TAM2" s="485"/>
      <c r="TAN2" s="485"/>
      <c r="TAO2" s="485"/>
      <c r="TAP2" s="485"/>
      <c r="TAQ2" s="485"/>
      <c r="TAR2" s="485"/>
      <c r="TAS2" s="485"/>
      <c r="TAT2" s="485"/>
      <c r="TAU2" s="485"/>
      <c r="TAV2" s="485"/>
      <c r="TAW2" s="485"/>
      <c r="TAX2" s="485"/>
      <c r="TAY2" s="485"/>
      <c r="TAZ2" s="485"/>
      <c r="TBA2" s="485"/>
      <c r="TBB2" s="485"/>
      <c r="TBC2" s="485"/>
      <c r="TBD2" s="485"/>
      <c r="TBE2" s="485"/>
      <c r="TBF2" s="485"/>
      <c r="TBG2" s="485"/>
      <c r="TBH2" s="485"/>
      <c r="TBI2" s="485"/>
      <c r="TBJ2" s="485"/>
      <c r="TBK2" s="485"/>
      <c r="TBL2" s="485"/>
      <c r="TBM2" s="485"/>
      <c r="TBN2" s="485"/>
      <c r="TBO2" s="485"/>
      <c r="TBP2" s="485"/>
      <c r="TBQ2" s="485"/>
      <c r="TBR2" s="485"/>
      <c r="TBS2" s="485"/>
      <c r="TBT2" s="485"/>
      <c r="TBU2" s="485"/>
      <c r="TBV2" s="485"/>
      <c r="TBW2" s="485"/>
      <c r="TBX2" s="485"/>
      <c r="TBY2" s="485"/>
      <c r="TBZ2" s="485"/>
      <c r="TCA2" s="485"/>
      <c r="TCB2" s="485"/>
      <c r="TCC2" s="485"/>
      <c r="TCD2" s="485"/>
      <c r="TCE2" s="485"/>
      <c r="TCF2" s="485"/>
      <c r="TCG2" s="485"/>
      <c r="TCH2" s="485"/>
      <c r="TCI2" s="485"/>
      <c r="TCJ2" s="485"/>
      <c r="TCK2" s="485"/>
      <c r="TCL2" s="485"/>
      <c r="TCM2" s="485"/>
      <c r="TCN2" s="485"/>
      <c r="TCO2" s="485"/>
      <c r="TCP2" s="485"/>
      <c r="TCQ2" s="485"/>
      <c r="TCR2" s="485"/>
      <c r="TCS2" s="485"/>
      <c r="TCT2" s="485"/>
      <c r="TCU2" s="485"/>
      <c r="TCV2" s="485"/>
      <c r="TCW2" s="485"/>
      <c r="TCX2" s="485"/>
      <c r="TCY2" s="485"/>
      <c r="TCZ2" s="485"/>
      <c r="TDA2" s="485"/>
      <c r="TDB2" s="485"/>
      <c r="TDC2" s="485"/>
      <c r="TDD2" s="485"/>
      <c r="TDE2" s="485"/>
      <c r="TDF2" s="485"/>
      <c r="TDG2" s="485"/>
      <c r="TDH2" s="485"/>
      <c r="TDI2" s="485"/>
      <c r="TDJ2" s="485"/>
      <c r="TDK2" s="485"/>
      <c r="TDL2" s="485"/>
      <c r="TDM2" s="485"/>
      <c r="TDN2" s="485"/>
      <c r="TDO2" s="485"/>
      <c r="TDP2" s="485"/>
      <c r="TDQ2" s="485"/>
      <c r="TDR2" s="485"/>
      <c r="TDS2" s="485"/>
      <c r="TDT2" s="485"/>
      <c r="TDU2" s="485"/>
      <c r="TDV2" s="485"/>
      <c r="TDW2" s="485"/>
      <c r="TDX2" s="485"/>
      <c r="TDY2" s="485"/>
      <c r="TDZ2" s="485"/>
      <c r="TEA2" s="485"/>
      <c r="TEB2" s="485"/>
      <c r="TEC2" s="485"/>
      <c r="TED2" s="485"/>
      <c r="TEE2" s="485"/>
      <c r="TEF2" s="485"/>
      <c r="TEG2" s="485"/>
      <c r="TEH2" s="485"/>
      <c r="TEI2" s="485"/>
      <c r="TEJ2" s="485"/>
      <c r="TEK2" s="485"/>
      <c r="TEL2" s="485"/>
      <c r="TEM2" s="485"/>
      <c r="TEN2" s="485"/>
      <c r="TEO2" s="485"/>
      <c r="TEP2" s="485"/>
      <c r="TEQ2" s="485"/>
      <c r="TER2" s="485"/>
      <c r="TES2" s="485"/>
      <c r="TET2" s="485"/>
      <c r="TEU2" s="485"/>
      <c r="TEV2" s="485"/>
      <c r="TEW2" s="485"/>
      <c r="TEX2" s="485"/>
      <c r="TEY2" s="485"/>
      <c r="TEZ2" s="485"/>
      <c r="TFA2" s="485"/>
      <c r="TFB2" s="485"/>
      <c r="TFC2" s="485"/>
      <c r="TFD2" s="485"/>
      <c r="TFE2" s="485"/>
      <c r="TFF2" s="485"/>
      <c r="TFG2" s="485"/>
      <c r="TFH2" s="485"/>
      <c r="TFI2" s="485"/>
      <c r="TFJ2" s="485"/>
      <c r="TFK2" s="485"/>
      <c r="TFL2" s="485"/>
      <c r="TFM2" s="485"/>
      <c r="TFN2" s="485"/>
      <c r="TFO2" s="485"/>
      <c r="TFP2" s="485"/>
      <c r="TFQ2" s="485"/>
      <c r="TFR2" s="485"/>
      <c r="TFS2" s="485"/>
      <c r="TFT2" s="485"/>
      <c r="TFU2" s="485"/>
      <c r="TFV2" s="485"/>
      <c r="TFW2" s="485"/>
      <c r="TFX2" s="485"/>
      <c r="TFY2" s="485"/>
      <c r="TFZ2" s="485"/>
      <c r="TGA2" s="485"/>
      <c r="TGB2" s="485"/>
      <c r="TGC2" s="485"/>
      <c r="TGD2" s="485"/>
      <c r="TGE2" s="485"/>
      <c r="TGF2" s="485"/>
      <c r="TGG2" s="485"/>
      <c r="TGH2" s="485"/>
      <c r="TGI2" s="485"/>
      <c r="TGJ2" s="485"/>
      <c r="TGK2" s="485"/>
      <c r="TGL2" s="485"/>
      <c r="TGM2" s="485"/>
      <c r="TGN2" s="485"/>
      <c r="TGO2" s="485"/>
      <c r="TGP2" s="485"/>
      <c r="TGQ2" s="485"/>
      <c r="TGR2" s="485"/>
      <c r="TGS2" s="485"/>
      <c r="TGT2" s="485"/>
      <c r="TGU2" s="485"/>
      <c r="TGV2" s="485"/>
      <c r="TGW2" s="485"/>
      <c r="TGX2" s="485"/>
      <c r="TGY2" s="485"/>
      <c r="TGZ2" s="485"/>
      <c r="THA2" s="485"/>
      <c r="THB2" s="485"/>
      <c r="THC2" s="485"/>
      <c r="THD2" s="485"/>
      <c r="THE2" s="485"/>
      <c r="THF2" s="485"/>
      <c r="THG2" s="485"/>
      <c r="THH2" s="485"/>
      <c r="THI2" s="485"/>
      <c r="THJ2" s="485"/>
      <c r="THK2" s="485"/>
      <c r="THL2" s="485"/>
      <c r="THM2" s="485"/>
      <c r="THN2" s="485"/>
      <c r="THO2" s="485"/>
      <c r="THP2" s="485"/>
      <c r="THQ2" s="485"/>
      <c r="THR2" s="485"/>
      <c r="THS2" s="485"/>
      <c r="THT2" s="485"/>
      <c r="THU2" s="485"/>
      <c r="THV2" s="485"/>
      <c r="THW2" s="485"/>
      <c r="THX2" s="485"/>
      <c r="THY2" s="485"/>
      <c r="THZ2" s="485"/>
      <c r="TIA2" s="485"/>
      <c r="TIB2" s="485"/>
      <c r="TIC2" s="485"/>
      <c r="TID2" s="485"/>
      <c r="TIE2" s="485"/>
      <c r="TIF2" s="485"/>
      <c r="TIG2" s="485"/>
      <c r="TIH2" s="485"/>
      <c r="TII2" s="485"/>
      <c r="TIJ2" s="485"/>
      <c r="TIK2" s="485"/>
      <c r="TIL2" s="485"/>
      <c r="TIM2" s="485"/>
      <c r="TIN2" s="485"/>
      <c r="TIO2" s="485"/>
      <c r="TIP2" s="485"/>
      <c r="TIQ2" s="485"/>
      <c r="TIR2" s="485"/>
      <c r="TIS2" s="485"/>
      <c r="TIT2" s="485"/>
      <c r="TIU2" s="485"/>
      <c r="TIV2" s="485"/>
      <c r="TIW2" s="485"/>
      <c r="TIX2" s="485"/>
      <c r="TIY2" s="485"/>
      <c r="TIZ2" s="485"/>
      <c r="TJA2" s="485"/>
      <c r="TJB2" s="485"/>
      <c r="TJC2" s="485"/>
      <c r="TJD2" s="485"/>
      <c r="TJE2" s="485"/>
      <c r="TJF2" s="485"/>
      <c r="TJG2" s="485"/>
      <c r="TJH2" s="485"/>
      <c r="TJI2" s="485"/>
      <c r="TJJ2" s="485"/>
      <c r="TJK2" s="485"/>
      <c r="TJL2" s="485"/>
      <c r="TJM2" s="485"/>
      <c r="TJN2" s="485"/>
      <c r="TJO2" s="485"/>
      <c r="TJP2" s="485"/>
      <c r="TJQ2" s="485"/>
      <c r="TJR2" s="485"/>
      <c r="TJS2" s="485"/>
      <c r="TJT2" s="485"/>
      <c r="TJU2" s="485"/>
      <c r="TJV2" s="485"/>
      <c r="TJW2" s="485"/>
      <c r="TJX2" s="485"/>
      <c r="TJY2" s="485"/>
      <c r="TJZ2" s="485"/>
      <c r="TKA2" s="485"/>
      <c r="TKB2" s="485"/>
      <c r="TKC2" s="485"/>
      <c r="TKD2" s="485"/>
      <c r="TKE2" s="485"/>
      <c r="TKF2" s="485"/>
      <c r="TKG2" s="485"/>
      <c r="TKH2" s="485"/>
      <c r="TKI2" s="485"/>
      <c r="TKJ2" s="485"/>
      <c r="TKK2" s="485"/>
      <c r="TKL2" s="485"/>
      <c r="TKM2" s="485"/>
      <c r="TKN2" s="485"/>
      <c r="TKO2" s="485"/>
      <c r="TKP2" s="485"/>
      <c r="TKQ2" s="485"/>
      <c r="TKR2" s="485"/>
      <c r="TKS2" s="485"/>
      <c r="TKT2" s="485"/>
      <c r="TKU2" s="485"/>
      <c r="TKV2" s="485"/>
      <c r="TKW2" s="485"/>
      <c r="TKX2" s="485"/>
      <c r="TKY2" s="485"/>
      <c r="TKZ2" s="485"/>
      <c r="TLA2" s="485"/>
      <c r="TLB2" s="485"/>
      <c r="TLC2" s="485"/>
      <c r="TLD2" s="485"/>
      <c r="TLE2" s="485"/>
      <c r="TLF2" s="485"/>
      <c r="TLG2" s="485"/>
      <c r="TLH2" s="485"/>
      <c r="TLI2" s="485"/>
      <c r="TLJ2" s="485"/>
      <c r="TLK2" s="485"/>
      <c r="TLL2" s="485"/>
      <c r="TLM2" s="485"/>
      <c r="TLN2" s="485"/>
      <c r="TLO2" s="485"/>
      <c r="TLP2" s="485"/>
      <c r="TLQ2" s="485"/>
      <c r="TLR2" s="485"/>
      <c r="TLS2" s="485"/>
      <c r="TLT2" s="485"/>
      <c r="TLU2" s="485"/>
      <c r="TLV2" s="485"/>
      <c r="TLW2" s="485"/>
      <c r="TLX2" s="485"/>
      <c r="TLY2" s="485"/>
      <c r="TLZ2" s="485"/>
      <c r="TMA2" s="485"/>
      <c r="TMB2" s="485"/>
      <c r="TMC2" s="485"/>
      <c r="TMD2" s="485"/>
      <c r="TME2" s="485"/>
      <c r="TMF2" s="485"/>
      <c r="TMG2" s="485"/>
      <c r="TMH2" s="485"/>
      <c r="TMI2" s="485"/>
      <c r="TMJ2" s="485"/>
      <c r="TMK2" s="485"/>
      <c r="TML2" s="485"/>
      <c r="TMM2" s="485"/>
      <c r="TMN2" s="485"/>
      <c r="TMO2" s="485"/>
      <c r="TMP2" s="485"/>
      <c r="TMQ2" s="485"/>
      <c r="TMR2" s="485"/>
      <c r="TMS2" s="485"/>
      <c r="TMT2" s="485"/>
      <c r="TMU2" s="485"/>
      <c r="TMV2" s="485"/>
      <c r="TMW2" s="485"/>
      <c r="TMX2" s="485"/>
      <c r="TMY2" s="485"/>
      <c r="TMZ2" s="485"/>
      <c r="TNA2" s="485"/>
      <c r="TNB2" s="485"/>
      <c r="TNC2" s="485"/>
      <c r="TND2" s="485"/>
      <c r="TNE2" s="485"/>
      <c r="TNF2" s="485"/>
      <c r="TNG2" s="485"/>
      <c r="TNH2" s="485"/>
      <c r="TNI2" s="485"/>
      <c r="TNJ2" s="485"/>
      <c r="TNK2" s="485"/>
      <c r="TNL2" s="485"/>
      <c r="TNM2" s="485"/>
      <c r="TNN2" s="485"/>
      <c r="TNO2" s="485"/>
      <c r="TNP2" s="485"/>
      <c r="TNQ2" s="485"/>
      <c r="TNR2" s="485"/>
      <c r="TNS2" s="485"/>
      <c r="TNT2" s="485"/>
      <c r="TNU2" s="485"/>
      <c r="TNV2" s="485"/>
      <c r="TNW2" s="485"/>
      <c r="TNX2" s="485"/>
      <c r="TNY2" s="485"/>
      <c r="TNZ2" s="485"/>
      <c r="TOA2" s="485"/>
      <c r="TOB2" s="485"/>
      <c r="TOC2" s="485"/>
      <c r="TOD2" s="485"/>
      <c r="TOE2" s="485"/>
      <c r="TOF2" s="485"/>
      <c r="TOG2" s="485"/>
      <c r="TOH2" s="485"/>
      <c r="TOI2" s="485"/>
      <c r="TOJ2" s="485"/>
      <c r="TOK2" s="485"/>
      <c r="TOL2" s="485"/>
      <c r="TOM2" s="485"/>
      <c r="TON2" s="485"/>
      <c r="TOO2" s="485"/>
      <c r="TOP2" s="485"/>
      <c r="TOQ2" s="485"/>
      <c r="TOR2" s="485"/>
      <c r="TOS2" s="485"/>
      <c r="TOT2" s="485"/>
      <c r="TOU2" s="485"/>
      <c r="TOV2" s="485"/>
      <c r="TOW2" s="485"/>
      <c r="TOX2" s="485"/>
      <c r="TOY2" s="485"/>
      <c r="TOZ2" s="485"/>
      <c r="TPA2" s="485"/>
      <c r="TPB2" s="485"/>
      <c r="TPC2" s="485"/>
      <c r="TPD2" s="485"/>
      <c r="TPE2" s="485"/>
      <c r="TPF2" s="485"/>
      <c r="TPG2" s="485"/>
      <c r="TPH2" s="485"/>
      <c r="TPI2" s="485"/>
      <c r="TPJ2" s="485"/>
      <c r="TPK2" s="485"/>
      <c r="TPL2" s="485"/>
      <c r="TPM2" s="485"/>
      <c r="TPN2" s="485"/>
      <c r="TPO2" s="485"/>
      <c r="TPP2" s="485"/>
      <c r="TPQ2" s="485"/>
      <c r="TPR2" s="485"/>
      <c r="TPS2" s="485"/>
      <c r="TPT2" s="485"/>
      <c r="TPU2" s="485"/>
      <c r="TPV2" s="485"/>
      <c r="TPW2" s="485"/>
      <c r="TPX2" s="485"/>
      <c r="TPY2" s="485"/>
      <c r="TPZ2" s="485"/>
      <c r="TQA2" s="485"/>
      <c r="TQB2" s="485"/>
      <c r="TQC2" s="485"/>
      <c r="TQD2" s="485"/>
      <c r="TQE2" s="485"/>
      <c r="TQF2" s="485"/>
      <c r="TQG2" s="485"/>
      <c r="TQH2" s="485"/>
      <c r="TQI2" s="485"/>
      <c r="TQJ2" s="485"/>
      <c r="TQK2" s="485"/>
      <c r="TQL2" s="485"/>
      <c r="TQM2" s="485"/>
      <c r="TQN2" s="485"/>
      <c r="TQO2" s="485"/>
      <c r="TQP2" s="485"/>
      <c r="TQQ2" s="485"/>
      <c r="TQR2" s="485"/>
      <c r="TQS2" s="485"/>
      <c r="TQT2" s="485"/>
      <c r="TQU2" s="485"/>
      <c r="TQV2" s="485"/>
      <c r="TQW2" s="485"/>
      <c r="TQX2" s="485"/>
      <c r="TQY2" s="485"/>
      <c r="TQZ2" s="485"/>
      <c r="TRA2" s="485"/>
      <c r="TRB2" s="485"/>
      <c r="TRC2" s="485"/>
      <c r="TRD2" s="485"/>
      <c r="TRE2" s="485"/>
      <c r="TRF2" s="485"/>
      <c r="TRG2" s="485"/>
      <c r="TRH2" s="485"/>
      <c r="TRI2" s="485"/>
      <c r="TRJ2" s="485"/>
      <c r="TRK2" s="485"/>
      <c r="TRL2" s="485"/>
      <c r="TRM2" s="485"/>
      <c r="TRN2" s="485"/>
      <c r="TRO2" s="485"/>
      <c r="TRP2" s="485"/>
      <c r="TRQ2" s="485"/>
      <c r="TRR2" s="485"/>
      <c r="TRS2" s="485"/>
      <c r="TRT2" s="485"/>
      <c r="TRU2" s="485"/>
      <c r="TRV2" s="485"/>
      <c r="TRW2" s="485"/>
      <c r="TRX2" s="485"/>
      <c r="TRY2" s="485"/>
      <c r="TRZ2" s="485"/>
      <c r="TSA2" s="485"/>
      <c r="TSB2" s="485"/>
      <c r="TSC2" s="485"/>
      <c r="TSD2" s="485"/>
      <c r="TSE2" s="485"/>
      <c r="TSF2" s="485"/>
      <c r="TSG2" s="485"/>
      <c r="TSH2" s="485"/>
      <c r="TSI2" s="485"/>
      <c r="TSJ2" s="485"/>
      <c r="TSK2" s="485"/>
      <c r="TSL2" s="485"/>
      <c r="TSM2" s="485"/>
      <c r="TSN2" s="485"/>
      <c r="TSO2" s="485"/>
      <c r="TSP2" s="485"/>
      <c r="TSQ2" s="485"/>
      <c r="TSR2" s="485"/>
      <c r="TSS2" s="485"/>
      <c r="TST2" s="485"/>
      <c r="TSU2" s="485"/>
      <c r="TSV2" s="485"/>
      <c r="TSW2" s="485"/>
      <c r="TSX2" s="485"/>
      <c r="TSY2" s="485"/>
      <c r="TSZ2" s="485"/>
      <c r="TTA2" s="485"/>
      <c r="TTB2" s="485"/>
      <c r="TTC2" s="485"/>
      <c r="TTD2" s="485"/>
      <c r="TTE2" s="485"/>
      <c r="TTF2" s="485"/>
      <c r="TTG2" s="485"/>
      <c r="TTH2" s="485"/>
      <c r="TTI2" s="485"/>
      <c r="TTJ2" s="485"/>
      <c r="TTK2" s="485"/>
      <c r="TTL2" s="485"/>
      <c r="TTM2" s="485"/>
      <c r="TTN2" s="485"/>
      <c r="TTO2" s="485"/>
      <c r="TTP2" s="485"/>
      <c r="TTQ2" s="485"/>
      <c r="TTR2" s="485"/>
      <c r="TTS2" s="485"/>
      <c r="TTT2" s="485"/>
      <c r="TTU2" s="485"/>
      <c r="TTV2" s="485"/>
      <c r="TTW2" s="485"/>
      <c r="TTX2" s="485"/>
      <c r="TTY2" s="485"/>
      <c r="TTZ2" s="485"/>
      <c r="TUA2" s="485"/>
      <c r="TUB2" s="485"/>
      <c r="TUC2" s="485"/>
      <c r="TUD2" s="485"/>
      <c r="TUE2" s="485"/>
      <c r="TUF2" s="485"/>
      <c r="TUG2" s="485"/>
      <c r="TUH2" s="485"/>
      <c r="TUI2" s="485"/>
      <c r="TUJ2" s="485"/>
      <c r="TUK2" s="485"/>
      <c r="TUL2" s="485"/>
      <c r="TUM2" s="485"/>
      <c r="TUN2" s="485"/>
      <c r="TUO2" s="485"/>
      <c r="TUP2" s="485"/>
      <c r="TUQ2" s="485"/>
      <c r="TUR2" s="485"/>
      <c r="TUS2" s="485"/>
      <c r="TUT2" s="485"/>
      <c r="TUU2" s="485"/>
      <c r="TUV2" s="485"/>
      <c r="TUW2" s="485"/>
      <c r="TUX2" s="485"/>
      <c r="TUY2" s="485"/>
      <c r="TUZ2" s="485"/>
      <c r="TVA2" s="485"/>
      <c r="TVB2" s="485"/>
      <c r="TVC2" s="485"/>
      <c r="TVD2" s="485"/>
      <c r="TVE2" s="485"/>
      <c r="TVF2" s="485"/>
      <c r="TVG2" s="485"/>
      <c r="TVH2" s="485"/>
      <c r="TVI2" s="485"/>
      <c r="TVJ2" s="485"/>
      <c r="TVK2" s="485"/>
      <c r="TVL2" s="485"/>
      <c r="TVM2" s="485"/>
      <c r="TVN2" s="485"/>
      <c r="TVO2" s="485"/>
      <c r="TVP2" s="485"/>
      <c r="TVQ2" s="485"/>
      <c r="TVR2" s="485"/>
      <c r="TVS2" s="485"/>
      <c r="TVT2" s="485"/>
      <c r="TVU2" s="485"/>
      <c r="TVV2" s="485"/>
      <c r="TVW2" s="485"/>
      <c r="TVX2" s="485"/>
      <c r="TVY2" s="485"/>
      <c r="TVZ2" s="485"/>
      <c r="TWA2" s="485"/>
      <c r="TWB2" s="485"/>
      <c r="TWC2" s="485"/>
      <c r="TWD2" s="485"/>
      <c r="TWE2" s="485"/>
      <c r="TWF2" s="485"/>
      <c r="TWG2" s="485"/>
      <c r="TWH2" s="485"/>
      <c r="TWI2" s="485"/>
      <c r="TWJ2" s="485"/>
      <c r="TWK2" s="485"/>
      <c r="TWL2" s="485"/>
      <c r="TWM2" s="485"/>
      <c r="TWN2" s="485"/>
      <c r="TWO2" s="485"/>
      <c r="TWP2" s="485"/>
      <c r="TWQ2" s="485"/>
      <c r="TWR2" s="485"/>
      <c r="TWS2" s="485"/>
      <c r="TWT2" s="485"/>
      <c r="TWU2" s="485"/>
      <c r="TWV2" s="485"/>
      <c r="TWW2" s="485"/>
      <c r="TWX2" s="485"/>
      <c r="TWY2" s="485"/>
      <c r="TWZ2" s="485"/>
      <c r="TXA2" s="485"/>
      <c r="TXB2" s="485"/>
      <c r="TXC2" s="485"/>
      <c r="TXD2" s="485"/>
      <c r="TXE2" s="485"/>
      <c r="TXF2" s="485"/>
      <c r="TXG2" s="485"/>
      <c r="TXH2" s="485"/>
      <c r="TXI2" s="485"/>
      <c r="TXJ2" s="485"/>
      <c r="TXK2" s="485"/>
      <c r="TXL2" s="485"/>
      <c r="TXM2" s="485"/>
      <c r="TXN2" s="485"/>
      <c r="TXO2" s="485"/>
      <c r="TXP2" s="485"/>
      <c r="TXQ2" s="485"/>
      <c r="TXR2" s="485"/>
      <c r="TXS2" s="485"/>
      <c r="TXT2" s="485"/>
      <c r="TXU2" s="485"/>
      <c r="TXV2" s="485"/>
      <c r="TXW2" s="485"/>
      <c r="TXX2" s="485"/>
      <c r="TXY2" s="485"/>
      <c r="TXZ2" s="485"/>
      <c r="TYA2" s="485"/>
      <c r="TYB2" s="485"/>
      <c r="TYC2" s="485"/>
      <c r="TYD2" s="485"/>
      <c r="TYE2" s="485"/>
      <c r="TYF2" s="485"/>
      <c r="TYG2" s="485"/>
      <c r="TYH2" s="485"/>
      <c r="TYI2" s="485"/>
      <c r="TYJ2" s="485"/>
      <c r="TYK2" s="485"/>
      <c r="TYL2" s="485"/>
      <c r="TYM2" s="485"/>
      <c r="TYN2" s="485"/>
      <c r="TYO2" s="485"/>
      <c r="TYP2" s="485"/>
      <c r="TYQ2" s="485"/>
      <c r="TYR2" s="485"/>
      <c r="TYS2" s="485"/>
      <c r="TYT2" s="485"/>
      <c r="TYU2" s="485"/>
      <c r="TYV2" s="485"/>
      <c r="TYW2" s="485"/>
      <c r="TYX2" s="485"/>
      <c r="TYY2" s="485"/>
      <c r="TYZ2" s="485"/>
      <c r="TZA2" s="485"/>
      <c r="TZB2" s="485"/>
      <c r="TZC2" s="485"/>
      <c r="TZD2" s="485"/>
      <c r="TZE2" s="485"/>
      <c r="TZF2" s="485"/>
      <c r="TZG2" s="485"/>
      <c r="TZH2" s="485"/>
      <c r="TZI2" s="485"/>
      <c r="TZJ2" s="485"/>
      <c r="TZK2" s="485"/>
      <c r="TZL2" s="485"/>
      <c r="TZM2" s="485"/>
      <c r="TZN2" s="485"/>
      <c r="TZO2" s="485"/>
      <c r="TZP2" s="485"/>
      <c r="TZQ2" s="485"/>
      <c r="TZR2" s="485"/>
      <c r="TZS2" s="485"/>
      <c r="TZT2" s="485"/>
      <c r="TZU2" s="485"/>
      <c r="TZV2" s="485"/>
      <c r="TZW2" s="485"/>
      <c r="TZX2" s="485"/>
      <c r="TZY2" s="485"/>
      <c r="TZZ2" s="485"/>
      <c r="UAA2" s="485"/>
      <c r="UAB2" s="485"/>
      <c r="UAC2" s="485"/>
      <c r="UAD2" s="485"/>
      <c r="UAE2" s="485"/>
      <c r="UAF2" s="485"/>
      <c r="UAG2" s="485"/>
      <c r="UAH2" s="485"/>
      <c r="UAI2" s="485"/>
      <c r="UAJ2" s="485"/>
      <c r="UAK2" s="485"/>
      <c r="UAL2" s="485"/>
      <c r="UAM2" s="485"/>
      <c r="UAN2" s="485"/>
      <c r="UAO2" s="485"/>
      <c r="UAP2" s="485"/>
      <c r="UAQ2" s="485"/>
      <c r="UAR2" s="485"/>
      <c r="UAS2" s="485"/>
      <c r="UAT2" s="485"/>
      <c r="UAU2" s="485"/>
      <c r="UAV2" s="485"/>
      <c r="UAW2" s="485"/>
      <c r="UAX2" s="485"/>
      <c r="UAY2" s="485"/>
      <c r="UAZ2" s="485"/>
      <c r="UBA2" s="485"/>
      <c r="UBB2" s="485"/>
      <c r="UBC2" s="485"/>
      <c r="UBD2" s="485"/>
      <c r="UBE2" s="485"/>
      <c r="UBF2" s="485"/>
      <c r="UBG2" s="485"/>
      <c r="UBH2" s="485"/>
      <c r="UBI2" s="485"/>
      <c r="UBJ2" s="485"/>
      <c r="UBK2" s="485"/>
      <c r="UBL2" s="485"/>
      <c r="UBM2" s="485"/>
      <c r="UBN2" s="485"/>
      <c r="UBO2" s="485"/>
      <c r="UBP2" s="485"/>
      <c r="UBQ2" s="485"/>
      <c r="UBR2" s="485"/>
      <c r="UBS2" s="485"/>
      <c r="UBT2" s="485"/>
      <c r="UBU2" s="485"/>
      <c r="UBV2" s="485"/>
      <c r="UBW2" s="485"/>
      <c r="UBX2" s="485"/>
      <c r="UBY2" s="485"/>
      <c r="UBZ2" s="485"/>
      <c r="UCA2" s="485"/>
      <c r="UCB2" s="485"/>
      <c r="UCC2" s="485"/>
      <c r="UCD2" s="485"/>
      <c r="UCE2" s="485"/>
      <c r="UCF2" s="485"/>
      <c r="UCG2" s="485"/>
      <c r="UCH2" s="485"/>
      <c r="UCI2" s="485"/>
      <c r="UCJ2" s="485"/>
      <c r="UCK2" s="485"/>
      <c r="UCL2" s="485"/>
      <c r="UCM2" s="485"/>
      <c r="UCN2" s="485"/>
      <c r="UCO2" s="485"/>
      <c r="UCP2" s="485"/>
      <c r="UCQ2" s="485"/>
      <c r="UCR2" s="485"/>
      <c r="UCS2" s="485"/>
      <c r="UCT2" s="485"/>
      <c r="UCU2" s="485"/>
      <c r="UCV2" s="485"/>
      <c r="UCW2" s="485"/>
      <c r="UCX2" s="485"/>
      <c r="UCY2" s="485"/>
      <c r="UCZ2" s="485"/>
      <c r="UDA2" s="485"/>
      <c r="UDB2" s="485"/>
      <c r="UDC2" s="485"/>
      <c r="UDD2" s="485"/>
      <c r="UDE2" s="485"/>
      <c r="UDF2" s="485"/>
      <c r="UDG2" s="485"/>
      <c r="UDH2" s="485"/>
      <c r="UDI2" s="485"/>
      <c r="UDJ2" s="485"/>
      <c r="UDK2" s="485"/>
      <c r="UDL2" s="485"/>
      <c r="UDM2" s="485"/>
      <c r="UDN2" s="485"/>
      <c r="UDO2" s="485"/>
      <c r="UDP2" s="485"/>
      <c r="UDQ2" s="485"/>
      <c r="UDR2" s="485"/>
      <c r="UDS2" s="485"/>
      <c r="UDT2" s="485"/>
      <c r="UDU2" s="485"/>
      <c r="UDV2" s="485"/>
      <c r="UDW2" s="485"/>
      <c r="UDX2" s="485"/>
      <c r="UDY2" s="485"/>
      <c r="UDZ2" s="485"/>
      <c r="UEA2" s="485"/>
      <c r="UEB2" s="485"/>
      <c r="UEC2" s="485"/>
      <c r="UED2" s="485"/>
      <c r="UEE2" s="485"/>
      <c r="UEF2" s="485"/>
      <c r="UEG2" s="485"/>
      <c r="UEH2" s="485"/>
      <c r="UEI2" s="485"/>
      <c r="UEJ2" s="485"/>
      <c r="UEK2" s="485"/>
      <c r="UEL2" s="485"/>
      <c r="UEM2" s="485"/>
      <c r="UEN2" s="485"/>
      <c r="UEO2" s="485"/>
      <c r="UEP2" s="485"/>
      <c r="UEQ2" s="485"/>
      <c r="UER2" s="485"/>
      <c r="UES2" s="485"/>
      <c r="UET2" s="485"/>
      <c r="UEU2" s="485"/>
      <c r="UEV2" s="485"/>
      <c r="UEW2" s="485"/>
      <c r="UEX2" s="485"/>
      <c r="UEY2" s="485"/>
      <c r="UEZ2" s="485"/>
      <c r="UFA2" s="485"/>
      <c r="UFB2" s="485"/>
      <c r="UFC2" s="485"/>
      <c r="UFD2" s="485"/>
      <c r="UFE2" s="485"/>
      <c r="UFF2" s="485"/>
      <c r="UFG2" s="485"/>
      <c r="UFH2" s="485"/>
      <c r="UFI2" s="485"/>
      <c r="UFJ2" s="485"/>
      <c r="UFK2" s="485"/>
      <c r="UFL2" s="485"/>
      <c r="UFM2" s="485"/>
      <c r="UFN2" s="485"/>
      <c r="UFO2" s="485"/>
      <c r="UFP2" s="485"/>
      <c r="UFQ2" s="485"/>
      <c r="UFR2" s="485"/>
      <c r="UFS2" s="485"/>
      <c r="UFT2" s="485"/>
      <c r="UFU2" s="485"/>
      <c r="UFV2" s="485"/>
      <c r="UFW2" s="485"/>
      <c r="UFX2" s="485"/>
      <c r="UFY2" s="485"/>
      <c r="UFZ2" s="485"/>
      <c r="UGA2" s="485"/>
      <c r="UGB2" s="485"/>
      <c r="UGC2" s="485"/>
      <c r="UGD2" s="485"/>
      <c r="UGE2" s="485"/>
      <c r="UGF2" s="485"/>
      <c r="UGG2" s="485"/>
      <c r="UGH2" s="485"/>
      <c r="UGI2" s="485"/>
      <c r="UGJ2" s="485"/>
      <c r="UGK2" s="485"/>
      <c r="UGL2" s="485"/>
      <c r="UGM2" s="485"/>
      <c r="UGN2" s="485"/>
      <c r="UGO2" s="485"/>
      <c r="UGP2" s="485"/>
      <c r="UGQ2" s="485"/>
      <c r="UGR2" s="485"/>
      <c r="UGS2" s="485"/>
      <c r="UGT2" s="485"/>
      <c r="UGU2" s="485"/>
      <c r="UGV2" s="485"/>
      <c r="UGW2" s="485"/>
      <c r="UGX2" s="485"/>
      <c r="UGY2" s="485"/>
      <c r="UGZ2" s="485"/>
      <c r="UHA2" s="485"/>
      <c r="UHB2" s="485"/>
      <c r="UHC2" s="485"/>
      <c r="UHD2" s="485"/>
      <c r="UHE2" s="485"/>
      <c r="UHF2" s="485"/>
      <c r="UHG2" s="485"/>
      <c r="UHH2" s="485"/>
      <c r="UHI2" s="485"/>
      <c r="UHJ2" s="485"/>
      <c r="UHK2" s="485"/>
      <c r="UHL2" s="485"/>
      <c r="UHM2" s="485"/>
      <c r="UHN2" s="485"/>
      <c r="UHO2" s="485"/>
      <c r="UHP2" s="485"/>
      <c r="UHQ2" s="485"/>
      <c r="UHR2" s="485"/>
      <c r="UHS2" s="485"/>
      <c r="UHT2" s="485"/>
      <c r="UHU2" s="485"/>
      <c r="UHV2" s="485"/>
      <c r="UHW2" s="485"/>
      <c r="UHX2" s="485"/>
      <c r="UHY2" s="485"/>
      <c r="UHZ2" s="485"/>
      <c r="UIA2" s="485"/>
      <c r="UIB2" s="485"/>
      <c r="UIC2" s="485"/>
      <c r="UID2" s="485"/>
      <c r="UIE2" s="485"/>
      <c r="UIF2" s="485"/>
      <c r="UIG2" s="485"/>
      <c r="UIH2" s="485"/>
      <c r="UII2" s="485"/>
      <c r="UIJ2" s="485"/>
      <c r="UIK2" s="485"/>
      <c r="UIL2" s="485"/>
      <c r="UIM2" s="485"/>
      <c r="UIN2" s="485"/>
      <c r="UIO2" s="485"/>
      <c r="UIP2" s="485"/>
      <c r="UIQ2" s="485"/>
      <c r="UIR2" s="485"/>
      <c r="UIS2" s="485"/>
      <c r="UIT2" s="485"/>
      <c r="UIU2" s="485"/>
      <c r="UIV2" s="485"/>
      <c r="UIW2" s="485"/>
      <c r="UIX2" s="485"/>
      <c r="UIY2" s="485"/>
      <c r="UIZ2" s="485"/>
      <c r="UJA2" s="485"/>
      <c r="UJB2" s="485"/>
      <c r="UJC2" s="485"/>
      <c r="UJD2" s="485"/>
      <c r="UJE2" s="485"/>
      <c r="UJF2" s="485"/>
      <c r="UJG2" s="485"/>
      <c r="UJH2" s="485"/>
      <c r="UJI2" s="485"/>
      <c r="UJJ2" s="485"/>
      <c r="UJK2" s="485"/>
      <c r="UJL2" s="485"/>
      <c r="UJM2" s="485"/>
      <c r="UJN2" s="485"/>
      <c r="UJO2" s="485"/>
      <c r="UJP2" s="485"/>
      <c r="UJQ2" s="485"/>
      <c r="UJR2" s="485"/>
      <c r="UJS2" s="485"/>
      <c r="UJT2" s="485"/>
      <c r="UJU2" s="485"/>
      <c r="UJV2" s="485"/>
      <c r="UJW2" s="485"/>
      <c r="UJX2" s="485"/>
      <c r="UJY2" s="485"/>
      <c r="UJZ2" s="485"/>
      <c r="UKA2" s="485"/>
      <c r="UKB2" s="485"/>
      <c r="UKC2" s="485"/>
      <c r="UKD2" s="485"/>
      <c r="UKE2" s="485"/>
      <c r="UKF2" s="485"/>
      <c r="UKG2" s="485"/>
      <c r="UKH2" s="485"/>
      <c r="UKI2" s="485"/>
      <c r="UKJ2" s="485"/>
      <c r="UKK2" s="485"/>
      <c r="UKL2" s="485"/>
      <c r="UKM2" s="485"/>
      <c r="UKN2" s="485"/>
      <c r="UKO2" s="485"/>
      <c r="UKP2" s="485"/>
      <c r="UKQ2" s="485"/>
      <c r="UKR2" s="485"/>
      <c r="UKS2" s="485"/>
      <c r="UKT2" s="485"/>
      <c r="UKU2" s="485"/>
      <c r="UKV2" s="485"/>
      <c r="UKW2" s="485"/>
      <c r="UKX2" s="485"/>
      <c r="UKY2" s="485"/>
      <c r="UKZ2" s="485"/>
      <c r="ULA2" s="485"/>
      <c r="ULB2" s="485"/>
      <c r="ULC2" s="485"/>
      <c r="ULD2" s="485"/>
      <c r="ULE2" s="485"/>
      <c r="ULF2" s="485"/>
      <c r="ULG2" s="485"/>
      <c r="ULH2" s="485"/>
      <c r="ULI2" s="485"/>
      <c r="ULJ2" s="485"/>
      <c r="ULK2" s="485"/>
      <c r="ULL2" s="485"/>
      <c r="ULM2" s="485"/>
      <c r="ULN2" s="485"/>
      <c r="ULO2" s="485"/>
      <c r="ULP2" s="485"/>
      <c r="ULQ2" s="485"/>
      <c r="ULR2" s="485"/>
      <c r="ULS2" s="485"/>
      <c r="ULT2" s="485"/>
      <c r="ULU2" s="485"/>
      <c r="ULV2" s="485"/>
      <c r="ULW2" s="485"/>
      <c r="ULX2" s="485"/>
      <c r="ULY2" s="485"/>
      <c r="ULZ2" s="485"/>
      <c r="UMA2" s="485"/>
      <c r="UMB2" s="485"/>
      <c r="UMC2" s="485"/>
      <c r="UMD2" s="485"/>
      <c r="UME2" s="485"/>
      <c r="UMF2" s="485"/>
      <c r="UMG2" s="485"/>
      <c r="UMH2" s="485"/>
      <c r="UMI2" s="485"/>
      <c r="UMJ2" s="485"/>
      <c r="UMK2" s="485"/>
      <c r="UML2" s="485"/>
      <c r="UMM2" s="485"/>
      <c r="UMN2" s="485"/>
      <c r="UMO2" s="485"/>
      <c r="UMP2" s="485"/>
      <c r="UMQ2" s="485"/>
      <c r="UMR2" s="485"/>
      <c r="UMS2" s="485"/>
      <c r="UMT2" s="485"/>
      <c r="UMU2" s="485"/>
      <c r="UMV2" s="485"/>
      <c r="UMW2" s="485"/>
      <c r="UMX2" s="485"/>
      <c r="UMY2" s="485"/>
      <c r="UMZ2" s="485"/>
      <c r="UNA2" s="485"/>
      <c r="UNB2" s="485"/>
      <c r="UNC2" s="485"/>
      <c r="UND2" s="485"/>
      <c r="UNE2" s="485"/>
      <c r="UNF2" s="485"/>
      <c r="UNG2" s="485"/>
      <c r="UNH2" s="485"/>
      <c r="UNI2" s="485"/>
      <c r="UNJ2" s="485"/>
      <c r="UNK2" s="485"/>
      <c r="UNL2" s="485"/>
      <c r="UNM2" s="485"/>
      <c r="UNN2" s="485"/>
      <c r="UNO2" s="485"/>
      <c r="UNP2" s="485"/>
      <c r="UNQ2" s="485"/>
      <c r="UNR2" s="485"/>
      <c r="UNS2" s="485"/>
      <c r="UNT2" s="485"/>
      <c r="UNU2" s="485"/>
      <c r="UNV2" s="485"/>
      <c r="UNW2" s="485"/>
      <c r="UNX2" s="485"/>
      <c r="UNY2" s="485"/>
      <c r="UNZ2" s="485"/>
      <c r="UOA2" s="485"/>
      <c r="UOB2" s="485"/>
      <c r="UOC2" s="485"/>
      <c r="UOD2" s="485"/>
      <c r="UOE2" s="485"/>
      <c r="UOF2" s="485"/>
      <c r="UOG2" s="485"/>
      <c r="UOH2" s="485"/>
      <c r="UOI2" s="485"/>
      <c r="UOJ2" s="485"/>
      <c r="UOK2" s="485"/>
      <c r="UOL2" s="485"/>
      <c r="UOM2" s="485"/>
      <c r="UON2" s="485"/>
      <c r="UOO2" s="485"/>
      <c r="UOP2" s="485"/>
      <c r="UOQ2" s="485"/>
      <c r="UOR2" s="485"/>
      <c r="UOS2" s="485"/>
      <c r="UOT2" s="485"/>
      <c r="UOU2" s="485"/>
      <c r="UOV2" s="485"/>
      <c r="UOW2" s="485"/>
      <c r="UOX2" s="485"/>
      <c r="UOY2" s="485"/>
      <c r="UOZ2" s="485"/>
      <c r="UPA2" s="485"/>
      <c r="UPB2" s="485"/>
      <c r="UPC2" s="485"/>
      <c r="UPD2" s="485"/>
      <c r="UPE2" s="485"/>
      <c r="UPF2" s="485"/>
      <c r="UPG2" s="485"/>
      <c r="UPH2" s="485"/>
      <c r="UPI2" s="485"/>
      <c r="UPJ2" s="485"/>
      <c r="UPK2" s="485"/>
      <c r="UPL2" s="485"/>
      <c r="UPM2" s="485"/>
      <c r="UPN2" s="485"/>
      <c r="UPO2" s="485"/>
      <c r="UPP2" s="485"/>
      <c r="UPQ2" s="485"/>
      <c r="UPR2" s="485"/>
      <c r="UPS2" s="485"/>
      <c r="UPT2" s="485"/>
      <c r="UPU2" s="485"/>
      <c r="UPV2" s="485"/>
      <c r="UPW2" s="485"/>
      <c r="UPX2" s="485"/>
      <c r="UPY2" s="485"/>
      <c r="UPZ2" s="485"/>
      <c r="UQA2" s="485"/>
      <c r="UQB2" s="485"/>
      <c r="UQC2" s="485"/>
      <c r="UQD2" s="485"/>
      <c r="UQE2" s="485"/>
      <c r="UQF2" s="485"/>
      <c r="UQG2" s="485"/>
      <c r="UQH2" s="485"/>
      <c r="UQI2" s="485"/>
      <c r="UQJ2" s="485"/>
      <c r="UQK2" s="485"/>
      <c r="UQL2" s="485"/>
      <c r="UQM2" s="485"/>
      <c r="UQN2" s="485"/>
      <c r="UQO2" s="485"/>
      <c r="UQP2" s="485"/>
      <c r="UQQ2" s="485"/>
      <c r="UQR2" s="485"/>
      <c r="UQS2" s="485"/>
      <c r="UQT2" s="485"/>
      <c r="UQU2" s="485"/>
      <c r="UQV2" s="485"/>
      <c r="UQW2" s="485"/>
      <c r="UQX2" s="485"/>
      <c r="UQY2" s="485"/>
      <c r="UQZ2" s="485"/>
      <c r="URA2" s="485"/>
      <c r="URB2" s="485"/>
      <c r="URC2" s="485"/>
      <c r="URD2" s="485"/>
      <c r="URE2" s="485"/>
      <c r="URF2" s="485"/>
      <c r="URG2" s="485"/>
      <c r="URH2" s="485"/>
      <c r="URI2" s="485"/>
      <c r="URJ2" s="485"/>
      <c r="URK2" s="485"/>
      <c r="URL2" s="485"/>
      <c r="URM2" s="485"/>
      <c r="URN2" s="485"/>
      <c r="URO2" s="485"/>
      <c r="URP2" s="485"/>
      <c r="URQ2" s="485"/>
      <c r="URR2" s="485"/>
      <c r="URS2" s="485"/>
      <c r="URT2" s="485"/>
      <c r="URU2" s="485"/>
      <c r="URV2" s="485"/>
      <c r="URW2" s="485"/>
      <c r="URX2" s="485"/>
      <c r="URY2" s="485"/>
      <c r="URZ2" s="485"/>
      <c r="USA2" s="485"/>
      <c r="USB2" s="485"/>
      <c r="USC2" s="485"/>
      <c r="USD2" s="485"/>
      <c r="USE2" s="485"/>
      <c r="USF2" s="485"/>
      <c r="USG2" s="485"/>
      <c r="USH2" s="485"/>
      <c r="USI2" s="485"/>
      <c r="USJ2" s="485"/>
      <c r="USK2" s="485"/>
      <c r="USL2" s="485"/>
      <c r="USM2" s="485"/>
      <c r="USN2" s="485"/>
      <c r="USO2" s="485"/>
      <c r="USP2" s="485"/>
      <c r="USQ2" s="485"/>
      <c r="USR2" s="485"/>
      <c r="USS2" s="485"/>
      <c r="UST2" s="485"/>
      <c r="USU2" s="485"/>
      <c r="USV2" s="485"/>
      <c r="USW2" s="485"/>
      <c r="USX2" s="485"/>
      <c r="USY2" s="485"/>
      <c r="USZ2" s="485"/>
      <c r="UTA2" s="485"/>
      <c r="UTB2" s="485"/>
      <c r="UTC2" s="485"/>
      <c r="UTD2" s="485"/>
      <c r="UTE2" s="485"/>
      <c r="UTF2" s="485"/>
      <c r="UTG2" s="485"/>
      <c r="UTH2" s="485"/>
      <c r="UTI2" s="485"/>
      <c r="UTJ2" s="485"/>
      <c r="UTK2" s="485"/>
      <c r="UTL2" s="485"/>
      <c r="UTM2" s="485"/>
      <c r="UTN2" s="485"/>
      <c r="UTO2" s="485"/>
      <c r="UTP2" s="485"/>
      <c r="UTQ2" s="485"/>
      <c r="UTR2" s="485"/>
      <c r="UTS2" s="485"/>
      <c r="UTT2" s="485"/>
      <c r="UTU2" s="485"/>
      <c r="UTV2" s="485"/>
      <c r="UTW2" s="485"/>
      <c r="UTX2" s="485"/>
      <c r="UTY2" s="485"/>
      <c r="UTZ2" s="485"/>
      <c r="UUA2" s="485"/>
      <c r="UUB2" s="485"/>
      <c r="UUC2" s="485"/>
      <c r="UUD2" s="485"/>
      <c r="UUE2" s="485"/>
      <c r="UUF2" s="485"/>
      <c r="UUG2" s="485"/>
      <c r="UUH2" s="485"/>
      <c r="UUI2" s="485"/>
      <c r="UUJ2" s="485"/>
      <c r="UUK2" s="485"/>
      <c r="UUL2" s="485"/>
      <c r="UUM2" s="485"/>
      <c r="UUN2" s="485"/>
      <c r="UUO2" s="485"/>
      <c r="UUP2" s="485"/>
      <c r="UUQ2" s="485"/>
      <c r="UUR2" s="485"/>
      <c r="UUS2" s="485"/>
      <c r="UUT2" s="485"/>
      <c r="UUU2" s="485"/>
      <c r="UUV2" s="485"/>
      <c r="UUW2" s="485"/>
      <c r="UUX2" s="485"/>
      <c r="UUY2" s="485"/>
      <c r="UUZ2" s="485"/>
      <c r="UVA2" s="485"/>
      <c r="UVB2" s="485"/>
      <c r="UVC2" s="485"/>
      <c r="UVD2" s="485"/>
      <c r="UVE2" s="485"/>
      <c r="UVF2" s="485"/>
      <c r="UVG2" s="485"/>
      <c r="UVH2" s="485"/>
      <c r="UVI2" s="485"/>
      <c r="UVJ2" s="485"/>
      <c r="UVK2" s="485"/>
      <c r="UVL2" s="485"/>
      <c r="UVM2" s="485"/>
      <c r="UVN2" s="485"/>
      <c r="UVO2" s="485"/>
      <c r="UVP2" s="485"/>
      <c r="UVQ2" s="485"/>
      <c r="UVR2" s="485"/>
      <c r="UVS2" s="485"/>
      <c r="UVT2" s="485"/>
      <c r="UVU2" s="485"/>
      <c r="UVV2" s="485"/>
      <c r="UVW2" s="485"/>
      <c r="UVX2" s="485"/>
      <c r="UVY2" s="485"/>
      <c r="UVZ2" s="485"/>
      <c r="UWA2" s="485"/>
      <c r="UWB2" s="485"/>
      <c r="UWC2" s="485"/>
      <c r="UWD2" s="485"/>
      <c r="UWE2" s="485"/>
      <c r="UWF2" s="485"/>
      <c r="UWG2" s="485"/>
      <c r="UWH2" s="485"/>
      <c r="UWI2" s="485"/>
      <c r="UWJ2" s="485"/>
      <c r="UWK2" s="485"/>
      <c r="UWL2" s="485"/>
      <c r="UWM2" s="485"/>
      <c r="UWN2" s="485"/>
      <c r="UWO2" s="485"/>
      <c r="UWP2" s="485"/>
      <c r="UWQ2" s="485"/>
      <c r="UWR2" s="485"/>
      <c r="UWS2" s="485"/>
      <c r="UWT2" s="485"/>
      <c r="UWU2" s="485"/>
      <c r="UWV2" s="485"/>
      <c r="UWW2" s="485"/>
      <c r="UWX2" s="485"/>
      <c r="UWY2" s="485"/>
      <c r="UWZ2" s="485"/>
      <c r="UXA2" s="485"/>
      <c r="UXB2" s="485"/>
      <c r="UXC2" s="485"/>
      <c r="UXD2" s="485"/>
      <c r="UXE2" s="485"/>
      <c r="UXF2" s="485"/>
      <c r="UXG2" s="485"/>
      <c r="UXH2" s="485"/>
      <c r="UXI2" s="485"/>
      <c r="UXJ2" s="485"/>
      <c r="UXK2" s="485"/>
      <c r="UXL2" s="485"/>
      <c r="UXM2" s="485"/>
      <c r="UXN2" s="485"/>
      <c r="UXO2" s="485"/>
      <c r="UXP2" s="485"/>
      <c r="UXQ2" s="485"/>
      <c r="UXR2" s="485"/>
      <c r="UXS2" s="485"/>
      <c r="UXT2" s="485"/>
      <c r="UXU2" s="485"/>
      <c r="UXV2" s="485"/>
      <c r="UXW2" s="485"/>
      <c r="UXX2" s="485"/>
      <c r="UXY2" s="485"/>
      <c r="UXZ2" s="485"/>
      <c r="UYA2" s="485"/>
      <c r="UYB2" s="485"/>
      <c r="UYC2" s="485"/>
      <c r="UYD2" s="485"/>
      <c r="UYE2" s="485"/>
      <c r="UYF2" s="485"/>
      <c r="UYG2" s="485"/>
      <c r="UYH2" s="485"/>
      <c r="UYI2" s="485"/>
      <c r="UYJ2" s="485"/>
      <c r="UYK2" s="485"/>
      <c r="UYL2" s="485"/>
      <c r="UYM2" s="485"/>
      <c r="UYN2" s="485"/>
      <c r="UYO2" s="485"/>
      <c r="UYP2" s="485"/>
      <c r="UYQ2" s="485"/>
      <c r="UYR2" s="485"/>
      <c r="UYS2" s="485"/>
      <c r="UYT2" s="485"/>
      <c r="UYU2" s="485"/>
      <c r="UYV2" s="485"/>
      <c r="UYW2" s="485"/>
      <c r="UYX2" s="485"/>
      <c r="UYY2" s="485"/>
      <c r="UYZ2" s="485"/>
      <c r="UZA2" s="485"/>
      <c r="UZB2" s="485"/>
      <c r="UZC2" s="485"/>
      <c r="UZD2" s="485"/>
      <c r="UZE2" s="485"/>
      <c r="UZF2" s="485"/>
      <c r="UZG2" s="485"/>
      <c r="UZH2" s="485"/>
      <c r="UZI2" s="485"/>
      <c r="UZJ2" s="485"/>
      <c r="UZK2" s="485"/>
      <c r="UZL2" s="485"/>
      <c r="UZM2" s="485"/>
      <c r="UZN2" s="485"/>
      <c r="UZO2" s="485"/>
      <c r="UZP2" s="485"/>
      <c r="UZQ2" s="485"/>
      <c r="UZR2" s="485"/>
      <c r="UZS2" s="485"/>
      <c r="UZT2" s="485"/>
      <c r="UZU2" s="485"/>
      <c r="UZV2" s="485"/>
      <c r="UZW2" s="485"/>
      <c r="UZX2" s="485"/>
      <c r="UZY2" s="485"/>
      <c r="UZZ2" s="485"/>
      <c r="VAA2" s="485"/>
      <c r="VAB2" s="485"/>
      <c r="VAC2" s="485"/>
      <c r="VAD2" s="485"/>
      <c r="VAE2" s="485"/>
      <c r="VAF2" s="485"/>
      <c r="VAG2" s="485"/>
      <c r="VAH2" s="485"/>
      <c r="VAI2" s="485"/>
      <c r="VAJ2" s="485"/>
      <c r="VAK2" s="485"/>
      <c r="VAL2" s="485"/>
      <c r="VAM2" s="485"/>
      <c r="VAN2" s="485"/>
      <c r="VAO2" s="485"/>
      <c r="VAP2" s="485"/>
      <c r="VAQ2" s="485"/>
      <c r="VAR2" s="485"/>
      <c r="VAS2" s="485"/>
      <c r="VAT2" s="485"/>
      <c r="VAU2" s="485"/>
      <c r="VAV2" s="485"/>
      <c r="VAW2" s="485"/>
      <c r="VAX2" s="485"/>
      <c r="VAY2" s="485"/>
      <c r="VAZ2" s="485"/>
      <c r="VBA2" s="485"/>
      <c r="VBB2" s="485"/>
      <c r="VBC2" s="485"/>
      <c r="VBD2" s="485"/>
      <c r="VBE2" s="485"/>
      <c r="VBF2" s="485"/>
      <c r="VBG2" s="485"/>
      <c r="VBH2" s="485"/>
      <c r="VBI2" s="485"/>
      <c r="VBJ2" s="485"/>
      <c r="VBK2" s="485"/>
      <c r="VBL2" s="485"/>
      <c r="VBM2" s="485"/>
      <c r="VBN2" s="485"/>
      <c r="VBO2" s="485"/>
      <c r="VBP2" s="485"/>
      <c r="VBQ2" s="485"/>
      <c r="VBR2" s="485"/>
      <c r="VBS2" s="485"/>
      <c r="VBT2" s="485"/>
      <c r="VBU2" s="485"/>
      <c r="VBV2" s="485"/>
      <c r="VBW2" s="485"/>
      <c r="VBX2" s="485"/>
      <c r="VBY2" s="485"/>
      <c r="VBZ2" s="485"/>
      <c r="VCA2" s="485"/>
      <c r="VCB2" s="485"/>
      <c r="VCC2" s="485"/>
      <c r="VCD2" s="485"/>
      <c r="VCE2" s="485"/>
      <c r="VCF2" s="485"/>
      <c r="VCG2" s="485"/>
      <c r="VCH2" s="485"/>
      <c r="VCI2" s="485"/>
      <c r="VCJ2" s="485"/>
      <c r="VCK2" s="485"/>
      <c r="VCL2" s="485"/>
      <c r="VCM2" s="485"/>
      <c r="VCN2" s="485"/>
      <c r="VCO2" s="485"/>
      <c r="VCP2" s="485"/>
      <c r="VCQ2" s="485"/>
      <c r="VCR2" s="485"/>
      <c r="VCS2" s="485"/>
      <c r="VCT2" s="485"/>
      <c r="VCU2" s="485"/>
      <c r="VCV2" s="485"/>
      <c r="VCW2" s="485"/>
      <c r="VCX2" s="485"/>
      <c r="VCY2" s="485"/>
      <c r="VCZ2" s="485"/>
      <c r="VDA2" s="485"/>
      <c r="VDB2" s="485"/>
      <c r="VDC2" s="485"/>
      <c r="VDD2" s="485"/>
      <c r="VDE2" s="485"/>
      <c r="VDF2" s="485"/>
      <c r="VDG2" s="485"/>
      <c r="VDH2" s="485"/>
      <c r="VDI2" s="485"/>
      <c r="VDJ2" s="485"/>
      <c r="VDK2" s="485"/>
      <c r="VDL2" s="485"/>
      <c r="VDM2" s="485"/>
      <c r="VDN2" s="485"/>
      <c r="VDO2" s="485"/>
      <c r="VDP2" s="485"/>
      <c r="VDQ2" s="485"/>
      <c r="VDR2" s="485"/>
      <c r="VDS2" s="485"/>
      <c r="VDT2" s="485"/>
      <c r="VDU2" s="485"/>
      <c r="VDV2" s="485"/>
      <c r="VDW2" s="485"/>
      <c r="VDX2" s="485"/>
      <c r="VDY2" s="485"/>
      <c r="VDZ2" s="485"/>
      <c r="VEA2" s="485"/>
      <c r="VEB2" s="485"/>
      <c r="VEC2" s="485"/>
      <c r="VED2" s="485"/>
      <c r="VEE2" s="485"/>
      <c r="VEF2" s="485"/>
      <c r="VEG2" s="485"/>
      <c r="VEH2" s="485"/>
      <c r="VEI2" s="485"/>
      <c r="VEJ2" s="485"/>
      <c r="VEK2" s="485"/>
      <c r="VEL2" s="485"/>
      <c r="VEM2" s="485"/>
      <c r="VEN2" s="485"/>
      <c r="VEO2" s="485"/>
      <c r="VEP2" s="485"/>
      <c r="VEQ2" s="485"/>
      <c r="VER2" s="485"/>
      <c r="VES2" s="485"/>
      <c r="VET2" s="485"/>
      <c r="VEU2" s="485"/>
      <c r="VEV2" s="485"/>
      <c r="VEW2" s="485"/>
      <c r="VEX2" s="485"/>
      <c r="VEY2" s="485"/>
      <c r="VEZ2" s="485"/>
      <c r="VFA2" s="485"/>
      <c r="VFB2" s="485"/>
      <c r="VFC2" s="485"/>
      <c r="VFD2" s="485"/>
      <c r="VFE2" s="485"/>
      <c r="VFF2" s="485"/>
      <c r="VFG2" s="485"/>
      <c r="VFH2" s="485"/>
      <c r="VFI2" s="485"/>
      <c r="VFJ2" s="485"/>
      <c r="VFK2" s="485"/>
      <c r="VFL2" s="485"/>
      <c r="VFM2" s="485"/>
      <c r="VFN2" s="485"/>
      <c r="VFO2" s="485"/>
      <c r="VFP2" s="485"/>
      <c r="VFQ2" s="485"/>
      <c r="VFR2" s="485"/>
      <c r="VFS2" s="485"/>
      <c r="VFT2" s="485"/>
      <c r="VFU2" s="485"/>
      <c r="VFV2" s="485"/>
      <c r="VFW2" s="485"/>
      <c r="VFX2" s="485"/>
      <c r="VFY2" s="485"/>
      <c r="VFZ2" s="485"/>
      <c r="VGA2" s="485"/>
      <c r="VGB2" s="485"/>
      <c r="VGC2" s="485"/>
      <c r="VGD2" s="485"/>
      <c r="VGE2" s="485"/>
      <c r="VGF2" s="485"/>
      <c r="VGG2" s="485"/>
      <c r="VGH2" s="485"/>
      <c r="VGI2" s="485"/>
      <c r="VGJ2" s="485"/>
      <c r="VGK2" s="485"/>
      <c r="VGL2" s="485"/>
      <c r="VGM2" s="485"/>
      <c r="VGN2" s="485"/>
      <c r="VGO2" s="485"/>
      <c r="VGP2" s="485"/>
      <c r="VGQ2" s="485"/>
      <c r="VGR2" s="485"/>
      <c r="VGS2" s="485"/>
      <c r="VGT2" s="485"/>
      <c r="VGU2" s="485"/>
      <c r="VGV2" s="485"/>
      <c r="VGW2" s="485"/>
      <c r="VGX2" s="485"/>
      <c r="VGY2" s="485"/>
      <c r="VGZ2" s="485"/>
      <c r="VHA2" s="485"/>
      <c r="VHB2" s="485"/>
      <c r="VHC2" s="485"/>
      <c r="VHD2" s="485"/>
      <c r="VHE2" s="485"/>
      <c r="VHF2" s="485"/>
      <c r="VHG2" s="485"/>
      <c r="VHH2" s="485"/>
      <c r="VHI2" s="485"/>
      <c r="VHJ2" s="485"/>
      <c r="VHK2" s="485"/>
      <c r="VHL2" s="485"/>
      <c r="VHM2" s="485"/>
      <c r="VHN2" s="485"/>
      <c r="VHO2" s="485"/>
      <c r="VHP2" s="485"/>
      <c r="VHQ2" s="485"/>
      <c r="VHR2" s="485"/>
      <c r="VHS2" s="485"/>
      <c r="VHT2" s="485"/>
      <c r="VHU2" s="485"/>
      <c r="VHV2" s="485"/>
      <c r="VHW2" s="485"/>
      <c r="VHX2" s="485"/>
      <c r="VHY2" s="485"/>
      <c r="VHZ2" s="485"/>
      <c r="VIA2" s="485"/>
      <c r="VIB2" s="485"/>
      <c r="VIC2" s="485"/>
      <c r="VID2" s="485"/>
      <c r="VIE2" s="485"/>
      <c r="VIF2" s="485"/>
      <c r="VIG2" s="485"/>
      <c r="VIH2" s="485"/>
      <c r="VII2" s="485"/>
      <c r="VIJ2" s="485"/>
      <c r="VIK2" s="485"/>
      <c r="VIL2" s="485"/>
      <c r="VIM2" s="485"/>
      <c r="VIN2" s="485"/>
      <c r="VIO2" s="485"/>
      <c r="VIP2" s="485"/>
      <c r="VIQ2" s="485"/>
      <c r="VIR2" s="485"/>
      <c r="VIS2" s="485"/>
      <c r="VIT2" s="485"/>
      <c r="VIU2" s="485"/>
      <c r="VIV2" s="485"/>
      <c r="VIW2" s="485"/>
      <c r="VIX2" s="485"/>
      <c r="VIY2" s="485"/>
      <c r="VIZ2" s="485"/>
      <c r="VJA2" s="485"/>
      <c r="VJB2" s="485"/>
      <c r="VJC2" s="485"/>
      <c r="VJD2" s="485"/>
      <c r="VJE2" s="485"/>
      <c r="VJF2" s="485"/>
      <c r="VJG2" s="485"/>
      <c r="VJH2" s="485"/>
      <c r="VJI2" s="485"/>
      <c r="VJJ2" s="485"/>
      <c r="VJK2" s="485"/>
      <c r="VJL2" s="485"/>
      <c r="VJM2" s="485"/>
      <c r="VJN2" s="485"/>
      <c r="VJO2" s="485"/>
      <c r="VJP2" s="485"/>
      <c r="VJQ2" s="485"/>
      <c r="VJR2" s="485"/>
      <c r="VJS2" s="485"/>
      <c r="VJT2" s="485"/>
      <c r="VJU2" s="485"/>
      <c r="VJV2" s="485"/>
      <c r="VJW2" s="485"/>
      <c r="VJX2" s="485"/>
      <c r="VJY2" s="485"/>
      <c r="VJZ2" s="485"/>
      <c r="VKA2" s="485"/>
      <c r="VKB2" s="485"/>
      <c r="VKC2" s="485"/>
      <c r="VKD2" s="485"/>
      <c r="VKE2" s="485"/>
      <c r="VKF2" s="485"/>
      <c r="VKG2" s="485"/>
      <c r="VKH2" s="485"/>
      <c r="VKI2" s="485"/>
      <c r="VKJ2" s="485"/>
      <c r="VKK2" s="485"/>
      <c r="VKL2" s="485"/>
      <c r="VKM2" s="485"/>
      <c r="VKN2" s="485"/>
      <c r="VKO2" s="485"/>
      <c r="VKP2" s="485"/>
      <c r="VKQ2" s="485"/>
      <c r="VKR2" s="485"/>
      <c r="VKS2" s="485"/>
      <c r="VKT2" s="485"/>
      <c r="VKU2" s="485"/>
      <c r="VKV2" s="485"/>
      <c r="VKW2" s="485"/>
      <c r="VKX2" s="485"/>
      <c r="VKY2" s="485"/>
      <c r="VKZ2" s="485"/>
      <c r="VLA2" s="485"/>
      <c r="VLB2" s="485"/>
      <c r="VLC2" s="485"/>
      <c r="VLD2" s="485"/>
      <c r="VLE2" s="485"/>
      <c r="VLF2" s="485"/>
      <c r="VLG2" s="485"/>
      <c r="VLH2" s="485"/>
      <c r="VLI2" s="485"/>
      <c r="VLJ2" s="485"/>
      <c r="VLK2" s="485"/>
      <c r="VLL2" s="485"/>
      <c r="VLM2" s="485"/>
      <c r="VLN2" s="485"/>
      <c r="VLO2" s="485"/>
      <c r="VLP2" s="485"/>
      <c r="VLQ2" s="485"/>
      <c r="VLR2" s="485"/>
      <c r="VLS2" s="485"/>
      <c r="VLT2" s="485"/>
      <c r="VLU2" s="485"/>
      <c r="VLV2" s="485"/>
      <c r="VLW2" s="485"/>
      <c r="VLX2" s="485"/>
      <c r="VLY2" s="485"/>
      <c r="VLZ2" s="485"/>
      <c r="VMA2" s="485"/>
      <c r="VMB2" s="485"/>
      <c r="VMC2" s="485"/>
      <c r="VMD2" s="485"/>
      <c r="VME2" s="485"/>
      <c r="VMF2" s="485"/>
      <c r="VMG2" s="485"/>
      <c r="VMH2" s="485"/>
      <c r="VMI2" s="485"/>
      <c r="VMJ2" s="485"/>
      <c r="VMK2" s="485"/>
      <c r="VML2" s="485"/>
      <c r="VMM2" s="485"/>
      <c r="VMN2" s="485"/>
      <c r="VMO2" s="485"/>
      <c r="VMP2" s="485"/>
      <c r="VMQ2" s="485"/>
      <c r="VMR2" s="485"/>
      <c r="VMS2" s="485"/>
      <c r="VMT2" s="485"/>
      <c r="VMU2" s="485"/>
      <c r="VMV2" s="485"/>
      <c r="VMW2" s="485"/>
      <c r="VMX2" s="485"/>
      <c r="VMY2" s="485"/>
      <c r="VMZ2" s="485"/>
      <c r="VNA2" s="485"/>
      <c r="VNB2" s="485"/>
      <c r="VNC2" s="485"/>
      <c r="VND2" s="485"/>
      <c r="VNE2" s="485"/>
      <c r="VNF2" s="485"/>
      <c r="VNG2" s="485"/>
      <c r="VNH2" s="485"/>
      <c r="VNI2" s="485"/>
      <c r="VNJ2" s="485"/>
      <c r="VNK2" s="485"/>
      <c r="VNL2" s="485"/>
      <c r="VNM2" s="485"/>
      <c r="VNN2" s="485"/>
      <c r="VNO2" s="485"/>
      <c r="VNP2" s="485"/>
      <c r="VNQ2" s="485"/>
      <c r="VNR2" s="485"/>
      <c r="VNS2" s="485"/>
      <c r="VNT2" s="485"/>
      <c r="VNU2" s="485"/>
      <c r="VNV2" s="485"/>
      <c r="VNW2" s="485"/>
      <c r="VNX2" s="485"/>
      <c r="VNY2" s="485"/>
      <c r="VNZ2" s="485"/>
      <c r="VOA2" s="485"/>
      <c r="VOB2" s="485"/>
      <c r="VOC2" s="485"/>
      <c r="VOD2" s="485"/>
      <c r="VOE2" s="485"/>
      <c r="VOF2" s="485"/>
      <c r="VOG2" s="485"/>
      <c r="VOH2" s="485"/>
      <c r="VOI2" s="485"/>
      <c r="VOJ2" s="485"/>
      <c r="VOK2" s="485"/>
      <c r="VOL2" s="485"/>
      <c r="VOM2" s="485"/>
      <c r="VON2" s="485"/>
      <c r="VOO2" s="485"/>
      <c r="VOP2" s="485"/>
      <c r="VOQ2" s="485"/>
      <c r="VOR2" s="485"/>
      <c r="VOS2" s="485"/>
      <c r="VOT2" s="485"/>
      <c r="VOU2" s="485"/>
      <c r="VOV2" s="485"/>
      <c r="VOW2" s="485"/>
      <c r="VOX2" s="485"/>
      <c r="VOY2" s="485"/>
      <c r="VOZ2" s="485"/>
      <c r="VPA2" s="485"/>
      <c r="VPB2" s="485"/>
      <c r="VPC2" s="485"/>
      <c r="VPD2" s="485"/>
      <c r="VPE2" s="485"/>
      <c r="VPF2" s="485"/>
      <c r="VPG2" s="485"/>
      <c r="VPH2" s="485"/>
      <c r="VPI2" s="485"/>
      <c r="VPJ2" s="485"/>
      <c r="VPK2" s="485"/>
      <c r="VPL2" s="485"/>
      <c r="VPM2" s="485"/>
      <c r="VPN2" s="485"/>
      <c r="VPO2" s="485"/>
      <c r="VPP2" s="485"/>
      <c r="VPQ2" s="485"/>
      <c r="VPR2" s="485"/>
      <c r="VPS2" s="485"/>
      <c r="VPT2" s="485"/>
      <c r="VPU2" s="485"/>
      <c r="VPV2" s="485"/>
      <c r="VPW2" s="485"/>
      <c r="VPX2" s="485"/>
      <c r="VPY2" s="485"/>
      <c r="VPZ2" s="485"/>
      <c r="VQA2" s="485"/>
      <c r="VQB2" s="485"/>
      <c r="VQC2" s="485"/>
      <c r="VQD2" s="485"/>
      <c r="VQE2" s="485"/>
      <c r="VQF2" s="485"/>
      <c r="VQG2" s="485"/>
      <c r="VQH2" s="485"/>
      <c r="VQI2" s="485"/>
      <c r="VQJ2" s="485"/>
      <c r="VQK2" s="485"/>
      <c r="VQL2" s="485"/>
      <c r="VQM2" s="485"/>
      <c r="VQN2" s="485"/>
      <c r="VQO2" s="485"/>
      <c r="VQP2" s="485"/>
      <c r="VQQ2" s="485"/>
      <c r="VQR2" s="485"/>
      <c r="VQS2" s="485"/>
      <c r="VQT2" s="485"/>
      <c r="VQU2" s="485"/>
      <c r="VQV2" s="485"/>
      <c r="VQW2" s="485"/>
      <c r="VQX2" s="485"/>
      <c r="VQY2" s="485"/>
      <c r="VQZ2" s="485"/>
      <c r="VRA2" s="485"/>
      <c r="VRB2" s="485"/>
      <c r="VRC2" s="485"/>
      <c r="VRD2" s="485"/>
      <c r="VRE2" s="485"/>
      <c r="VRF2" s="485"/>
      <c r="VRG2" s="485"/>
      <c r="VRH2" s="485"/>
      <c r="VRI2" s="485"/>
      <c r="VRJ2" s="485"/>
      <c r="VRK2" s="485"/>
      <c r="VRL2" s="485"/>
      <c r="VRM2" s="485"/>
      <c r="VRN2" s="485"/>
      <c r="VRO2" s="485"/>
      <c r="VRP2" s="485"/>
      <c r="VRQ2" s="485"/>
      <c r="VRR2" s="485"/>
      <c r="VRS2" s="485"/>
      <c r="VRT2" s="485"/>
      <c r="VRU2" s="485"/>
      <c r="VRV2" s="485"/>
      <c r="VRW2" s="485"/>
      <c r="VRX2" s="485"/>
      <c r="VRY2" s="485"/>
      <c r="VRZ2" s="485"/>
      <c r="VSA2" s="485"/>
      <c r="VSB2" s="485"/>
      <c r="VSC2" s="485"/>
      <c r="VSD2" s="485"/>
      <c r="VSE2" s="485"/>
      <c r="VSF2" s="485"/>
      <c r="VSG2" s="485"/>
      <c r="VSH2" s="485"/>
      <c r="VSI2" s="485"/>
      <c r="VSJ2" s="485"/>
      <c r="VSK2" s="485"/>
      <c r="VSL2" s="485"/>
      <c r="VSM2" s="485"/>
      <c r="VSN2" s="485"/>
      <c r="VSO2" s="485"/>
      <c r="VSP2" s="485"/>
      <c r="VSQ2" s="485"/>
      <c r="VSR2" s="485"/>
      <c r="VSS2" s="485"/>
      <c r="VST2" s="485"/>
      <c r="VSU2" s="485"/>
      <c r="VSV2" s="485"/>
      <c r="VSW2" s="485"/>
      <c r="VSX2" s="485"/>
      <c r="VSY2" s="485"/>
      <c r="VSZ2" s="485"/>
      <c r="VTA2" s="485"/>
      <c r="VTB2" s="485"/>
      <c r="VTC2" s="485"/>
      <c r="VTD2" s="485"/>
      <c r="VTE2" s="485"/>
      <c r="VTF2" s="485"/>
      <c r="VTG2" s="485"/>
      <c r="VTH2" s="485"/>
      <c r="VTI2" s="485"/>
      <c r="VTJ2" s="485"/>
      <c r="VTK2" s="485"/>
      <c r="VTL2" s="485"/>
      <c r="VTM2" s="485"/>
      <c r="VTN2" s="485"/>
      <c r="VTO2" s="485"/>
      <c r="VTP2" s="485"/>
      <c r="VTQ2" s="485"/>
      <c r="VTR2" s="485"/>
      <c r="VTS2" s="485"/>
      <c r="VTT2" s="485"/>
      <c r="VTU2" s="485"/>
      <c r="VTV2" s="485"/>
      <c r="VTW2" s="485"/>
      <c r="VTX2" s="485"/>
      <c r="VTY2" s="485"/>
      <c r="VTZ2" s="485"/>
      <c r="VUA2" s="485"/>
      <c r="VUB2" s="485"/>
      <c r="VUC2" s="485"/>
      <c r="VUD2" s="485"/>
      <c r="VUE2" s="485"/>
      <c r="VUF2" s="485"/>
      <c r="VUG2" s="485"/>
      <c r="VUH2" s="485"/>
      <c r="VUI2" s="485"/>
      <c r="VUJ2" s="485"/>
      <c r="VUK2" s="485"/>
      <c r="VUL2" s="485"/>
      <c r="VUM2" s="485"/>
      <c r="VUN2" s="485"/>
      <c r="VUO2" s="485"/>
      <c r="VUP2" s="485"/>
      <c r="VUQ2" s="485"/>
      <c r="VUR2" s="485"/>
      <c r="VUS2" s="485"/>
      <c r="VUT2" s="485"/>
      <c r="VUU2" s="485"/>
      <c r="VUV2" s="485"/>
      <c r="VUW2" s="485"/>
      <c r="VUX2" s="485"/>
      <c r="VUY2" s="485"/>
      <c r="VUZ2" s="485"/>
      <c r="VVA2" s="485"/>
      <c r="VVB2" s="485"/>
      <c r="VVC2" s="485"/>
      <c r="VVD2" s="485"/>
      <c r="VVE2" s="485"/>
      <c r="VVF2" s="485"/>
      <c r="VVG2" s="485"/>
      <c r="VVH2" s="485"/>
      <c r="VVI2" s="485"/>
      <c r="VVJ2" s="485"/>
      <c r="VVK2" s="485"/>
      <c r="VVL2" s="485"/>
      <c r="VVM2" s="485"/>
      <c r="VVN2" s="485"/>
      <c r="VVO2" s="485"/>
      <c r="VVP2" s="485"/>
      <c r="VVQ2" s="485"/>
      <c r="VVR2" s="485"/>
      <c r="VVS2" s="485"/>
      <c r="VVT2" s="485"/>
      <c r="VVU2" s="485"/>
      <c r="VVV2" s="485"/>
      <c r="VVW2" s="485"/>
      <c r="VVX2" s="485"/>
      <c r="VVY2" s="485"/>
      <c r="VVZ2" s="485"/>
      <c r="VWA2" s="485"/>
      <c r="VWB2" s="485"/>
      <c r="VWC2" s="485"/>
      <c r="VWD2" s="485"/>
      <c r="VWE2" s="485"/>
      <c r="VWF2" s="485"/>
      <c r="VWG2" s="485"/>
      <c r="VWH2" s="485"/>
      <c r="VWI2" s="485"/>
      <c r="VWJ2" s="485"/>
      <c r="VWK2" s="485"/>
      <c r="VWL2" s="485"/>
      <c r="VWM2" s="485"/>
      <c r="VWN2" s="485"/>
      <c r="VWO2" s="485"/>
      <c r="VWP2" s="485"/>
      <c r="VWQ2" s="485"/>
      <c r="VWR2" s="485"/>
      <c r="VWS2" s="485"/>
      <c r="VWT2" s="485"/>
      <c r="VWU2" s="485"/>
      <c r="VWV2" s="485"/>
      <c r="VWW2" s="485"/>
      <c r="VWX2" s="485"/>
      <c r="VWY2" s="485"/>
      <c r="VWZ2" s="485"/>
      <c r="VXA2" s="485"/>
      <c r="VXB2" s="485"/>
      <c r="VXC2" s="485"/>
      <c r="VXD2" s="485"/>
      <c r="VXE2" s="485"/>
      <c r="VXF2" s="485"/>
      <c r="VXG2" s="485"/>
      <c r="VXH2" s="485"/>
      <c r="VXI2" s="485"/>
      <c r="VXJ2" s="485"/>
      <c r="VXK2" s="485"/>
      <c r="VXL2" s="485"/>
      <c r="VXM2" s="485"/>
      <c r="VXN2" s="485"/>
      <c r="VXO2" s="485"/>
      <c r="VXP2" s="485"/>
      <c r="VXQ2" s="485"/>
      <c r="VXR2" s="485"/>
      <c r="VXS2" s="485"/>
      <c r="VXT2" s="485"/>
      <c r="VXU2" s="485"/>
      <c r="VXV2" s="485"/>
      <c r="VXW2" s="485"/>
      <c r="VXX2" s="485"/>
      <c r="VXY2" s="485"/>
      <c r="VXZ2" s="485"/>
      <c r="VYA2" s="485"/>
      <c r="VYB2" s="485"/>
      <c r="VYC2" s="485"/>
      <c r="VYD2" s="485"/>
      <c r="VYE2" s="485"/>
      <c r="VYF2" s="485"/>
      <c r="VYG2" s="485"/>
      <c r="VYH2" s="485"/>
      <c r="VYI2" s="485"/>
      <c r="VYJ2" s="485"/>
      <c r="VYK2" s="485"/>
      <c r="VYL2" s="485"/>
      <c r="VYM2" s="485"/>
      <c r="VYN2" s="485"/>
      <c r="VYO2" s="485"/>
      <c r="VYP2" s="485"/>
      <c r="VYQ2" s="485"/>
      <c r="VYR2" s="485"/>
      <c r="VYS2" s="485"/>
      <c r="VYT2" s="485"/>
      <c r="VYU2" s="485"/>
      <c r="VYV2" s="485"/>
      <c r="VYW2" s="485"/>
      <c r="VYX2" s="485"/>
      <c r="VYY2" s="485"/>
      <c r="VYZ2" s="485"/>
      <c r="VZA2" s="485"/>
      <c r="VZB2" s="485"/>
      <c r="VZC2" s="485"/>
      <c r="VZD2" s="485"/>
      <c r="VZE2" s="485"/>
      <c r="VZF2" s="485"/>
      <c r="VZG2" s="485"/>
      <c r="VZH2" s="485"/>
      <c r="VZI2" s="485"/>
      <c r="VZJ2" s="485"/>
      <c r="VZK2" s="485"/>
      <c r="VZL2" s="485"/>
      <c r="VZM2" s="485"/>
      <c r="VZN2" s="485"/>
      <c r="VZO2" s="485"/>
      <c r="VZP2" s="485"/>
      <c r="VZQ2" s="485"/>
      <c r="VZR2" s="485"/>
      <c r="VZS2" s="485"/>
      <c r="VZT2" s="485"/>
      <c r="VZU2" s="485"/>
      <c r="VZV2" s="485"/>
      <c r="VZW2" s="485"/>
      <c r="VZX2" s="485"/>
      <c r="VZY2" s="485"/>
      <c r="VZZ2" s="485"/>
      <c r="WAA2" s="485"/>
      <c r="WAB2" s="485"/>
      <c r="WAC2" s="485"/>
      <c r="WAD2" s="485"/>
      <c r="WAE2" s="485"/>
      <c r="WAF2" s="485"/>
      <c r="WAG2" s="485"/>
      <c r="WAH2" s="485"/>
      <c r="WAI2" s="485"/>
      <c r="WAJ2" s="485"/>
      <c r="WAK2" s="485"/>
      <c r="WAL2" s="485"/>
      <c r="WAM2" s="485"/>
      <c r="WAN2" s="485"/>
      <c r="WAO2" s="485"/>
      <c r="WAP2" s="485"/>
      <c r="WAQ2" s="485"/>
      <c r="WAR2" s="485"/>
      <c r="WAS2" s="485"/>
      <c r="WAT2" s="485"/>
      <c r="WAU2" s="485"/>
      <c r="WAV2" s="485"/>
      <c r="WAW2" s="485"/>
      <c r="WAX2" s="485"/>
      <c r="WAY2" s="485"/>
      <c r="WAZ2" s="485"/>
      <c r="WBA2" s="485"/>
      <c r="WBB2" s="485"/>
      <c r="WBC2" s="485"/>
      <c r="WBD2" s="485"/>
      <c r="WBE2" s="485"/>
      <c r="WBF2" s="485"/>
      <c r="WBG2" s="485"/>
      <c r="WBH2" s="485"/>
      <c r="WBI2" s="485"/>
      <c r="WBJ2" s="485"/>
      <c r="WBK2" s="485"/>
      <c r="WBL2" s="485"/>
      <c r="WBM2" s="485"/>
      <c r="WBN2" s="485"/>
      <c r="WBO2" s="485"/>
      <c r="WBP2" s="485"/>
      <c r="WBQ2" s="485"/>
      <c r="WBR2" s="485"/>
      <c r="WBS2" s="485"/>
      <c r="WBT2" s="485"/>
      <c r="WBU2" s="485"/>
      <c r="WBV2" s="485"/>
      <c r="WBW2" s="485"/>
      <c r="WBX2" s="485"/>
      <c r="WBY2" s="485"/>
      <c r="WBZ2" s="485"/>
      <c r="WCA2" s="485"/>
      <c r="WCB2" s="485"/>
      <c r="WCC2" s="485"/>
      <c r="WCD2" s="485"/>
      <c r="WCE2" s="485"/>
      <c r="WCF2" s="485"/>
      <c r="WCG2" s="485"/>
      <c r="WCH2" s="485"/>
      <c r="WCI2" s="485"/>
      <c r="WCJ2" s="485"/>
      <c r="WCK2" s="485"/>
      <c r="WCL2" s="485"/>
      <c r="WCM2" s="485"/>
      <c r="WCN2" s="485"/>
      <c r="WCO2" s="485"/>
      <c r="WCP2" s="485"/>
      <c r="WCQ2" s="485"/>
      <c r="WCR2" s="485"/>
      <c r="WCS2" s="485"/>
      <c r="WCT2" s="485"/>
      <c r="WCU2" s="485"/>
      <c r="WCV2" s="485"/>
      <c r="WCW2" s="485"/>
      <c r="WCX2" s="485"/>
      <c r="WCY2" s="485"/>
      <c r="WCZ2" s="485"/>
      <c r="WDA2" s="485"/>
      <c r="WDB2" s="485"/>
      <c r="WDC2" s="485"/>
      <c r="WDD2" s="485"/>
      <c r="WDE2" s="485"/>
      <c r="WDF2" s="485"/>
      <c r="WDG2" s="485"/>
      <c r="WDH2" s="485"/>
      <c r="WDI2" s="485"/>
      <c r="WDJ2" s="485"/>
      <c r="WDK2" s="485"/>
      <c r="WDL2" s="485"/>
      <c r="WDM2" s="485"/>
      <c r="WDN2" s="485"/>
      <c r="WDO2" s="485"/>
      <c r="WDP2" s="485"/>
      <c r="WDQ2" s="485"/>
      <c r="WDR2" s="485"/>
      <c r="WDS2" s="485"/>
      <c r="WDT2" s="485"/>
      <c r="WDU2" s="485"/>
      <c r="WDV2" s="485"/>
      <c r="WDW2" s="485"/>
      <c r="WDX2" s="485"/>
      <c r="WDY2" s="485"/>
      <c r="WDZ2" s="485"/>
      <c r="WEA2" s="485"/>
      <c r="WEB2" s="485"/>
      <c r="WEC2" s="485"/>
      <c r="WED2" s="485"/>
      <c r="WEE2" s="485"/>
      <c r="WEF2" s="485"/>
      <c r="WEG2" s="485"/>
      <c r="WEH2" s="485"/>
      <c r="WEI2" s="485"/>
      <c r="WEJ2" s="485"/>
      <c r="WEK2" s="485"/>
      <c r="WEL2" s="485"/>
      <c r="WEM2" s="485"/>
      <c r="WEN2" s="485"/>
      <c r="WEO2" s="485"/>
      <c r="WEP2" s="485"/>
      <c r="WEQ2" s="485"/>
      <c r="WER2" s="485"/>
      <c r="WES2" s="485"/>
      <c r="WET2" s="485"/>
      <c r="WEU2" s="485"/>
      <c r="WEV2" s="485"/>
      <c r="WEW2" s="485"/>
      <c r="WEX2" s="485"/>
      <c r="WEY2" s="485"/>
      <c r="WEZ2" s="485"/>
      <c r="WFA2" s="485"/>
      <c r="WFB2" s="485"/>
      <c r="WFC2" s="485"/>
      <c r="WFD2" s="485"/>
      <c r="WFE2" s="485"/>
      <c r="WFF2" s="485"/>
      <c r="WFG2" s="485"/>
      <c r="WFH2" s="485"/>
      <c r="WFI2" s="485"/>
      <c r="WFJ2" s="485"/>
      <c r="WFK2" s="485"/>
      <c r="WFL2" s="485"/>
      <c r="WFM2" s="485"/>
      <c r="WFN2" s="485"/>
      <c r="WFO2" s="485"/>
      <c r="WFP2" s="485"/>
      <c r="WFQ2" s="485"/>
      <c r="WFR2" s="485"/>
      <c r="WFS2" s="485"/>
      <c r="WFT2" s="485"/>
      <c r="WFU2" s="485"/>
      <c r="WFV2" s="485"/>
      <c r="WFW2" s="485"/>
      <c r="WFX2" s="485"/>
      <c r="WFY2" s="485"/>
      <c r="WFZ2" s="485"/>
      <c r="WGA2" s="485"/>
      <c r="WGB2" s="485"/>
      <c r="WGC2" s="485"/>
      <c r="WGD2" s="485"/>
      <c r="WGE2" s="485"/>
      <c r="WGF2" s="485"/>
      <c r="WGG2" s="485"/>
      <c r="WGH2" s="485"/>
      <c r="WGI2" s="485"/>
      <c r="WGJ2" s="485"/>
      <c r="WGK2" s="485"/>
      <c r="WGL2" s="485"/>
      <c r="WGM2" s="485"/>
      <c r="WGN2" s="485"/>
      <c r="WGO2" s="485"/>
      <c r="WGP2" s="485"/>
      <c r="WGQ2" s="485"/>
      <c r="WGR2" s="485"/>
      <c r="WGS2" s="485"/>
      <c r="WGT2" s="485"/>
      <c r="WGU2" s="485"/>
      <c r="WGV2" s="485"/>
      <c r="WGW2" s="485"/>
      <c r="WGX2" s="485"/>
      <c r="WGY2" s="485"/>
      <c r="WGZ2" s="485"/>
      <c r="WHA2" s="485"/>
      <c r="WHB2" s="485"/>
      <c r="WHC2" s="485"/>
      <c r="WHD2" s="485"/>
      <c r="WHE2" s="485"/>
      <c r="WHF2" s="485"/>
      <c r="WHG2" s="485"/>
      <c r="WHH2" s="485"/>
      <c r="WHI2" s="485"/>
      <c r="WHJ2" s="485"/>
      <c r="WHK2" s="485"/>
      <c r="WHL2" s="485"/>
      <c r="WHM2" s="485"/>
      <c r="WHN2" s="485"/>
      <c r="WHO2" s="485"/>
      <c r="WHP2" s="485"/>
      <c r="WHQ2" s="485"/>
      <c r="WHR2" s="485"/>
      <c r="WHS2" s="485"/>
      <c r="WHT2" s="485"/>
      <c r="WHU2" s="485"/>
      <c r="WHV2" s="485"/>
      <c r="WHW2" s="485"/>
      <c r="WHX2" s="485"/>
      <c r="WHY2" s="485"/>
      <c r="WHZ2" s="485"/>
      <c r="WIA2" s="485"/>
      <c r="WIB2" s="485"/>
      <c r="WIC2" s="485"/>
      <c r="WID2" s="485"/>
      <c r="WIE2" s="485"/>
      <c r="WIF2" s="485"/>
      <c r="WIG2" s="485"/>
      <c r="WIH2" s="485"/>
      <c r="WII2" s="485"/>
      <c r="WIJ2" s="485"/>
      <c r="WIK2" s="485"/>
      <c r="WIL2" s="485"/>
      <c r="WIM2" s="485"/>
      <c r="WIN2" s="485"/>
      <c r="WIO2" s="485"/>
      <c r="WIP2" s="485"/>
      <c r="WIQ2" s="485"/>
      <c r="WIR2" s="485"/>
      <c r="WIS2" s="485"/>
      <c r="WIT2" s="485"/>
      <c r="WIU2" s="485"/>
      <c r="WIV2" s="485"/>
      <c r="WIW2" s="485"/>
      <c r="WIX2" s="485"/>
      <c r="WIY2" s="485"/>
      <c r="WIZ2" s="485"/>
      <c r="WJA2" s="485"/>
      <c r="WJB2" s="485"/>
      <c r="WJC2" s="485"/>
      <c r="WJD2" s="485"/>
      <c r="WJE2" s="485"/>
      <c r="WJF2" s="485"/>
      <c r="WJG2" s="485"/>
      <c r="WJH2" s="485"/>
      <c r="WJI2" s="485"/>
      <c r="WJJ2" s="485"/>
      <c r="WJK2" s="485"/>
      <c r="WJL2" s="485"/>
      <c r="WJM2" s="485"/>
      <c r="WJN2" s="485"/>
      <c r="WJO2" s="485"/>
      <c r="WJP2" s="485"/>
      <c r="WJQ2" s="485"/>
      <c r="WJR2" s="485"/>
      <c r="WJS2" s="485"/>
      <c r="WJT2" s="485"/>
      <c r="WJU2" s="485"/>
      <c r="WJV2" s="485"/>
      <c r="WJW2" s="485"/>
      <c r="WJX2" s="485"/>
      <c r="WJY2" s="485"/>
      <c r="WJZ2" s="485"/>
      <c r="WKA2" s="485"/>
      <c r="WKB2" s="485"/>
      <c r="WKC2" s="485"/>
      <c r="WKD2" s="485"/>
      <c r="WKE2" s="485"/>
      <c r="WKF2" s="485"/>
      <c r="WKG2" s="485"/>
      <c r="WKH2" s="485"/>
      <c r="WKI2" s="485"/>
      <c r="WKJ2" s="485"/>
      <c r="WKK2" s="485"/>
      <c r="WKL2" s="485"/>
      <c r="WKM2" s="485"/>
      <c r="WKN2" s="485"/>
      <c r="WKO2" s="485"/>
      <c r="WKP2" s="485"/>
      <c r="WKQ2" s="485"/>
      <c r="WKR2" s="485"/>
      <c r="WKS2" s="485"/>
      <c r="WKT2" s="485"/>
      <c r="WKU2" s="485"/>
      <c r="WKV2" s="485"/>
      <c r="WKW2" s="485"/>
      <c r="WKX2" s="485"/>
      <c r="WKY2" s="485"/>
      <c r="WKZ2" s="485"/>
      <c r="WLA2" s="485"/>
      <c r="WLB2" s="485"/>
      <c r="WLC2" s="485"/>
      <c r="WLD2" s="485"/>
      <c r="WLE2" s="485"/>
      <c r="WLF2" s="485"/>
      <c r="WLG2" s="485"/>
      <c r="WLH2" s="485"/>
      <c r="WLI2" s="485"/>
      <c r="WLJ2" s="485"/>
      <c r="WLK2" s="485"/>
      <c r="WLL2" s="485"/>
      <c r="WLM2" s="485"/>
      <c r="WLN2" s="485"/>
      <c r="WLO2" s="485"/>
      <c r="WLP2" s="485"/>
      <c r="WLQ2" s="485"/>
      <c r="WLR2" s="485"/>
      <c r="WLS2" s="485"/>
      <c r="WLT2" s="485"/>
      <c r="WLU2" s="485"/>
      <c r="WLV2" s="485"/>
      <c r="WLW2" s="485"/>
      <c r="WLX2" s="485"/>
      <c r="WLY2" s="485"/>
      <c r="WLZ2" s="485"/>
      <c r="WMA2" s="485"/>
      <c r="WMB2" s="485"/>
      <c r="WMC2" s="485"/>
      <c r="WMD2" s="485"/>
      <c r="WME2" s="485"/>
      <c r="WMF2" s="485"/>
      <c r="WMG2" s="485"/>
      <c r="WMH2" s="485"/>
      <c r="WMI2" s="485"/>
      <c r="WMJ2" s="485"/>
      <c r="WMK2" s="485"/>
      <c r="WML2" s="485"/>
      <c r="WMM2" s="485"/>
      <c r="WMN2" s="485"/>
      <c r="WMO2" s="485"/>
      <c r="WMP2" s="485"/>
      <c r="WMQ2" s="485"/>
      <c r="WMR2" s="485"/>
      <c r="WMS2" s="485"/>
      <c r="WMT2" s="485"/>
      <c r="WMU2" s="485"/>
      <c r="WMV2" s="485"/>
      <c r="WMW2" s="485"/>
      <c r="WMX2" s="485"/>
      <c r="WMY2" s="485"/>
      <c r="WMZ2" s="485"/>
      <c r="WNA2" s="485"/>
      <c r="WNB2" s="485"/>
      <c r="WNC2" s="485"/>
      <c r="WND2" s="485"/>
      <c r="WNE2" s="485"/>
      <c r="WNF2" s="485"/>
      <c r="WNG2" s="485"/>
      <c r="WNH2" s="485"/>
      <c r="WNI2" s="485"/>
      <c r="WNJ2" s="485"/>
      <c r="WNK2" s="485"/>
      <c r="WNL2" s="485"/>
      <c r="WNM2" s="485"/>
      <c r="WNN2" s="485"/>
      <c r="WNO2" s="485"/>
      <c r="WNP2" s="485"/>
      <c r="WNQ2" s="485"/>
      <c r="WNR2" s="485"/>
      <c r="WNS2" s="485"/>
      <c r="WNT2" s="485"/>
      <c r="WNU2" s="485"/>
      <c r="WNV2" s="485"/>
      <c r="WNW2" s="485"/>
      <c r="WNX2" s="485"/>
      <c r="WNY2" s="485"/>
      <c r="WNZ2" s="485"/>
      <c r="WOA2" s="485"/>
      <c r="WOB2" s="485"/>
      <c r="WOC2" s="485"/>
      <c r="WOD2" s="485"/>
      <c r="WOE2" s="485"/>
      <c r="WOF2" s="485"/>
      <c r="WOG2" s="485"/>
      <c r="WOH2" s="485"/>
      <c r="WOI2" s="485"/>
      <c r="WOJ2" s="485"/>
      <c r="WOK2" s="485"/>
      <c r="WOL2" s="485"/>
      <c r="WOM2" s="485"/>
      <c r="WON2" s="485"/>
      <c r="WOO2" s="485"/>
      <c r="WOP2" s="485"/>
      <c r="WOQ2" s="485"/>
      <c r="WOR2" s="485"/>
      <c r="WOS2" s="485"/>
      <c r="WOT2" s="485"/>
      <c r="WOU2" s="485"/>
      <c r="WOV2" s="485"/>
      <c r="WOW2" s="485"/>
      <c r="WOX2" s="485"/>
      <c r="WOY2" s="485"/>
      <c r="WOZ2" s="485"/>
      <c r="WPA2" s="485"/>
      <c r="WPB2" s="485"/>
      <c r="WPC2" s="485"/>
      <c r="WPD2" s="485"/>
      <c r="WPE2" s="485"/>
      <c r="WPF2" s="485"/>
      <c r="WPG2" s="485"/>
      <c r="WPH2" s="485"/>
      <c r="WPI2" s="485"/>
      <c r="WPJ2" s="485"/>
      <c r="WPK2" s="485"/>
      <c r="WPL2" s="485"/>
      <c r="WPM2" s="485"/>
      <c r="WPN2" s="485"/>
      <c r="WPO2" s="485"/>
      <c r="WPP2" s="485"/>
      <c r="WPQ2" s="485"/>
      <c r="WPR2" s="485"/>
      <c r="WPS2" s="485"/>
      <c r="WPT2" s="485"/>
      <c r="WPU2" s="485"/>
      <c r="WPV2" s="485"/>
      <c r="WPW2" s="485"/>
      <c r="WPX2" s="485"/>
      <c r="WPY2" s="485"/>
      <c r="WPZ2" s="485"/>
      <c r="WQA2" s="485"/>
      <c r="WQB2" s="485"/>
      <c r="WQC2" s="485"/>
      <c r="WQD2" s="485"/>
      <c r="WQE2" s="485"/>
      <c r="WQF2" s="485"/>
      <c r="WQG2" s="485"/>
      <c r="WQH2" s="485"/>
      <c r="WQI2" s="485"/>
      <c r="WQJ2" s="485"/>
      <c r="WQK2" s="485"/>
      <c r="WQL2" s="485"/>
      <c r="WQM2" s="485"/>
      <c r="WQN2" s="485"/>
      <c r="WQO2" s="485"/>
      <c r="WQP2" s="485"/>
      <c r="WQQ2" s="485"/>
      <c r="WQR2" s="485"/>
      <c r="WQS2" s="485"/>
      <c r="WQT2" s="485"/>
      <c r="WQU2" s="485"/>
      <c r="WQV2" s="485"/>
      <c r="WQW2" s="485"/>
      <c r="WQX2" s="485"/>
      <c r="WQY2" s="485"/>
      <c r="WQZ2" s="485"/>
      <c r="WRA2" s="485"/>
      <c r="WRB2" s="485"/>
      <c r="WRC2" s="485"/>
      <c r="WRD2" s="485"/>
      <c r="WRE2" s="485"/>
      <c r="WRF2" s="485"/>
      <c r="WRG2" s="485"/>
      <c r="WRH2" s="485"/>
      <c r="WRI2" s="485"/>
      <c r="WRJ2" s="485"/>
      <c r="WRK2" s="485"/>
      <c r="WRL2" s="485"/>
      <c r="WRM2" s="485"/>
      <c r="WRN2" s="485"/>
      <c r="WRO2" s="485"/>
      <c r="WRP2" s="485"/>
      <c r="WRQ2" s="485"/>
      <c r="WRR2" s="485"/>
      <c r="WRS2" s="485"/>
      <c r="WRT2" s="485"/>
      <c r="WRU2" s="485"/>
      <c r="WRV2" s="485"/>
      <c r="WRW2" s="485"/>
      <c r="WRX2" s="485"/>
      <c r="WRY2" s="485"/>
      <c r="WRZ2" s="485"/>
      <c r="WSA2" s="485"/>
      <c r="WSB2" s="485"/>
      <c r="WSC2" s="485"/>
      <c r="WSD2" s="485"/>
      <c r="WSE2" s="485"/>
      <c r="WSF2" s="485"/>
      <c r="WSG2" s="485"/>
      <c r="WSH2" s="485"/>
      <c r="WSI2" s="485"/>
      <c r="WSJ2" s="485"/>
      <c r="WSK2" s="485"/>
      <c r="WSL2" s="485"/>
      <c r="WSM2" s="485"/>
      <c r="WSN2" s="485"/>
      <c r="WSO2" s="485"/>
      <c r="WSP2" s="485"/>
      <c r="WSQ2" s="485"/>
      <c r="WSR2" s="485"/>
      <c r="WSS2" s="485"/>
      <c r="WST2" s="485"/>
      <c r="WSU2" s="485"/>
      <c r="WSV2" s="485"/>
      <c r="WSW2" s="485"/>
      <c r="WSX2" s="485"/>
      <c r="WSY2" s="485"/>
      <c r="WSZ2" s="485"/>
      <c r="WTA2" s="485"/>
      <c r="WTB2" s="485"/>
      <c r="WTC2" s="485"/>
      <c r="WTD2" s="485"/>
      <c r="WTE2" s="485"/>
      <c r="WTF2" s="485"/>
      <c r="WTG2" s="485"/>
      <c r="WTH2" s="485"/>
      <c r="WTI2" s="485"/>
      <c r="WTJ2" s="485"/>
      <c r="WTK2" s="485"/>
      <c r="WTL2" s="485"/>
      <c r="WTM2" s="485"/>
      <c r="WTN2" s="485"/>
      <c r="WTO2" s="485"/>
      <c r="WTP2" s="485"/>
      <c r="WTQ2" s="485"/>
      <c r="WTR2" s="485"/>
      <c r="WTS2" s="485"/>
      <c r="WTT2" s="485"/>
      <c r="WTU2" s="485"/>
      <c r="WTV2" s="485"/>
      <c r="WTW2" s="485"/>
      <c r="WTX2" s="485"/>
      <c r="WTY2" s="485"/>
      <c r="WTZ2" s="485"/>
      <c r="WUA2" s="485"/>
      <c r="WUB2" s="485"/>
      <c r="WUC2" s="485"/>
      <c r="WUD2" s="485"/>
      <c r="WUE2" s="485"/>
      <c r="WUF2" s="485"/>
      <c r="WUG2" s="485"/>
      <c r="WUH2" s="485"/>
      <c r="WUI2" s="485"/>
      <c r="WUJ2" s="485"/>
      <c r="WUK2" s="485"/>
      <c r="WUL2" s="485"/>
      <c r="WUM2" s="485"/>
      <c r="WUN2" s="485"/>
      <c r="WUO2" s="485"/>
      <c r="WUP2" s="485"/>
      <c r="WUQ2" s="485"/>
      <c r="WUR2" s="485"/>
      <c r="WUS2" s="485"/>
      <c r="WUT2" s="485"/>
      <c r="WUU2" s="485"/>
      <c r="WUV2" s="485"/>
      <c r="WUW2" s="485"/>
      <c r="WUX2" s="485"/>
      <c r="WUY2" s="485"/>
      <c r="WUZ2" s="485"/>
      <c r="WVA2" s="485"/>
      <c r="WVB2" s="485"/>
      <c r="WVC2" s="485"/>
      <c r="WVD2" s="485"/>
      <c r="WVE2" s="485"/>
      <c r="WVF2" s="485"/>
      <c r="WVG2" s="485"/>
      <c r="WVH2" s="485"/>
      <c r="WVI2" s="485"/>
      <c r="WVJ2" s="485"/>
      <c r="WVK2" s="485"/>
      <c r="WVL2" s="485"/>
      <c r="WVM2" s="485"/>
      <c r="WVN2" s="485"/>
      <c r="WVO2" s="485"/>
      <c r="WVP2" s="485"/>
      <c r="WVQ2" s="485"/>
      <c r="WVR2" s="485"/>
      <c r="WVS2" s="485"/>
      <c r="WVT2" s="485"/>
      <c r="WVU2" s="485"/>
      <c r="WVV2" s="485"/>
      <c r="WVW2" s="485"/>
      <c r="WVX2" s="485"/>
      <c r="WVY2" s="485"/>
      <c r="WVZ2" s="485"/>
      <c r="WWA2" s="485"/>
      <c r="WWB2" s="485"/>
      <c r="WWC2" s="485"/>
      <c r="WWD2" s="485"/>
      <c r="WWE2" s="485"/>
      <c r="WWF2" s="485"/>
      <c r="WWG2" s="485"/>
      <c r="WWH2" s="485"/>
      <c r="WWI2" s="485"/>
      <c r="WWJ2" s="485"/>
      <c r="WWK2" s="485"/>
      <c r="WWL2" s="485"/>
      <c r="WWM2" s="485"/>
      <c r="WWN2" s="485"/>
      <c r="WWO2" s="485"/>
      <c r="WWP2" s="485"/>
      <c r="WWQ2" s="485"/>
      <c r="WWR2" s="485"/>
      <c r="WWS2" s="485"/>
      <c r="WWT2" s="485"/>
      <c r="WWU2" s="485"/>
      <c r="WWV2" s="485"/>
      <c r="WWW2" s="485"/>
      <c r="WWX2" s="485"/>
      <c r="WWY2" s="485"/>
      <c r="WWZ2" s="485"/>
      <c r="WXA2" s="485"/>
      <c r="WXB2" s="485"/>
      <c r="WXC2" s="485"/>
      <c r="WXD2" s="485"/>
      <c r="WXE2" s="485"/>
      <c r="WXF2" s="485"/>
      <c r="WXG2" s="485"/>
      <c r="WXH2" s="485"/>
      <c r="WXI2" s="485"/>
      <c r="WXJ2" s="485"/>
      <c r="WXK2" s="485"/>
      <c r="WXL2" s="485"/>
      <c r="WXM2" s="485"/>
      <c r="WXN2" s="485"/>
      <c r="WXO2" s="485"/>
      <c r="WXP2" s="485"/>
      <c r="WXQ2" s="485"/>
      <c r="WXR2" s="485"/>
      <c r="WXS2" s="485"/>
      <c r="WXT2" s="485"/>
      <c r="WXU2" s="485"/>
      <c r="WXV2" s="485"/>
      <c r="WXW2" s="485"/>
      <c r="WXX2" s="485"/>
      <c r="WXY2" s="485"/>
      <c r="WXZ2" s="485"/>
      <c r="WYA2" s="485"/>
      <c r="WYB2" s="485"/>
      <c r="WYC2" s="485"/>
      <c r="WYD2" s="485"/>
      <c r="WYE2" s="485"/>
      <c r="WYF2" s="485"/>
      <c r="WYG2" s="485"/>
      <c r="WYH2" s="485"/>
      <c r="WYI2" s="485"/>
      <c r="WYJ2" s="485"/>
      <c r="WYK2" s="485"/>
      <c r="WYL2" s="485"/>
      <c r="WYM2" s="485"/>
      <c r="WYN2" s="485"/>
      <c r="WYO2" s="485"/>
      <c r="WYP2" s="485"/>
      <c r="WYQ2" s="485"/>
      <c r="WYR2" s="485"/>
      <c r="WYS2" s="485"/>
      <c r="WYT2" s="485"/>
      <c r="WYU2" s="485"/>
      <c r="WYV2" s="485"/>
      <c r="WYW2" s="485"/>
      <c r="WYX2" s="485"/>
      <c r="WYY2" s="485"/>
      <c r="WYZ2" s="485"/>
      <c r="WZA2" s="485"/>
      <c r="WZB2" s="485"/>
      <c r="WZC2" s="485"/>
      <c r="WZD2" s="485"/>
      <c r="WZE2" s="485"/>
      <c r="WZF2" s="485"/>
      <c r="WZG2" s="485"/>
      <c r="WZH2" s="485"/>
      <c r="WZI2" s="485"/>
      <c r="WZJ2" s="485"/>
      <c r="WZK2" s="485"/>
      <c r="WZL2" s="485"/>
      <c r="WZM2" s="485"/>
      <c r="WZN2" s="485"/>
      <c r="WZO2" s="485"/>
      <c r="WZP2" s="485"/>
      <c r="WZQ2" s="485"/>
      <c r="WZR2" s="485"/>
      <c r="WZS2" s="485"/>
      <c r="WZT2" s="485"/>
      <c r="WZU2" s="485"/>
      <c r="WZV2" s="485"/>
      <c r="WZW2" s="485"/>
      <c r="WZX2" s="485"/>
      <c r="WZY2" s="485"/>
      <c r="WZZ2" s="485"/>
      <c r="XAA2" s="485"/>
      <c r="XAB2" s="485"/>
      <c r="XAC2" s="485"/>
      <c r="XAD2" s="485"/>
      <c r="XAE2" s="485"/>
      <c r="XAF2" s="485"/>
      <c r="XAG2" s="485"/>
      <c r="XAH2" s="485"/>
      <c r="XAI2" s="485"/>
      <c r="XAJ2" s="485"/>
      <c r="XAK2" s="485"/>
      <c r="XAL2" s="485"/>
      <c r="XAM2" s="485"/>
      <c r="XAN2" s="485"/>
      <c r="XAO2" s="485"/>
      <c r="XAP2" s="485"/>
      <c r="XAQ2" s="485"/>
      <c r="XAR2" s="485"/>
      <c r="XAS2" s="485"/>
      <c r="XAT2" s="485"/>
      <c r="XAU2" s="485"/>
      <c r="XAV2" s="485"/>
      <c r="XAW2" s="485"/>
      <c r="XAX2" s="485"/>
      <c r="XAY2" s="485"/>
      <c r="XAZ2" s="485"/>
      <c r="XBA2" s="485"/>
      <c r="XBB2" s="485"/>
      <c r="XBC2" s="485"/>
      <c r="XBD2" s="485"/>
      <c r="XBE2" s="485"/>
      <c r="XBF2" s="485"/>
      <c r="XBG2" s="485"/>
      <c r="XBH2" s="485"/>
      <c r="XBI2" s="485"/>
      <c r="XBJ2" s="485"/>
      <c r="XBK2" s="485"/>
      <c r="XBL2" s="485"/>
      <c r="XBM2" s="485"/>
      <c r="XBN2" s="485"/>
      <c r="XBO2" s="485"/>
      <c r="XBP2" s="485"/>
      <c r="XBQ2" s="485"/>
      <c r="XBR2" s="485"/>
      <c r="XBS2" s="485"/>
      <c r="XBT2" s="485"/>
      <c r="XBU2" s="485"/>
      <c r="XBV2" s="485"/>
      <c r="XBW2" s="485"/>
      <c r="XBX2" s="485"/>
      <c r="XBY2" s="485"/>
      <c r="XBZ2" s="485"/>
      <c r="XCA2" s="485"/>
      <c r="XCB2" s="485"/>
      <c r="XCC2" s="485"/>
      <c r="XCD2" s="485"/>
      <c r="XCE2" s="485"/>
      <c r="XCF2" s="485"/>
      <c r="XCG2" s="485"/>
      <c r="XCH2" s="485"/>
      <c r="XCI2" s="485"/>
      <c r="XCJ2" s="485"/>
      <c r="XCK2" s="485"/>
      <c r="XCL2" s="485"/>
      <c r="XCM2" s="485"/>
      <c r="XCN2" s="485"/>
      <c r="XCO2" s="485"/>
      <c r="XCP2" s="485"/>
      <c r="XCQ2" s="485"/>
      <c r="XCR2" s="485"/>
      <c r="XCS2" s="485"/>
      <c r="XCT2" s="485"/>
      <c r="XCU2" s="485"/>
      <c r="XCV2" s="485"/>
      <c r="XCW2" s="485"/>
      <c r="XCX2" s="485"/>
      <c r="XCY2" s="485"/>
      <c r="XCZ2" s="485"/>
      <c r="XDA2" s="485"/>
      <c r="XDB2" s="485"/>
      <c r="XDC2" s="485"/>
      <c r="XDD2" s="485"/>
      <c r="XDE2" s="485"/>
      <c r="XDF2" s="485"/>
      <c r="XDG2" s="485"/>
      <c r="XDH2" s="485"/>
      <c r="XDI2" s="485"/>
      <c r="XDJ2" s="485"/>
      <c r="XDK2" s="485"/>
      <c r="XDL2" s="485"/>
      <c r="XDM2" s="485"/>
      <c r="XDN2" s="485"/>
      <c r="XDO2" s="485"/>
      <c r="XDP2" s="485"/>
      <c r="XDQ2" s="485"/>
      <c r="XDR2" s="485"/>
      <c r="XDS2" s="485"/>
      <c r="XDT2" s="485"/>
      <c r="XDU2" s="485"/>
      <c r="XDV2" s="485"/>
      <c r="XDW2" s="485"/>
      <c r="XDX2" s="485"/>
      <c r="XDY2" s="485"/>
      <c r="XDZ2" s="485"/>
      <c r="XEA2" s="485"/>
      <c r="XEB2" s="485"/>
      <c r="XEC2" s="485"/>
      <c r="XED2" s="485"/>
      <c r="XEE2" s="485"/>
      <c r="XEF2" s="485"/>
      <c r="XEG2" s="485"/>
      <c r="XEH2" s="485"/>
      <c r="XEI2" s="485"/>
      <c r="XEJ2" s="485"/>
      <c r="XEK2" s="485"/>
      <c r="XEL2" s="485"/>
      <c r="XEM2" s="485"/>
      <c r="XEN2" s="485"/>
      <c r="XEO2" s="485"/>
      <c r="XEP2" s="485"/>
      <c r="XEQ2" s="485"/>
      <c r="XER2" s="485"/>
      <c r="XES2" s="485"/>
      <c r="XET2" s="485"/>
      <c r="XEU2" s="485"/>
      <c r="XEV2" s="485"/>
      <c r="XEW2" s="485"/>
      <c r="XEX2" s="485"/>
      <c r="XEY2" s="485"/>
      <c r="XEZ2" s="485"/>
      <c r="XFA2" s="485"/>
      <c r="XFB2" s="485"/>
      <c r="XFC2" s="485"/>
      <c r="XFD2" s="485"/>
    </row>
    <row r="3" spans="2:16384" s="363" customFormat="1" ht="14.7" customHeight="1" thickBot="1" x14ac:dyDescent="0.25">
      <c r="B3" s="362"/>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4"/>
      <c r="AE3" s="364"/>
      <c r="AF3" s="365"/>
      <c r="AG3" s="364"/>
      <c r="AH3" s="362"/>
      <c r="AI3" s="362"/>
    </row>
    <row r="4" spans="2:16384" s="372" customFormat="1" ht="31.5" customHeight="1" thickTop="1" thickBot="1" x14ac:dyDescent="0.25">
      <c r="B4" s="482" t="s">
        <v>1463</v>
      </c>
      <c r="C4" s="483" t="s">
        <v>1464</v>
      </c>
      <c r="D4" s="483" t="s">
        <v>1465</v>
      </c>
      <c r="E4" s="483" t="s">
        <v>1466</v>
      </c>
      <c r="F4" s="483" t="s">
        <v>1467</v>
      </c>
      <c r="G4" s="483" t="s">
        <v>1468</v>
      </c>
      <c r="H4" s="483" t="s">
        <v>1469</v>
      </c>
      <c r="I4" s="483" t="s">
        <v>1470</v>
      </c>
      <c r="J4" s="483" t="s">
        <v>1471</v>
      </c>
      <c r="K4" s="483" t="s">
        <v>1472</v>
      </c>
      <c r="L4" s="483" t="s">
        <v>1473</v>
      </c>
      <c r="M4" s="483" t="s">
        <v>1474</v>
      </c>
      <c r="N4" s="483" t="s">
        <v>1475</v>
      </c>
      <c r="O4" s="483" t="s">
        <v>1476</v>
      </c>
      <c r="P4" s="483" t="s">
        <v>1477</v>
      </c>
      <c r="Q4" s="483" t="s">
        <v>1478</v>
      </c>
      <c r="R4" s="483" t="s">
        <v>1479</v>
      </c>
      <c r="S4" s="483" t="s">
        <v>1480</v>
      </c>
      <c r="T4" s="483" t="s">
        <v>1481</v>
      </c>
      <c r="U4" s="483" t="s">
        <v>1482</v>
      </c>
      <c r="V4" s="483" t="s">
        <v>1483</v>
      </c>
      <c r="W4" s="483" t="s">
        <v>1484</v>
      </c>
      <c r="X4" s="483" t="s">
        <v>1485</v>
      </c>
      <c r="Y4" s="483" t="s">
        <v>1486</v>
      </c>
      <c r="Z4" s="483" t="s">
        <v>1487</v>
      </c>
      <c r="AA4" s="483" t="s">
        <v>1488</v>
      </c>
      <c r="AB4" s="484" t="s">
        <v>1489</v>
      </c>
      <c r="AC4" s="366"/>
      <c r="AD4" s="367" t="s">
        <v>1490</v>
      </c>
      <c r="AE4" s="368"/>
      <c r="AF4" s="369"/>
      <c r="AG4" s="370"/>
      <c r="AH4" s="371" t="s">
        <v>1491</v>
      </c>
      <c r="AI4" s="366"/>
    </row>
    <row r="5" spans="2:16384" s="372" customFormat="1" ht="16.5" customHeight="1" thickTop="1" thickBot="1" x14ac:dyDescent="0.2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73"/>
      <c r="AE5" s="374"/>
      <c r="AF5" s="369"/>
      <c r="AG5" s="375"/>
      <c r="AH5" s="366"/>
      <c r="AI5" s="366"/>
    </row>
    <row r="6" spans="2:16384" s="372" customFormat="1" ht="16.5" customHeight="1" thickTop="1" thickBot="1" x14ac:dyDescent="0.25">
      <c r="B6" s="409" t="s">
        <v>1492</v>
      </c>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1"/>
      <c r="AE6" s="374"/>
      <c r="AF6" s="369"/>
      <c r="AG6" s="374"/>
      <c r="AH6" s="366"/>
      <c r="AI6" s="366"/>
    </row>
    <row r="7" spans="2:16384" s="372" customFormat="1" ht="16.2" customHeight="1" thickTop="1" x14ac:dyDescent="0.2">
      <c r="B7" s="412" t="s">
        <v>1493</v>
      </c>
      <c r="C7" s="413" t="s">
        <v>1494</v>
      </c>
      <c r="D7" s="413">
        <v>0</v>
      </c>
      <c r="E7" s="414">
        <f t="shared" ref="E7:R7" si="0">COUNT(E8:E19)</f>
        <v>12</v>
      </c>
      <c r="F7" s="414">
        <f t="shared" si="0"/>
        <v>12</v>
      </c>
      <c r="G7" s="414">
        <f t="shared" si="0"/>
        <v>12</v>
      </c>
      <c r="H7" s="414">
        <f t="shared" si="0"/>
        <v>12</v>
      </c>
      <c r="I7" s="414">
        <f t="shared" si="0"/>
        <v>12</v>
      </c>
      <c r="J7" s="414">
        <f t="shared" si="0"/>
        <v>12</v>
      </c>
      <c r="K7" s="414">
        <f t="shared" si="0"/>
        <v>12</v>
      </c>
      <c r="L7" s="414">
        <f t="shared" si="0"/>
        <v>12</v>
      </c>
      <c r="M7" s="414">
        <f t="shared" si="0"/>
        <v>12</v>
      </c>
      <c r="N7" s="414">
        <f t="shared" si="0"/>
        <v>12</v>
      </c>
      <c r="O7" s="414">
        <f t="shared" si="0"/>
        <v>12</v>
      </c>
      <c r="P7" s="414">
        <f t="shared" si="0"/>
        <v>12</v>
      </c>
      <c r="Q7" s="414">
        <f t="shared" si="0"/>
        <v>12</v>
      </c>
      <c r="R7" s="414">
        <f t="shared" si="0"/>
        <v>12</v>
      </c>
      <c r="S7" s="415"/>
      <c r="T7" s="415"/>
      <c r="U7" s="415"/>
      <c r="V7" s="415"/>
      <c r="W7" s="415"/>
      <c r="X7" s="415"/>
      <c r="Y7" s="415"/>
      <c r="Z7" s="415"/>
      <c r="AA7" s="415"/>
      <c r="AB7" s="416"/>
      <c r="AC7" s="410"/>
      <c r="AD7" s="417" t="s">
        <v>1495</v>
      </c>
      <c r="AE7" s="374"/>
      <c r="AF7" s="369"/>
      <c r="AG7" s="377"/>
      <c r="AH7" s="376" t="s">
        <v>1496</v>
      </c>
      <c r="AI7" s="366"/>
    </row>
    <row r="8" spans="2:16384" s="372" customFormat="1" ht="15.75" customHeight="1" x14ac:dyDescent="0.2">
      <c r="B8" s="418" t="s">
        <v>1497</v>
      </c>
      <c r="C8" s="419" t="s">
        <v>1494</v>
      </c>
      <c r="D8" s="419">
        <v>1</v>
      </c>
      <c r="E8" s="420">
        <v>234.4</v>
      </c>
      <c r="F8" s="420">
        <v>242.5</v>
      </c>
      <c r="G8" s="420">
        <v>249.5</v>
      </c>
      <c r="H8" s="420">
        <v>255.7</v>
      </c>
      <c r="I8" s="420">
        <v>258</v>
      </c>
      <c r="J8" s="420">
        <v>261.39999999999998</v>
      </c>
      <c r="K8" s="420">
        <v>270.60000000000002</v>
      </c>
      <c r="L8" s="420">
        <v>279.7</v>
      </c>
      <c r="M8" s="420">
        <v>288.2</v>
      </c>
      <c r="N8" s="420">
        <v>292.60000000000002</v>
      </c>
      <c r="O8" s="420">
        <v>301.10000000000002</v>
      </c>
      <c r="P8" s="420">
        <v>334.6</v>
      </c>
      <c r="Q8" s="421">
        <v>372.8</v>
      </c>
      <c r="R8" s="421">
        <v>389.57599999999996</v>
      </c>
      <c r="S8" s="422"/>
      <c r="T8" s="422"/>
      <c r="U8" s="422"/>
      <c r="V8" s="422"/>
      <c r="W8" s="422"/>
      <c r="X8" s="422"/>
      <c r="Y8" s="422"/>
      <c r="Z8" s="422"/>
      <c r="AA8" s="422"/>
      <c r="AB8" s="423"/>
      <c r="AC8" s="410"/>
      <c r="AD8" s="424" t="s">
        <v>1498</v>
      </c>
      <c r="AE8" s="379"/>
      <c r="AF8" s="369"/>
      <c r="AG8" s="377"/>
      <c r="AH8" s="378" t="s">
        <v>1499</v>
      </c>
      <c r="AI8" s="366"/>
    </row>
    <row r="9" spans="2:16384" s="372" customFormat="1" ht="15.75" customHeight="1" x14ac:dyDescent="0.2">
      <c r="B9" s="418" t="s">
        <v>1500</v>
      </c>
      <c r="C9" s="419" t="s">
        <v>1494</v>
      </c>
      <c r="D9" s="419">
        <v>1</v>
      </c>
      <c r="E9" s="420">
        <v>235.2</v>
      </c>
      <c r="F9" s="420">
        <v>242.4</v>
      </c>
      <c r="G9" s="420">
        <v>250</v>
      </c>
      <c r="H9" s="420">
        <v>255.9</v>
      </c>
      <c r="I9" s="420">
        <v>258.5</v>
      </c>
      <c r="J9" s="420">
        <v>262.10000000000002</v>
      </c>
      <c r="K9" s="420">
        <v>271.7</v>
      </c>
      <c r="L9" s="420">
        <v>280.7</v>
      </c>
      <c r="M9" s="420">
        <v>289.2</v>
      </c>
      <c r="N9" s="420">
        <v>292.2</v>
      </c>
      <c r="O9" s="420">
        <v>301.89999999999998</v>
      </c>
      <c r="P9" s="420">
        <v>337.1</v>
      </c>
      <c r="Q9" s="421">
        <v>374.18100000000004</v>
      </c>
      <c r="R9" s="421">
        <v>389.14824000000004</v>
      </c>
      <c r="S9" s="422"/>
      <c r="T9" s="422"/>
      <c r="U9" s="422"/>
      <c r="V9" s="422"/>
      <c r="W9" s="422"/>
      <c r="X9" s="422"/>
      <c r="Y9" s="422"/>
      <c r="Z9" s="422"/>
      <c r="AA9" s="422"/>
      <c r="AB9" s="423"/>
      <c r="AC9" s="410"/>
      <c r="AD9" s="424" t="s">
        <v>1501</v>
      </c>
      <c r="AE9" s="380"/>
      <c r="AF9" s="369"/>
      <c r="AG9" s="377"/>
      <c r="AH9" s="381" t="s">
        <v>1502</v>
      </c>
      <c r="AI9" s="366"/>
    </row>
    <row r="10" spans="2:16384" s="372" customFormat="1" ht="15.75" customHeight="1" x14ac:dyDescent="0.2">
      <c r="B10" s="418" t="s">
        <v>1503</v>
      </c>
      <c r="C10" s="419" t="s">
        <v>1494</v>
      </c>
      <c r="D10" s="419">
        <v>1</v>
      </c>
      <c r="E10" s="420">
        <v>235.2</v>
      </c>
      <c r="F10" s="420">
        <v>241.8</v>
      </c>
      <c r="G10" s="420">
        <v>249.7</v>
      </c>
      <c r="H10" s="420">
        <v>256.3</v>
      </c>
      <c r="I10" s="420">
        <v>258.89999999999998</v>
      </c>
      <c r="J10" s="420">
        <v>263.10000000000002</v>
      </c>
      <c r="K10" s="420">
        <v>272.3</v>
      </c>
      <c r="L10" s="420">
        <v>281.5</v>
      </c>
      <c r="M10" s="420">
        <v>289.60000000000002</v>
      </c>
      <c r="N10" s="420">
        <v>292.7</v>
      </c>
      <c r="O10" s="420">
        <v>304</v>
      </c>
      <c r="P10" s="420">
        <v>340</v>
      </c>
      <c r="Q10" s="421">
        <v>377.40000000000003</v>
      </c>
      <c r="R10" s="421">
        <v>392.49600000000004</v>
      </c>
      <c r="S10" s="422"/>
      <c r="T10" s="422"/>
      <c r="U10" s="422"/>
      <c r="V10" s="422"/>
      <c r="W10" s="422"/>
      <c r="X10" s="422"/>
      <c r="Y10" s="422"/>
      <c r="Z10" s="422"/>
      <c r="AA10" s="422"/>
      <c r="AB10" s="423"/>
      <c r="AC10" s="410"/>
      <c r="AD10" s="424" t="s">
        <v>1504</v>
      </c>
      <c r="AE10" s="380"/>
      <c r="AF10" s="369"/>
      <c r="AG10" s="377"/>
      <c r="AH10" s="382" t="s">
        <v>1505</v>
      </c>
      <c r="AI10" s="366"/>
    </row>
    <row r="11" spans="2:16384" s="372" customFormat="1" ht="15.75" customHeight="1" x14ac:dyDescent="0.2">
      <c r="B11" s="418" t="s">
        <v>1506</v>
      </c>
      <c r="C11" s="419" t="s">
        <v>1494</v>
      </c>
      <c r="D11" s="419">
        <v>1</v>
      </c>
      <c r="E11" s="420">
        <v>234.7</v>
      </c>
      <c r="F11" s="420">
        <v>242.1</v>
      </c>
      <c r="G11" s="420">
        <v>249.7</v>
      </c>
      <c r="H11" s="420">
        <v>256</v>
      </c>
      <c r="I11" s="420">
        <v>258.60000000000002</v>
      </c>
      <c r="J11" s="420">
        <v>263.39999999999998</v>
      </c>
      <c r="K11" s="420">
        <v>272.89999999999998</v>
      </c>
      <c r="L11" s="420">
        <v>281.7</v>
      </c>
      <c r="M11" s="420">
        <v>289.5</v>
      </c>
      <c r="N11" s="420">
        <v>294.2</v>
      </c>
      <c r="O11" s="420">
        <v>305.5</v>
      </c>
      <c r="P11" s="420">
        <v>343.2</v>
      </c>
      <c r="Q11" s="421">
        <v>374.08800000000002</v>
      </c>
      <c r="R11" s="421">
        <v>389.05152000000004</v>
      </c>
      <c r="S11" s="422"/>
      <c r="T11" s="422"/>
      <c r="U11" s="422"/>
      <c r="V11" s="422"/>
      <c r="W11" s="422"/>
      <c r="X11" s="422"/>
      <c r="Y11" s="422"/>
      <c r="Z11" s="422"/>
      <c r="AA11" s="422"/>
      <c r="AB11" s="423"/>
      <c r="AC11" s="410"/>
      <c r="AD11" s="424" t="s">
        <v>1507</v>
      </c>
      <c r="AE11" s="380"/>
      <c r="AF11" s="369"/>
      <c r="AG11" s="377"/>
      <c r="AH11" s="382" t="s">
        <v>1508</v>
      </c>
      <c r="AI11" s="366"/>
    </row>
    <row r="12" spans="2:16384" s="372" customFormat="1" ht="15.75" customHeight="1" x14ac:dyDescent="0.2">
      <c r="B12" s="418" t="s">
        <v>1509</v>
      </c>
      <c r="C12" s="419" t="s">
        <v>1494</v>
      </c>
      <c r="D12" s="419">
        <v>1</v>
      </c>
      <c r="E12" s="420">
        <v>236.1</v>
      </c>
      <c r="F12" s="420">
        <v>243</v>
      </c>
      <c r="G12" s="420">
        <v>251</v>
      </c>
      <c r="H12" s="420">
        <v>257</v>
      </c>
      <c r="I12" s="420">
        <v>259.8</v>
      </c>
      <c r="J12" s="420">
        <v>264.39999999999998</v>
      </c>
      <c r="K12" s="420">
        <v>274.7</v>
      </c>
      <c r="L12" s="420">
        <v>284.2</v>
      </c>
      <c r="M12" s="420">
        <v>291.7</v>
      </c>
      <c r="N12" s="420">
        <v>293.3</v>
      </c>
      <c r="O12" s="420">
        <v>307.39999999999998</v>
      </c>
      <c r="P12" s="420">
        <v>345.2</v>
      </c>
      <c r="Q12" s="421">
        <v>376.26800000000003</v>
      </c>
      <c r="R12" s="421">
        <v>391.31872000000004</v>
      </c>
      <c r="S12" s="422"/>
      <c r="T12" s="422"/>
      <c r="U12" s="422"/>
      <c r="V12" s="422"/>
      <c r="W12" s="422"/>
      <c r="X12" s="422"/>
      <c r="Y12" s="422"/>
      <c r="Z12" s="422"/>
      <c r="AA12" s="422"/>
      <c r="AB12" s="423"/>
      <c r="AC12" s="410"/>
      <c r="AD12" s="424" t="s">
        <v>1510</v>
      </c>
      <c r="AE12" s="380"/>
      <c r="AF12" s="369"/>
      <c r="AG12" s="377"/>
      <c r="AH12" s="382" t="s">
        <v>1511</v>
      </c>
      <c r="AI12" s="366"/>
    </row>
    <row r="13" spans="2:16384" s="372" customFormat="1" ht="15.75" customHeight="1" x14ac:dyDescent="0.2">
      <c r="B13" s="418" t="s">
        <v>1512</v>
      </c>
      <c r="C13" s="419" t="s">
        <v>1494</v>
      </c>
      <c r="D13" s="419">
        <v>1</v>
      </c>
      <c r="E13" s="420">
        <v>237.9</v>
      </c>
      <c r="F13" s="420">
        <v>244.2</v>
      </c>
      <c r="G13" s="420">
        <v>251.9</v>
      </c>
      <c r="H13" s="420">
        <v>257.60000000000002</v>
      </c>
      <c r="I13" s="420">
        <v>259.60000000000002</v>
      </c>
      <c r="J13" s="420">
        <v>264.89999999999998</v>
      </c>
      <c r="K13" s="420">
        <v>275.10000000000002</v>
      </c>
      <c r="L13" s="420">
        <v>284.10000000000002</v>
      </c>
      <c r="M13" s="420">
        <v>291</v>
      </c>
      <c r="N13" s="420">
        <v>294.3</v>
      </c>
      <c r="O13" s="420">
        <v>308.60000000000002</v>
      </c>
      <c r="P13" s="420">
        <v>347.6</v>
      </c>
      <c r="Q13" s="421">
        <v>377.14600000000002</v>
      </c>
      <c r="R13" s="421">
        <v>392.23184000000003</v>
      </c>
      <c r="S13" s="422"/>
      <c r="T13" s="422"/>
      <c r="U13" s="422"/>
      <c r="V13" s="422"/>
      <c r="W13" s="422"/>
      <c r="X13" s="422"/>
      <c r="Y13" s="422"/>
      <c r="Z13" s="422"/>
      <c r="AA13" s="422"/>
      <c r="AB13" s="423"/>
      <c r="AC13" s="410"/>
      <c r="AD13" s="424" t="s">
        <v>1513</v>
      </c>
      <c r="AE13" s="380"/>
      <c r="AF13" s="369"/>
      <c r="AG13" s="377"/>
      <c r="AH13" s="382" t="s">
        <v>1514</v>
      </c>
      <c r="AI13" s="366"/>
    </row>
    <row r="14" spans="2:16384" s="372" customFormat="1" ht="15.75" customHeight="1" x14ac:dyDescent="0.2">
      <c r="B14" s="418" t="s">
        <v>1515</v>
      </c>
      <c r="C14" s="419" t="s">
        <v>1494</v>
      </c>
      <c r="D14" s="419">
        <v>1</v>
      </c>
      <c r="E14" s="420">
        <v>238</v>
      </c>
      <c r="F14" s="420">
        <v>245.6</v>
      </c>
      <c r="G14" s="420">
        <v>251.9</v>
      </c>
      <c r="H14" s="420">
        <v>257.7</v>
      </c>
      <c r="I14" s="420">
        <v>259.5</v>
      </c>
      <c r="J14" s="420">
        <v>264.8</v>
      </c>
      <c r="K14" s="420">
        <v>275.3</v>
      </c>
      <c r="L14" s="420">
        <v>284.5</v>
      </c>
      <c r="M14" s="420">
        <v>290.39999999999998</v>
      </c>
      <c r="N14" s="420">
        <v>294.3</v>
      </c>
      <c r="O14" s="420">
        <v>312</v>
      </c>
      <c r="P14" s="420">
        <v>356.2</v>
      </c>
      <c r="Q14" s="421">
        <v>379.35299999999995</v>
      </c>
      <c r="R14" s="421">
        <v>394.52711999999997</v>
      </c>
      <c r="S14" s="422"/>
      <c r="T14" s="422"/>
      <c r="U14" s="422"/>
      <c r="V14" s="422"/>
      <c r="W14" s="422"/>
      <c r="X14" s="422"/>
      <c r="Y14" s="422"/>
      <c r="Z14" s="422"/>
      <c r="AA14" s="422"/>
      <c r="AB14" s="423"/>
      <c r="AC14" s="410"/>
      <c r="AD14" s="424" t="s">
        <v>1516</v>
      </c>
      <c r="AE14" s="380"/>
      <c r="AF14" s="369"/>
      <c r="AG14" s="377"/>
      <c r="AH14" s="382" t="s">
        <v>1517</v>
      </c>
      <c r="AI14" s="366"/>
    </row>
    <row r="15" spans="2:16384" s="372" customFormat="1" ht="15.75" customHeight="1" x14ac:dyDescent="0.2">
      <c r="B15" s="418" t="s">
        <v>1518</v>
      </c>
      <c r="C15" s="419" t="s">
        <v>1494</v>
      </c>
      <c r="D15" s="419">
        <v>1</v>
      </c>
      <c r="E15" s="420">
        <v>238.5</v>
      </c>
      <c r="F15" s="420">
        <v>245.6</v>
      </c>
      <c r="G15" s="420">
        <v>252.1</v>
      </c>
      <c r="H15" s="420">
        <v>257.10000000000002</v>
      </c>
      <c r="I15" s="420">
        <v>259.8</v>
      </c>
      <c r="J15" s="420">
        <v>265.5</v>
      </c>
      <c r="K15" s="420">
        <v>275.8</v>
      </c>
      <c r="L15" s="420">
        <v>284.60000000000002</v>
      </c>
      <c r="M15" s="420">
        <v>291</v>
      </c>
      <c r="N15" s="420">
        <v>293.5</v>
      </c>
      <c r="O15" s="420">
        <v>314.3</v>
      </c>
      <c r="P15" s="420">
        <v>358.3</v>
      </c>
      <c r="Q15" s="421">
        <v>379.79800000000006</v>
      </c>
      <c r="R15" s="421">
        <v>394.9899200000001</v>
      </c>
      <c r="S15" s="422"/>
      <c r="T15" s="422"/>
      <c r="U15" s="422"/>
      <c r="V15" s="422"/>
      <c r="W15" s="422"/>
      <c r="X15" s="422"/>
      <c r="Y15" s="422"/>
      <c r="Z15" s="422"/>
      <c r="AA15" s="422"/>
      <c r="AB15" s="423"/>
      <c r="AC15" s="410"/>
      <c r="AD15" s="424" t="s">
        <v>1519</v>
      </c>
      <c r="AE15" s="380"/>
      <c r="AF15" s="369"/>
      <c r="AG15" s="377"/>
      <c r="AH15" s="382" t="s">
        <v>1520</v>
      </c>
      <c r="AI15" s="366"/>
    </row>
    <row r="16" spans="2:16384" s="372" customFormat="1" ht="15.75" customHeight="1" x14ac:dyDescent="0.2">
      <c r="B16" s="418" t="s">
        <v>1521</v>
      </c>
      <c r="C16" s="419" t="s">
        <v>1494</v>
      </c>
      <c r="D16" s="419">
        <v>1</v>
      </c>
      <c r="E16" s="420">
        <v>239.4</v>
      </c>
      <c r="F16" s="420">
        <v>246.8</v>
      </c>
      <c r="G16" s="420">
        <v>253.4</v>
      </c>
      <c r="H16" s="420">
        <v>257.5</v>
      </c>
      <c r="I16" s="420">
        <v>260.60000000000002</v>
      </c>
      <c r="J16" s="420">
        <v>267.10000000000002</v>
      </c>
      <c r="K16" s="420">
        <v>278.10000000000002</v>
      </c>
      <c r="L16" s="420">
        <v>285.60000000000002</v>
      </c>
      <c r="M16" s="420">
        <v>291.89999999999998</v>
      </c>
      <c r="N16" s="420">
        <v>295.39999999999998</v>
      </c>
      <c r="O16" s="420">
        <v>317.7</v>
      </c>
      <c r="P16" s="420">
        <v>360.4</v>
      </c>
      <c r="Q16" s="421">
        <v>382.024</v>
      </c>
      <c r="R16" s="421">
        <v>397.30495999999999</v>
      </c>
      <c r="S16" s="422"/>
      <c r="T16" s="422"/>
      <c r="U16" s="422"/>
      <c r="V16" s="422"/>
      <c r="W16" s="422"/>
      <c r="X16" s="422"/>
      <c r="Y16" s="422"/>
      <c r="Z16" s="422"/>
      <c r="AA16" s="422"/>
      <c r="AB16" s="423"/>
      <c r="AC16" s="410"/>
      <c r="AD16" s="424" t="s">
        <v>1522</v>
      </c>
      <c r="AE16" s="380"/>
      <c r="AF16" s="369"/>
      <c r="AG16" s="377"/>
      <c r="AH16" s="382" t="s">
        <v>1523</v>
      </c>
      <c r="AI16" s="366"/>
    </row>
    <row r="17" spans="2:35" s="372" customFormat="1" ht="15.75" customHeight="1" x14ac:dyDescent="0.2">
      <c r="B17" s="418" t="s">
        <v>1524</v>
      </c>
      <c r="C17" s="419" t="s">
        <v>1494</v>
      </c>
      <c r="D17" s="419">
        <v>1</v>
      </c>
      <c r="E17" s="420">
        <v>238</v>
      </c>
      <c r="F17" s="420">
        <v>245.8</v>
      </c>
      <c r="G17" s="420">
        <v>252.6</v>
      </c>
      <c r="H17" s="420">
        <v>255.4</v>
      </c>
      <c r="I17" s="420">
        <v>258.8</v>
      </c>
      <c r="J17" s="420">
        <v>265.5</v>
      </c>
      <c r="K17" s="420">
        <v>276</v>
      </c>
      <c r="L17" s="420">
        <v>283</v>
      </c>
      <c r="M17" s="420">
        <v>290.60000000000002</v>
      </c>
      <c r="N17" s="420">
        <v>294.60000000000002</v>
      </c>
      <c r="O17" s="420">
        <v>317.7</v>
      </c>
      <c r="P17" s="420">
        <v>360.3</v>
      </c>
      <c r="Q17" s="421">
        <v>381.91800000000001</v>
      </c>
      <c r="R17" s="421">
        <v>393.37554</v>
      </c>
      <c r="S17" s="422"/>
      <c r="T17" s="422"/>
      <c r="U17" s="422"/>
      <c r="V17" s="422"/>
      <c r="W17" s="422"/>
      <c r="X17" s="422"/>
      <c r="Y17" s="422"/>
      <c r="Z17" s="422"/>
      <c r="AA17" s="422"/>
      <c r="AB17" s="423"/>
      <c r="AC17" s="410"/>
      <c r="AD17" s="424" t="s">
        <v>1525</v>
      </c>
      <c r="AE17" s="380"/>
      <c r="AF17" s="369"/>
      <c r="AG17" s="377"/>
      <c r="AH17" s="382" t="s">
        <v>1526</v>
      </c>
      <c r="AI17" s="366"/>
    </row>
    <row r="18" spans="2:35" s="372" customFormat="1" ht="15.75" customHeight="1" x14ac:dyDescent="0.2">
      <c r="B18" s="418" t="s">
        <v>1527</v>
      </c>
      <c r="C18" s="419" t="s">
        <v>1494</v>
      </c>
      <c r="D18" s="419">
        <v>1</v>
      </c>
      <c r="E18" s="420">
        <v>239.9</v>
      </c>
      <c r="F18" s="420">
        <v>247.6</v>
      </c>
      <c r="G18" s="420">
        <v>254.2</v>
      </c>
      <c r="H18" s="420">
        <v>256.7</v>
      </c>
      <c r="I18" s="420">
        <v>260</v>
      </c>
      <c r="J18" s="420">
        <v>268.39999999999998</v>
      </c>
      <c r="K18" s="420">
        <v>278.10000000000002</v>
      </c>
      <c r="L18" s="420">
        <v>285</v>
      </c>
      <c r="M18" s="420">
        <v>292</v>
      </c>
      <c r="N18" s="420">
        <v>296</v>
      </c>
      <c r="O18" s="420">
        <v>320.2</v>
      </c>
      <c r="P18" s="420">
        <v>364.5</v>
      </c>
      <c r="Q18" s="421">
        <v>384.54749999999996</v>
      </c>
      <c r="R18" s="421">
        <v>396.08392499999997</v>
      </c>
      <c r="S18" s="422"/>
      <c r="T18" s="422"/>
      <c r="U18" s="422"/>
      <c r="V18" s="422"/>
      <c r="W18" s="422"/>
      <c r="X18" s="422"/>
      <c r="Y18" s="422"/>
      <c r="Z18" s="422"/>
      <c r="AA18" s="422"/>
      <c r="AB18" s="423"/>
      <c r="AC18" s="410"/>
      <c r="AD18" s="424" t="s">
        <v>1528</v>
      </c>
      <c r="AE18" s="380"/>
      <c r="AF18" s="369"/>
      <c r="AG18" s="377"/>
      <c r="AH18" s="382" t="s">
        <v>1529</v>
      </c>
      <c r="AI18" s="366"/>
    </row>
    <row r="19" spans="2:35" s="372" customFormat="1" ht="16.2" customHeight="1" thickBot="1" x14ac:dyDescent="0.25">
      <c r="B19" s="425" t="s">
        <v>1530</v>
      </c>
      <c r="C19" s="426" t="s">
        <v>1494</v>
      </c>
      <c r="D19" s="426">
        <v>1</v>
      </c>
      <c r="E19" s="427">
        <v>240.8</v>
      </c>
      <c r="F19" s="427">
        <v>248.7</v>
      </c>
      <c r="G19" s="427">
        <v>254.8</v>
      </c>
      <c r="H19" s="427">
        <v>257.10000000000002</v>
      </c>
      <c r="I19" s="427">
        <v>261.10000000000002</v>
      </c>
      <c r="J19" s="427">
        <v>269.3</v>
      </c>
      <c r="K19" s="427">
        <v>278.3</v>
      </c>
      <c r="L19" s="427">
        <v>285.10000000000002</v>
      </c>
      <c r="M19" s="427">
        <v>292.60000000000002</v>
      </c>
      <c r="N19" s="427">
        <v>296.89999999999998</v>
      </c>
      <c r="O19" s="427">
        <v>323.5</v>
      </c>
      <c r="P19" s="427">
        <v>367.2</v>
      </c>
      <c r="Q19" s="428">
        <v>385.56</v>
      </c>
      <c r="R19" s="428">
        <v>397.1268</v>
      </c>
      <c r="S19" s="429"/>
      <c r="T19" s="429"/>
      <c r="U19" s="429"/>
      <c r="V19" s="429"/>
      <c r="W19" s="429"/>
      <c r="X19" s="429"/>
      <c r="Y19" s="429"/>
      <c r="Z19" s="429"/>
      <c r="AA19" s="429"/>
      <c r="AB19" s="430"/>
      <c r="AC19" s="410"/>
      <c r="AD19" s="431" t="s">
        <v>1531</v>
      </c>
      <c r="AE19" s="380"/>
      <c r="AF19" s="369"/>
      <c r="AG19" s="377"/>
      <c r="AH19" s="383" t="s">
        <v>1532</v>
      </c>
      <c r="AI19" s="366"/>
    </row>
    <row r="20" spans="2:35" s="372" customFormat="1" ht="16.2" customHeight="1" thickTop="1" thickBot="1" x14ac:dyDescent="0.25">
      <c r="B20" s="366"/>
      <c r="C20" s="366"/>
      <c r="D20" s="366"/>
      <c r="E20" s="366"/>
      <c r="F20" s="366"/>
      <c r="G20" s="366"/>
      <c r="H20" s="366"/>
      <c r="I20" s="366"/>
      <c r="J20" s="366"/>
      <c r="K20" s="384"/>
      <c r="L20" s="385"/>
      <c r="M20" s="384"/>
      <c r="N20" s="384"/>
      <c r="O20" s="384"/>
      <c r="P20" s="384"/>
      <c r="Q20" s="384"/>
      <c r="R20" s="384"/>
      <c r="S20" s="384"/>
      <c r="T20" s="384"/>
      <c r="U20" s="384"/>
      <c r="V20" s="384"/>
      <c r="W20" s="384"/>
      <c r="X20" s="384"/>
      <c r="Y20" s="384"/>
      <c r="Z20" s="384"/>
      <c r="AA20" s="384"/>
      <c r="AB20" s="384"/>
      <c r="AC20" s="366"/>
      <c r="AD20" s="366"/>
      <c r="AE20" s="374"/>
      <c r="AF20" s="369"/>
      <c r="AG20" s="377"/>
      <c r="AH20" s="366"/>
      <c r="AI20" s="366"/>
    </row>
    <row r="21" spans="2:35" s="372" customFormat="1" ht="16.2" customHeight="1" thickTop="1" thickBot="1" x14ac:dyDescent="0.25">
      <c r="B21" s="409" t="s">
        <v>1533</v>
      </c>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1"/>
      <c r="AE21" s="374"/>
      <c r="AF21" s="369"/>
      <c r="AG21" s="377"/>
      <c r="AH21" s="366"/>
      <c r="AI21" s="366"/>
    </row>
    <row r="22" spans="2:35" s="372" customFormat="1" ht="15.75" customHeight="1" thickTop="1" x14ac:dyDescent="0.2">
      <c r="B22" s="412" t="s">
        <v>1534</v>
      </c>
      <c r="C22" s="413" t="s">
        <v>1494</v>
      </c>
      <c r="D22" s="413">
        <v>0</v>
      </c>
      <c r="E22" s="414">
        <f t="shared" ref="E22:AB22" si="1">COUNT(E23:E34)</f>
        <v>12</v>
      </c>
      <c r="F22" s="414">
        <f t="shared" si="1"/>
        <v>12</v>
      </c>
      <c r="G22" s="414">
        <f t="shared" si="1"/>
        <v>12</v>
      </c>
      <c r="H22" s="414">
        <f t="shared" si="1"/>
        <v>12</v>
      </c>
      <c r="I22" s="414">
        <f t="shared" si="1"/>
        <v>12</v>
      </c>
      <c r="J22" s="414">
        <f t="shared" si="1"/>
        <v>12</v>
      </c>
      <c r="K22" s="414">
        <f t="shared" si="1"/>
        <v>12</v>
      </c>
      <c r="L22" s="414">
        <f t="shared" si="1"/>
        <v>12</v>
      </c>
      <c r="M22" s="414">
        <f t="shared" si="1"/>
        <v>12</v>
      </c>
      <c r="N22" s="414">
        <f t="shared" si="1"/>
        <v>12</v>
      </c>
      <c r="O22" s="414">
        <f t="shared" si="1"/>
        <v>12</v>
      </c>
      <c r="P22" s="414">
        <f t="shared" si="1"/>
        <v>12</v>
      </c>
      <c r="Q22" s="414">
        <f t="shared" si="1"/>
        <v>12</v>
      </c>
      <c r="R22" s="414">
        <f t="shared" si="1"/>
        <v>12</v>
      </c>
      <c r="S22" s="414">
        <f t="shared" si="1"/>
        <v>12</v>
      </c>
      <c r="T22" s="414">
        <f t="shared" si="1"/>
        <v>12</v>
      </c>
      <c r="U22" s="414">
        <f t="shared" si="1"/>
        <v>12</v>
      </c>
      <c r="V22" s="414">
        <f t="shared" si="1"/>
        <v>12</v>
      </c>
      <c r="W22" s="414">
        <f t="shared" si="1"/>
        <v>12</v>
      </c>
      <c r="X22" s="414">
        <f t="shared" si="1"/>
        <v>12</v>
      </c>
      <c r="Y22" s="414">
        <f t="shared" si="1"/>
        <v>12</v>
      </c>
      <c r="Z22" s="414">
        <f t="shared" si="1"/>
        <v>12</v>
      </c>
      <c r="AA22" s="414">
        <f t="shared" si="1"/>
        <v>12</v>
      </c>
      <c r="AB22" s="434">
        <f t="shared" si="1"/>
        <v>12</v>
      </c>
      <c r="AC22" s="410"/>
      <c r="AD22" s="417" t="s">
        <v>1535</v>
      </c>
      <c r="AE22" s="374"/>
      <c r="AF22" s="369"/>
      <c r="AG22" s="377"/>
      <c r="AH22" s="386" t="s">
        <v>1536</v>
      </c>
      <c r="AI22" s="366"/>
    </row>
    <row r="23" spans="2:35" s="372" customFormat="1" ht="15.75" customHeight="1" x14ac:dyDescent="0.2">
      <c r="B23" s="418" t="s">
        <v>1537</v>
      </c>
      <c r="C23" s="419" t="s">
        <v>1494</v>
      </c>
      <c r="D23" s="419">
        <v>1</v>
      </c>
      <c r="E23" s="420">
        <v>93.3</v>
      </c>
      <c r="F23" s="420">
        <v>95.9</v>
      </c>
      <c r="G23" s="420">
        <v>98</v>
      </c>
      <c r="H23" s="420">
        <v>99.6</v>
      </c>
      <c r="I23" s="420">
        <v>99.9</v>
      </c>
      <c r="J23" s="420">
        <v>100.6</v>
      </c>
      <c r="K23" s="420">
        <v>103.2</v>
      </c>
      <c r="L23" s="420">
        <v>105.5</v>
      </c>
      <c r="M23" s="420">
        <v>107.6</v>
      </c>
      <c r="N23" s="420">
        <v>108.6</v>
      </c>
      <c r="O23" s="420">
        <v>110.4</v>
      </c>
      <c r="P23" s="420">
        <v>119</v>
      </c>
      <c r="Q23" s="421">
        <v>128.30000000000001</v>
      </c>
      <c r="R23" s="421">
        <v>131.50749999999999</v>
      </c>
      <c r="S23" s="421">
        <v>134.13765000000001</v>
      </c>
      <c r="T23" s="421">
        <v>136.820403</v>
      </c>
      <c r="U23" s="421">
        <v>139.55681106</v>
      </c>
      <c r="V23" s="421">
        <v>142.34794728119999</v>
      </c>
      <c r="W23" s="421">
        <v>145.194906226824</v>
      </c>
      <c r="X23" s="421">
        <v>148.09880435136049</v>
      </c>
      <c r="Y23" s="421">
        <v>151.0607804383877</v>
      </c>
      <c r="Z23" s="421">
        <v>154.08199604715546</v>
      </c>
      <c r="AA23" s="421">
        <v>157.16363596809856</v>
      </c>
      <c r="AB23" s="432">
        <v>160.30690868746052</v>
      </c>
      <c r="AC23" s="410"/>
      <c r="AD23" s="424" t="s">
        <v>1538</v>
      </c>
      <c r="AE23" s="380"/>
      <c r="AF23" s="369"/>
      <c r="AG23" s="377"/>
      <c r="AH23" s="387" t="s">
        <v>1539</v>
      </c>
      <c r="AI23" s="366"/>
    </row>
    <row r="24" spans="2:35" s="372" customFormat="1" ht="15.75" customHeight="1" x14ac:dyDescent="0.2">
      <c r="B24" s="418" t="s">
        <v>1540</v>
      </c>
      <c r="C24" s="419" t="s">
        <v>1494</v>
      </c>
      <c r="D24" s="419">
        <v>1</v>
      </c>
      <c r="E24" s="420">
        <v>93.5</v>
      </c>
      <c r="F24" s="420">
        <v>95.9</v>
      </c>
      <c r="G24" s="420">
        <v>98.2</v>
      </c>
      <c r="H24" s="420">
        <v>99.6</v>
      </c>
      <c r="I24" s="420">
        <v>100.1</v>
      </c>
      <c r="J24" s="420">
        <v>100.8</v>
      </c>
      <c r="K24" s="420">
        <v>103.5</v>
      </c>
      <c r="L24" s="420">
        <v>105.9</v>
      </c>
      <c r="M24" s="420">
        <v>107.9</v>
      </c>
      <c r="N24" s="420">
        <v>108.6</v>
      </c>
      <c r="O24" s="420">
        <v>111</v>
      </c>
      <c r="P24" s="420">
        <v>119.7</v>
      </c>
      <c r="Q24" s="421">
        <v>128.67750000000001</v>
      </c>
      <c r="R24" s="421">
        <v>131.89443750000001</v>
      </c>
      <c r="S24" s="421">
        <v>134.53232625000001</v>
      </c>
      <c r="T24" s="421">
        <v>137.22297277500002</v>
      </c>
      <c r="U24" s="421">
        <v>139.96743223050001</v>
      </c>
      <c r="V24" s="421">
        <v>142.76678087511002</v>
      </c>
      <c r="W24" s="421">
        <v>145.62211649261221</v>
      </c>
      <c r="X24" s="421">
        <v>148.53455882246445</v>
      </c>
      <c r="Y24" s="421">
        <v>151.50524999891374</v>
      </c>
      <c r="Z24" s="421">
        <v>154.53535499889202</v>
      </c>
      <c r="AA24" s="421">
        <v>157.62606209886985</v>
      </c>
      <c r="AB24" s="432">
        <v>160.77858334084726</v>
      </c>
      <c r="AC24" s="410"/>
      <c r="AD24" s="424" t="s">
        <v>1541</v>
      </c>
      <c r="AE24" s="380"/>
      <c r="AF24" s="369"/>
      <c r="AG24" s="377"/>
      <c r="AH24" s="388" t="s">
        <v>1542</v>
      </c>
      <c r="AI24" s="366"/>
    </row>
    <row r="25" spans="2:35" s="372" customFormat="1" ht="15.75" customHeight="1" x14ac:dyDescent="0.2">
      <c r="B25" s="418" t="s">
        <v>1543</v>
      </c>
      <c r="C25" s="419" t="s">
        <v>1494</v>
      </c>
      <c r="D25" s="419">
        <v>1</v>
      </c>
      <c r="E25" s="420">
        <v>93.5</v>
      </c>
      <c r="F25" s="420">
        <v>95.6</v>
      </c>
      <c r="G25" s="420">
        <v>98</v>
      </c>
      <c r="H25" s="420">
        <v>99.8</v>
      </c>
      <c r="I25" s="420">
        <v>100.1</v>
      </c>
      <c r="J25" s="420">
        <v>101</v>
      </c>
      <c r="K25" s="420">
        <v>103.5</v>
      </c>
      <c r="L25" s="420">
        <v>105.9</v>
      </c>
      <c r="M25" s="420">
        <v>107.9</v>
      </c>
      <c r="N25" s="420">
        <v>108.8</v>
      </c>
      <c r="O25" s="420">
        <v>111.4</v>
      </c>
      <c r="P25" s="420">
        <v>120.5</v>
      </c>
      <c r="Q25" s="421">
        <v>128.935</v>
      </c>
      <c r="R25" s="421">
        <v>132.15837499999998</v>
      </c>
      <c r="S25" s="421">
        <v>134.80154249999998</v>
      </c>
      <c r="T25" s="421">
        <v>137.49757334999998</v>
      </c>
      <c r="U25" s="421">
        <v>140.24752481699997</v>
      </c>
      <c r="V25" s="421">
        <v>143.05247531333998</v>
      </c>
      <c r="W25" s="421">
        <v>145.91352481960678</v>
      </c>
      <c r="X25" s="421">
        <v>148.8317953159989</v>
      </c>
      <c r="Y25" s="421">
        <v>151.80843122231889</v>
      </c>
      <c r="Z25" s="421">
        <v>154.84459984676528</v>
      </c>
      <c r="AA25" s="421">
        <v>157.94149184370059</v>
      </c>
      <c r="AB25" s="432">
        <v>161.10032168057461</v>
      </c>
      <c r="AC25" s="410"/>
      <c r="AD25" s="424" t="s">
        <v>1544</v>
      </c>
      <c r="AE25" s="380"/>
      <c r="AF25" s="369"/>
      <c r="AG25" s="377"/>
      <c r="AH25" s="389" t="s">
        <v>1545</v>
      </c>
      <c r="AI25" s="366"/>
    </row>
    <row r="26" spans="2:35" s="372" customFormat="1" ht="15.75" customHeight="1" x14ac:dyDescent="0.2">
      <c r="B26" s="418" t="s">
        <v>1546</v>
      </c>
      <c r="C26" s="419" t="s">
        <v>1494</v>
      </c>
      <c r="D26" s="419">
        <v>1</v>
      </c>
      <c r="E26" s="420">
        <v>93.5</v>
      </c>
      <c r="F26" s="420">
        <v>95.7</v>
      </c>
      <c r="G26" s="420">
        <v>98</v>
      </c>
      <c r="H26" s="420">
        <v>99.6</v>
      </c>
      <c r="I26" s="420">
        <v>100</v>
      </c>
      <c r="J26" s="420">
        <v>100.9</v>
      </c>
      <c r="K26" s="420">
        <v>103.5</v>
      </c>
      <c r="L26" s="420">
        <v>105.9</v>
      </c>
      <c r="M26" s="420">
        <v>108</v>
      </c>
      <c r="N26" s="420">
        <v>109.2</v>
      </c>
      <c r="O26" s="420">
        <v>111.4</v>
      </c>
      <c r="P26" s="420">
        <v>121.2</v>
      </c>
      <c r="Q26" s="421">
        <v>128.47200000000001</v>
      </c>
      <c r="R26" s="421">
        <v>131.68379999999999</v>
      </c>
      <c r="S26" s="421">
        <v>134.317476</v>
      </c>
      <c r="T26" s="421">
        <v>137.00382551999999</v>
      </c>
      <c r="U26" s="421">
        <v>139.74390203039999</v>
      </c>
      <c r="V26" s="421">
        <v>142.53878007100801</v>
      </c>
      <c r="W26" s="421">
        <v>145.38955567242817</v>
      </c>
      <c r="X26" s="421">
        <v>148.29734678587673</v>
      </c>
      <c r="Y26" s="421">
        <v>151.26329372159427</v>
      </c>
      <c r="Z26" s="421">
        <v>154.28855959602615</v>
      </c>
      <c r="AA26" s="421">
        <v>157.37433078794666</v>
      </c>
      <c r="AB26" s="432">
        <v>160.5218174037056</v>
      </c>
      <c r="AC26" s="410"/>
      <c r="AD26" s="424" t="s">
        <v>1547</v>
      </c>
      <c r="AE26" s="380"/>
      <c r="AF26" s="369"/>
      <c r="AG26" s="377"/>
      <c r="AH26" s="389" t="s">
        <v>1548</v>
      </c>
      <c r="AI26" s="366"/>
    </row>
    <row r="27" spans="2:35" s="372" customFormat="1" ht="15.75" customHeight="1" x14ac:dyDescent="0.2">
      <c r="B27" s="418" t="s">
        <v>1549</v>
      </c>
      <c r="C27" s="419" t="s">
        <v>1494</v>
      </c>
      <c r="D27" s="419">
        <v>1</v>
      </c>
      <c r="E27" s="420">
        <v>93.9</v>
      </c>
      <c r="F27" s="420">
        <v>96.1</v>
      </c>
      <c r="G27" s="420">
        <v>98.4</v>
      </c>
      <c r="H27" s="420">
        <v>99.9</v>
      </c>
      <c r="I27" s="420">
        <v>100.3</v>
      </c>
      <c r="J27" s="420">
        <v>101.2</v>
      </c>
      <c r="K27" s="420">
        <v>104</v>
      </c>
      <c r="L27" s="420">
        <v>106.5</v>
      </c>
      <c r="M27" s="420">
        <v>108.3</v>
      </c>
      <c r="N27" s="420">
        <v>108.8</v>
      </c>
      <c r="O27" s="420">
        <v>112.1</v>
      </c>
      <c r="P27" s="420">
        <v>121.8</v>
      </c>
      <c r="Q27" s="421">
        <v>129.108</v>
      </c>
      <c r="R27" s="421">
        <v>132.3357</v>
      </c>
      <c r="S27" s="421">
        <v>134.98241400000001</v>
      </c>
      <c r="T27" s="421">
        <v>137.68206228</v>
      </c>
      <c r="U27" s="421">
        <v>140.43570352559999</v>
      </c>
      <c r="V27" s="421">
        <v>143.24441759611199</v>
      </c>
      <c r="W27" s="421">
        <v>146.10930594803423</v>
      </c>
      <c r="X27" s="421">
        <v>149.03149206699493</v>
      </c>
      <c r="Y27" s="421">
        <v>152.01212190833482</v>
      </c>
      <c r="Z27" s="421">
        <v>155.05236434650152</v>
      </c>
      <c r="AA27" s="421">
        <v>158.15341163343155</v>
      </c>
      <c r="AB27" s="432">
        <v>161.31647986610017</v>
      </c>
      <c r="AC27" s="410"/>
      <c r="AD27" s="424" t="s">
        <v>1550</v>
      </c>
      <c r="AE27" s="380"/>
      <c r="AF27" s="369"/>
      <c r="AG27" s="377"/>
      <c r="AH27" s="389" t="s">
        <v>1551</v>
      </c>
      <c r="AI27" s="366"/>
    </row>
    <row r="28" spans="2:35" s="372" customFormat="1" ht="15.75" customHeight="1" x14ac:dyDescent="0.2">
      <c r="B28" s="418" t="s">
        <v>1552</v>
      </c>
      <c r="C28" s="419" t="s">
        <v>1494</v>
      </c>
      <c r="D28" s="419">
        <v>1</v>
      </c>
      <c r="E28" s="420">
        <v>94.5</v>
      </c>
      <c r="F28" s="420">
        <v>96.4</v>
      </c>
      <c r="G28" s="420">
        <v>98.7</v>
      </c>
      <c r="H28" s="420">
        <v>100</v>
      </c>
      <c r="I28" s="420">
        <v>100.2</v>
      </c>
      <c r="J28" s="420">
        <v>101.5</v>
      </c>
      <c r="K28" s="420">
        <v>104.3</v>
      </c>
      <c r="L28" s="420">
        <v>106.6</v>
      </c>
      <c r="M28" s="420">
        <v>108.4</v>
      </c>
      <c r="N28" s="420">
        <v>109.2</v>
      </c>
      <c r="O28" s="420">
        <v>112.4</v>
      </c>
      <c r="P28" s="420">
        <v>122.3</v>
      </c>
      <c r="Q28" s="421">
        <v>129.0265</v>
      </c>
      <c r="R28" s="421">
        <v>132.2521625</v>
      </c>
      <c r="S28" s="421">
        <v>134.89720575000001</v>
      </c>
      <c r="T28" s="421">
        <v>137.59514986500002</v>
      </c>
      <c r="U28" s="421">
        <v>140.34705286230002</v>
      </c>
      <c r="V28" s="421">
        <v>143.15399391954602</v>
      </c>
      <c r="W28" s="421">
        <v>146.01707379793694</v>
      </c>
      <c r="X28" s="421">
        <v>148.93741527389568</v>
      </c>
      <c r="Y28" s="421">
        <v>151.9161635793736</v>
      </c>
      <c r="Z28" s="421">
        <v>154.95448685096108</v>
      </c>
      <c r="AA28" s="421">
        <v>158.0535765879803</v>
      </c>
      <c r="AB28" s="432">
        <v>161.21464811973991</v>
      </c>
      <c r="AC28" s="410"/>
      <c r="AD28" s="424" t="s">
        <v>1553</v>
      </c>
      <c r="AE28" s="380"/>
      <c r="AF28" s="369"/>
      <c r="AG28" s="377"/>
      <c r="AH28" s="389" t="s">
        <v>1554</v>
      </c>
      <c r="AI28" s="366"/>
    </row>
    <row r="29" spans="2:35" s="372" customFormat="1" ht="15.75" customHeight="1" x14ac:dyDescent="0.2">
      <c r="B29" s="418" t="s">
        <v>1555</v>
      </c>
      <c r="C29" s="419" t="s">
        <v>1494</v>
      </c>
      <c r="D29" s="419">
        <v>1</v>
      </c>
      <c r="E29" s="420">
        <v>94.5</v>
      </c>
      <c r="F29" s="420">
        <v>96.8</v>
      </c>
      <c r="G29" s="420">
        <v>98.8</v>
      </c>
      <c r="H29" s="420">
        <v>100.1</v>
      </c>
      <c r="I29" s="420">
        <v>100.3</v>
      </c>
      <c r="J29" s="420">
        <v>101.6</v>
      </c>
      <c r="K29" s="420">
        <v>104.4</v>
      </c>
      <c r="L29" s="420">
        <v>106.7</v>
      </c>
      <c r="M29" s="420">
        <v>108.3</v>
      </c>
      <c r="N29" s="420">
        <v>109.2</v>
      </c>
      <c r="O29" s="420">
        <v>113.4</v>
      </c>
      <c r="P29" s="420">
        <v>124.3</v>
      </c>
      <c r="Q29" s="421">
        <v>129.89349999999999</v>
      </c>
      <c r="R29" s="421">
        <v>133.14083749999998</v>
      </c>
      <c r="S29" s="421">
        <v>135.80365424999997</v>
      </c>
      <c r="T29" s="421">
        <v>138.51972733499997</v>
      </c>
      <c r="U29" s="421">
        <v>141.29012188169997</v>
      </c>
      <c r="V29" s="421">
        <v>144.11592431933397</v>
      </c>
      <c r="W29" s="421">
        <v>146.99824280572065</v>
      </c>
      <c r="X29" s="421">
        <v>149.93820766183507</v>
      </c>
      <c r="Y29" s="421">
        <v>152.93697181507176</v>
      </c>
      <c r="Z29" s="421">
        <v>155.99571125137319</v>
      </c>
      <c r="AA29" s="421">
        <v>159.11562547640065</v>
      </c>
      <c r="AB29" s="432">
        <v>162.29793798592866</v>
      </c>
      <c r="AC29" s="410"/>
      <c r="AD29" s="424" t="s">
        <v>1556</v>
      </c>
      <c r="AE29" s="380"/>
      <c r="AF29" s="369"/>
      <c r="AG29" s="377"/>
      <c r="AH29" s="389" t="s">
        <v>1557</v>
      </c>
      <c r="AI29" s="366"/>
    </row>
    <row r="30" spans="2:35" s="372" customFormat="1" ht="15.75" customHeight="1" x14ac:dyDescent="0.2">
      <c r="B30" s="418" t="s">
        <v>1558</v>
      </c>
      <c r="C30" s="419" t="s">
        <v>1494</v>
      </c>
      <c r="D30" s="419">
        <v>1</v>
      </c>
      <c r="E30" s="420">
        <v>94.7</v>
      </c>
      <c r="F30" s="420">
        <v>97</v>
      </c>
      <c r="G30" s="420">
        <v>98.8</v>
      </c>
      <c r="H30" s="420">
        <v>99.9</v>
      </c>
      <c r="I30" s="420">
        <v>100.3</v>
      </c>
      <c r="J30" s="420">
        <v>101.8</v>
      </c>
      <c r="K30" s="420">
        <v>104.7</v>
      </c>
      <c r="L30" s="420">
        <v>106.9</v>
      </c>
      <c r="M30" s="420">
        <v>108.5</v>
      </c>
      <c r="N30" s="420">
        <v>109.1</v>
      </c>
      <c r="O30" s="420">
        <v>114.1</v>
      </c>
      <c r="P30" s="420">
        <v>124.8</v>
      </c>
      <c r="Q30" s="421">
        <v>129.792</v>
      </c>
      <c r="R30" s="421">
        <v>133.0368</v>
      </c>
      <c r="S30" s="421">
        <v>135.69753600000001</v>
      </c>
      <c r="T30" s="421">
        <v>138.41148672000003</v>
      </c>
      <c r="U30" s="421">
        <v>141.17971645440002</v>
      </c>
      <c r="V30" s="421">
        <v>144.00331078348802</v>
      </c>
      <c r="W30" s="421">
        <v>146.88337699915778</v>
      </c>
      <c r="X30" s="421">
        <v>149.82104453914093</v>
      </c>
      <c r="Y30" s="421">
        <v>152.81746542992374</v>
      </c>
      <c r="Z30" s="421">
        <v>155.87381473852221</v>
      </c>
      <c r="AA30" s="421">
        <v>158.99129103329267</v>
      </c>
      <c r="AB30" s="432">
        <v>162.17111685395852</v>
      </c>
      <c r="AC30" s="410"/>
      <c r="AD30" s="424" t="s">
        <v>1559</v>
      </c>
      <c r="AE30" s="380"/>
      <c r="AF30" s="369"/>
      <c r="AG30" s="377"/>
      <c r="AH30" s="389" t="s">
        <v>1560</v>
      </c>
      <c r="AI30" s="366"/>
    </row>
    <row r="31" spans="2:35" s="372" customFormat="1" ht="15.75" customHeight="1" x14ac:dyDescent="0.2">
      <c r="B31" s="418" t="s">
        <v>1561</v>
      </c>
      <c r="C31" s="419" t="s">
        <v>1494</v>
      </c>
      <c r="D31" s="419">
        <v>1</v>
      </c>
      <c r="E31" s="420">
        <v>95</v>
      </c>
      <c r="F31" s="420">
        <v>97.3</v>
      </c>
      <c r="G31" s="420">
        <v>99.2</v>
      </c>
      <c r="H31" s="420">
        <v>99.9</v>
      </c>
      <c r="I31" s="420">
        <v>100.4</v>
      </c>
      <c r="J31" s="420">
        <v>102.2</v>
      </c>
      <c r="K31" s="420">
        <v>105</v>
      </c>
      <c r="L31" s="420">
        <v>107.1</v>
      </c>
      <c r="M31" s="420">
        <v>108.5</v>
      </c>
      <c r="N31" s="420">
        <v>109.4</v>
      </c>
      <c r="O31" s="420">
        <v>114.7</v>
      </c>
      <c r="P31" s="420">
        <v>125.3</v>
      </c>
      <c r="Q31" s="421">
        <v>130.31200000000001</v>
      </c>
      <c r="R31" s="421">
        <v>133.56979999999999</v>
      </c>
      <c r="S31" s="421">
        <v>136.241196</v>
      </c>
      <c r="T31" s="421">
        <v>138.96601992000001</v>
      </c>
      <c r="U31" s="421">
        <v>141.7453403184</v>
      </c>
      <c r="V31" s="421">
        <v>144.58024712476799</v>
      </c>
      <c r="W31" s="421">
        <v>147.47185206726334</v>
      </c>
      <c r="X31" s="421">
        <v>150.42128910860862</v>
      </c>
      <c r="Y31" s="421">
        <v>153.42971489078079</v>
      </c>
      <c r="Z31" s="421">
        <v>156.49830918859641</v>
      </c>
      <c r="AA31" s="421">
        <v>159.62827537236834</v>
      </c>
      <c r="AB31" s="432">
        <v>162.82084087981571</v>
      </c>
      <c r="AC31" s="410"/>
      <c r="AD31" s="424" t="s">
        <v>1562</v>
      </c>
      <c r="AE31" s="380"/>
      <c r="AF31" s="369"/>
      <c r="AG31" s="377"/>
      <c r="AH31" s="389" t="s">
        <v>1563</v>
      </c>
      <c r="AI31" s="366"/>
    </row>
    <row r="32" spans="2:35" s="372" customFormat="1" ht="15.75" customHeight="1" x14ac:dyDescent="0.2">
      <c r="B32" s="418" t="s">
        <v>1564</v>
      </c>
      <c r="C32" s="419" t="s">
        <v>1494</v>
      </c>
      <c r="D32" s="419">
        <v>1</v>
      </c>
      <c r="E32" s="420">
        <v>94.7</v>
      </c>
      <c r="F32" s="420">
        <v>97</v>
      </c>
      <c r="G32" s="420">
        <v>98.7</v>
      </c>
      <c r="H32" s="420">
        <v>99.2</v>
      </c>
      <c r="I32" s="420">
        <v>99.9</v>
      </c>
      <c r="J32" s="420">
        <v>101.8</v>
      </c>
      <c r="K32" s="420">
        <v>104.5</v>
      </c>
      <c r="L32" s="420">
        <v>106.4</v>
      </c>
      <c r="M32" s="420">
        <v>108.3</v>
      </c>
      <c r="N32" s="420">
        <v>109.3</v>
      </c>
      <c r="O32" s="420">
        <v>114.6</v>
      </c>
      <c r="P32" s="420">
        <v>124.8</v>
      </c>
      <c r="Q32" s="421">
        <v>129.792</v>
      </c>
      <c r="R32" s="421">
        <v>132.38784000000001</v>
      </c>
      <c r="S32" s="421">
        <v>135.03559680000001</v>
      </c>
      <c r="T32" s="421">
        <v>137.73630873600001</v>
      </c>
      <c r="U32" s="421">
        <v>140.49103491072</v>
      </c>
      <c r="V32" s="421">
        <v>143.3008556089344</v>
      </c>
      <c r="W32" s="421">
        <v>146.16687272111309</v>
      </c>
      <c r="X32" s="421">
        <v>149.09021017553536</v>
      </c>
      <c r="Y32" s="421">
        <v>152.07201437904607</v>
      </c>
      <c r="Z32" s="421">
        <v>155.11345466662698</v>
      </c>
      <c r="AA32" s="421">
        <v>158.21572375995953</v>
      </c>
      <c r="AB32" s="432">
        <v>161.38003823515874</v>
      </c>
      <c r="AC32" s="410"/>
      <c r="AD32" s="424" t="s">
        <v>1565</v>
      </c>
      <c r="AE32" s="380"/>
      <c r="AF32" s="369"/>
      <c r="AG32" s="377"/>
      <c r="AH32" s="389" t="s">
        <v>1566</v>
      </c>
      <c r="AI32" s="366"/>
    </row>
    <row r="33" spans="2:35" s="372" customFormat="1" ht="15.75" customHeight="1" x14ac:dyDescent="0.2">
      <c r="B33" s="418" t="s">
        <v>1567</v>
      </c>
      <c r="C33" s="419" t="s">
        <v>1494</v>
      </c>
      <c r="D33" s="419">
        <v>1</v>
      </c>
      <c r="E33" s="420">
        <v>95.2</v>
      </c>
      <c r="F33" s="420">
        <v>97.5</v>
      </c>
      <c r="G33" s="420">
        <v>99.1</v>
      </c>
      <c r="H33" s="420">
        <v>99.5</v>
      </c>
      <c r="I33" s="420">
        <v>100.1</v>
      </c>
      <c r="J33" s="420">
        <v>102.4</v>
      </c>
      <c r="K33" s="420">
        <v>104.9</v>
      </c>
      <c r="L33" s="420">
        <v>106.8</v>
      </c>
      <c r="M33" s="420">
        <v>108.6</v>
      </c>
      <c r="N33" s="420">
        <v>109.4</v>
      </c>
      <c r="O33" s="420">
        <v>115.4</v>
      </c>
      <c r="P33" s="420">
        <v>126</v>
      </c>
      <c r="Q33" s="421">
        <v>130.41</v>
      </c>
      <c r="R33" s="421">
        <v>133.01820000000001</v>
      </c>
      <c r="S33" s="421">
        <v>135.67856400000002</v>
      </c>
      <c r="T33" s="421">
        <v>138.39213528000002</v>
      </c>
      <c r="U33" s="421">
        <v>141.15997798560002</v>
      </c>
      <c r="V33" s="421">
        <v>143.98317754531203</v>
      </c>
      <c r="W33" s="421">
        <v>146.86284109621826</v>
      </c>
      <c r="X33" s="421">
        <v>149.80009791814263</v>
      </c>
      <c r="Y33" s="421">
        <v>152.79609987650548</v>
      </c>
      <c r="Z33" s="421">
        <v>155.85202187403559</v>
      </c>
      <c r="AA33" s="421">
        <v>158.9690623115163</v>
      </c>
      <c r="AB33" s="432">
        <v>162.14844355774662</v>
      </c>
      <c r="AC33" s="410"/>
      <c r="AD33" s="424" t="s">
        <v>1568</v>
      </c>
      <c r="AE33" s="380"/>
      <c r="AF33" s="369"/>
      <c r="AG33" s="377"/>
      <c r="AH33" s="389" t="s">
        <v>1569</v>
      </c>
      <c r="AI33" s="366"/>
    </row>
    <row r="34" spans="2:35" s="372" customFormat="1" ht="16.2" customHeight="1" thickBot="1" x14ac:dyDescent="0.25">
      <c r="B34" s="425" t="s">
        <v>1570</v>
      </c>
      <c r="C34" s="426" t="s">
        <v>1494</v>
      </c>
      <c r="D34" s="426">
        <v>1</v>
      </c>
      <c r="E34" s="427">
        <v>95.4</v>
      </c>
      <c r="F34" s="427">
        <v>97.8</v>
      </c>
      <c r="G34" s="427">
        <v>99.3</v>
      </c>
      <c r="H34" s="427">
        <v>99.6</v>
      </c>
      <c r="I34" s="427">
        <v>100.4</v>
      </c>
      <c r="J34" s="427">
        <v>102.7</v>
      </c>
      <c r="K34" s="427">
        <v>105.1</v>
      </c>
      <c r="L34" s="427">
        <v>107</v>
      </c>
      <c r="M34" s="427">
        <v>108.6</v>
      </c>
      <c r="N34" s="427">
        <v>109.7</v>
      </c>
      <c r="O34" s="427">
        <v>116.5</v>
      </c>
      <c r="P34" s="427">
        <v>126.8</v>
      </c>
      <c r="Q34" s="428">
        <v>130.60400000000001</v>
      </c>
      <c r="R34" s="428">
        <v>133.21608000000001</v>
      </c>
      <c r="S34" s="428">
        <v>135.8804016</v>
      </c>
      <c r="T34" s="428">
        <v>138.59800963200001</v>
      </c>
      <c r="U34" s="428">
        <v>141.36996982464001</v>
      </c>
      <c r="V34" s="428">
        <v>144.19736922113282</v>
      </c>
      <c r="W34" s="428">
        <v>147.08131660555549</v>
      </c>
      <c r="X34" s="428">
        <v>150.02294293766658</v>
      </c>
      <c r="Y34" s="428">
        <v>153.02340179641993</v>
      </c>
      <c r="Z34" s="428">
        <v>156.08386983234834</v>
      </c>
      <c r="AA34" s="428">
        <v>159.2055472289953</v>
      </c>
      <c r="AB34" s="433">
        <v>162.38965817357521</v>
      </c>
      <c r="AC34" s="410"/>
      <c r="AD34" s="431" t="s">
        <v>1571</v>
      </c>
      <c r="AE34" s="380"/>
      <c r="AF34" s="369"/>
      <c r="AG34" s="377"/>
      <c r="AH34" s="390" t="s">
        <v>1572</v>
      </c>
      <c r="AI34" s="366"/>
    </row>
    <row r="35" spans="2:35" s="372" customFormat="1" ht="16.2" customHeight="1" thickTop="1" thickBot="1" x14ac:dyDescent="0.25">
      <c r="B35" s="366"/>
      <c r="C35" s="366"/>
      <c r="D35" s="366"/>
      <c r="E35" s="366"/>
      <c r="F35" s="366"/>
      <c r="G35" s="366"/>
      <c r="H35" s="366"/>
      <c r="I35" s="366"/>
      <c r="J35" s="366"/>
      <c r="K35" s="384"/>
      <c r="L35" s="384"/>
      <c r="M35" s="384"/>
      <c r="N35" s="384"/>
      <c r="O35" s="384"/>
      <c r="P35" s="384"/>
      <c r="Q35" s="384"/>
      <c r="R35" s="384"/>
      <c r="S35" s="384"/>
      <c r="T35" s="384"/>
      <c r="U35" s="384"/>
      <c r="V35" s="384"/>
      <c r="W35" s="384"/>
      <c r="X35" s="384"/>
      <c r="Y35" s="384"/>
      <c r="Z35" s="384"/>
      <c r="AA35" s="384"/>
      <c r="AB35" s="384"/>
      <c r="AC35" s="384"/>
      <c r="AD35" s="366"/>
      <c r="AE35" s="380"/>
      <c r="AF35" s="369"/>
      <c r="AG35" s="377"/>
      <c r="AH35" s="366"/>
      <c r="AI35" s="366"/>
    </row>
    <row r="36" spans="2:35" s="372" customFormat="1" ht="16.2" customHeight="1" thickTop="1" thickBot="1" x14ac:dyDescent="0.25">
      <c r="B36" s="409" t="s">
        <v>1573</v>
      </c>
      <c r="C36" s="410"/>
      <c r="D36" s="410"/>
      <c r="E36" s="410"/>
      <c r="F36" s="410"/>
      <c r="G36" s="410"/>
      <c r="H36" s="410"/>
      <c r="I36" s="410"/>
      <c r="J36" s="410"/>
      <c r="K36" s="437"/>
      <c r="L36" s="437"/>
      <c r="M36" s="437"/>
      <c r="N36" s="437"/>
      <c r="O36" s="437"/>
      <c r="P36" s="437"/>
      <c r="Q36" s="437"/>
      <c r="R36" s="437"/>
      <c r="S36" s="437"/>
      <c r="T36" s="437"/>
      <c r="U36" s="437"/>
      <c r="V36" s="437"/>
      <c r="W36" s="437"/>
      <c r="X36" s="437"/>
      <c r="Y36" s="437"/>
      <c r="Z36" s="437"/>
      <c r="AA36" s="437"/>
      <c r="AB36" s="437"/>
      <c r="AC36" s="366"/>
      <c r="AE36" s="374"/>
      <c r="AF36" s="369"/>
      <c r="AG36" s="377"/>
      <c r="AH36" s="366"/>
      <c r="AI36" s="366"/>
    </row>
    <row r="37" spans="2:35" s="372" customFormat="1" ht="16.2" customHeight="1" thickTop="1" x14ac:dyDescent="0.2">
      <c r="B37" s="435" t="s">
        <v>1574</v>
      </c>
      <c r="C37" s="413" t="s">
        <v>123</v>
      </c>
      <c r="D37" s="436">
        <v>2</v>
      </c>
      <c r="E37" s="410"/>
      <c r="F37" s="410"/>
      <c r="G37" s="410"/>
      <c r="H37" s="410"/>
      <c r="I37" s="410"/>
      <c r="J37" s="410"/>
      <c r="K37" s="437"/>
      <c r="L37" s="438"/>
      <c r="M37" s="439"/>
      <c r="N37" s="439"/>
      <c r="O37" s="439"/>
      <c r="P37" s="439"/>
      <c r="Q37" s="439"/>
      <c r="R37" s="439"/>
      <c r="S37" s="439"/>
      <c r="T37" s="439"/>
      <c r="U37" s="439"/>
      <c r="V37" s="439"/>
      <c r="W37" s="439"/>
      <c r="X37" s="439"/>
      <c r="Y37" s="439"/>
      <c r="Z37" s="439"/>
      <c r="AA37" s="439"/>
      <c r="AB37" s="440"/>
      <c r="AC37" s="366"/>
      <c r="AD37" s="391" t="s">
        <v>1575</v>
      </c>
      <c r="AE37" s="374"/>
      <c r="AF37" s="369"/>
      <c r="AG37" s="377"/>
      <c r="AH37" s="376" t="s">
        <v>1576</v>
      </c>
      <c r="AI37" s="392"/>
    </row>
    <row r="38" spans="2:35" s="372" customFormat="1" ht="16.2" customHeight="1" thickBot="1" x14ac:dyDescent="0.25">
      <c r="B38" s="441" t="s">
        <v>1577</v>
      </c>
      <c r="C38" s="426" t="s">
        <v>123</v>
      </c>
      <c r="D38" s="442">
        <v>2</v>
      </c>
      <c r="E38" s="410"/>
      <c r="F38" s="410"/>
      <c r="G38" s="410"/>
      <c r="H38" s="410"/>
      <c r="I38" s="410"/>
      <c r="J38" s="410"/>
      <c r="K38" s="437"/>
      <c r="L38" s="443"/>
      <c r="M38" s="444"/>
      <c r="N38" s="444"/>
      <c r="O38" s="444"/>
      <c r="P38" s="444"/>
      <c r="Q38" s="444"/>
      <c r="R38" s="444"/>
      <c r="S38" s="444"/>
      <c r="T38" s="444"/>
      <c r="U38" s="444"/>
      <c r="V38" s="444"/>
      <c r="W38" s="444"/>
      <c r="X38" s="444"/>
      <c r="Y38" s="444"/>
      <c r="Z38" s="444"/>
      <c r="AA38" s="444"/>
      <c r="AB38" s="445"/>
      <c r="AC38" s="366"/>
      <c r="AD38" s="393" t="s">
        <v>1578</v>
      </c>
      <c r="AE38" s="380"/>
      <c r="AF38" s="369"/>
      <c r="AG38" s="377"/>
      <c r="AH38" s="390" t="s">
        <v>1579</v>
      </c>
      <c r="AI38" s="392"/>
    </row>
    <row r="39" spans="2:35" s="372" customFormat="1" ht="16.2" customHeight="1" thickTop="1" thickBot="1" x14ac:dyDescent="0.25">
      <c r="B39" s="410"/>
      <c r="C39" s="410"/>
      <c r="D39" s="410"/>
      <c r="E39" s="410"/>
      <c r="F39" s="410"/>
      <c r="G39" s="410"/>
      <c r="H39" s="410"/>
      <c r="I39" s="410"/>
      <c r="J39" s="410"/>
      <c r="K39" s="437"/>
      <c r="L39" s="437"/>
      <c r="M39" s="437"/>
      <c r="N39" s="437"/>
      <c r="O39" s="437"/>
      <c r="P39" s="437"/>
      <c r="Q39" s="437"/>
      <c r="R39" s="437"/>
      <c r="S39" s="437"/>
      <c r="T39" s="437"/>
      <c r="U39" s="437"/>
      <c r="V39" s="437"/>
      <c r="W39" s="437"/>
      <c r="X39" s="437"/>
      <c r="Y39" s="437"/>
      <c r="Z39" s="437"/>
      <c r="AA39" s="437"/>
      <c r="AB39" s="437"/>
      <c r="AC39" s="366"/>
      <c r="AD39" s="366"/>
      <c r="AE39" s="374"/>
      <c r="AF39" s="369"/>
      <c r="AG39" s="377"/>
      <c r="AH39" s="366"/>
      <c r="AI39" s="366"/>
    </row>
    <row r="40" spans="2:35" s="372" customFormat="1" ht="16.2" customHeight="1" thickTop="1" thickBot="1" x14ac:dyDescent="0.25">
      <c r="B40" s="409" t="s">
        <v>1580</v>
      </c>
      <c r="C40" s="410"/>
      <c r="D40" s="410"/>
      <c r="E40" s="410"/>
      <c r="F40" s="410"/>
      <c r="G40" s="410"/>
      <c r="H40" s="410"/>
      <c r="I40" s="410"/>
      <c r="J40" s="410"/>
      <c r="K40" s="437"/>
      <c r="L40" s="437"/>
      <c r="M40" s="437"/>
      <c r="N40" s="437"/>
      <c r="O40" s="437"/>
      <c r="P40" s="437"/>
      <c r="Q40" s="437"/>
      <c r="R40" s="437"/>
      <c r="S40" s="437"/>
      <c r="T40" s="437"/>
      <c r="U40" s="437"/>
      <c r="V40" s="437"/>
      <c r="W40" s="437"/>
      <c r="X40" s="437"/>
      <c r="Y40" s="437"/>
      <c r="Z40" s="437"/>
      <c r="AA40" s="437"/>
      <c r="AB40" s="437"/>
      <c r="AC40" s="366"/>
      <c r="AE40" s="374"/>
      <c r="AF40" s="369"/>
      <c r="AG40" s="377"/>
      <c r="AH40" s="366"/>
      <c r="AI40" s="366"/>
    </row>
    <row r="41" spans="2:35" s="372" customFormat="1" ht="15.75" customHeight="1" thickTop="1" x14ac:dyDescent="0.2">
      <c r="B41" s="412" t="s">
        <v>1581</v>
      </c>
      <c r="C41" s="413" t="s">
        <v>1494</v>
      </c>
      <c r="D41" s="413">
        <v>1</v>
      </c>
      <c r="E41" s="446">
        <f t="shared" ref="E41:W41" si="2">IFERROR(AVERAGE(E8:E19),0)</f>
        <v>237.3416666666667</v>
      </c>
      <c r="F41" s="446">
        <f t="shared" si="2"/>
        <v>244.67499999999998</v>
      </c>
      <c r="G41" s="446">
        <f t="shared" si="2"/>
        <v>251.73333333333335</v>
      </c>
      <c r="H41" s="446">
        <f t="shared" si="2"/>
        <v>256.66666666666669</v>
      </c>
      <c r="I41" s="446">
        <f t="shared" si="2"/>
        <v>259.43333333333334</v>
      </c>
      <c r="J41" s="446">
        <f t="shared" si="2"/>
        <v>264.99166666666673</v>
      </c>
      <c r="K41" s="446">
        <f t="shared" si="2"/>
        <v>274.90833333333336</v>
      </c>
      <c r="L41" s="447">
        <f t="shared" si="2"/>
        <v>283.30833333333334</v>
      </c>
      <c r="M41" s="447">
        <f t="shared" si="2"/>
        <v>290.64166666666665</v>
      </c>
      <c r="N41" s="447">
        <f t="shared" si="2"/>
        <v>294.16666666666669</v>
      </c>
      <c r="O41" s="447">
        <f t="shared" si="2"/>
        <v>311.1583333333333</v>
      </c>
      <c r="P41" s="447">
        <f t="shared" si="2"/>
        <v>351.2166666666667</v>
      </c>
      <c r="Q41" s="447">
        <f t="shared" si="2"/>
        <v>378.75695833333339</v>
      </c>
      <c r="R41" s="447">
        <f t="shared" si="2"/>
        <v>393.10254875000004</v>
      </c>
      <c r="S41" s="447">
        <f t="shared" si="2"/>
        <v>0</v>
      </c>
      <c r="T41" s="447">
        <f t="shared" si="2"/>
        <v>0</v>
      </c>
      <c r="U41" s="447">
        <f t="shared" si="2"/>
        <v>0</v>
      </c>
      <c r="V41" s="447">
        <f t="shared" si="2"/>
        <v>0</v>
      </c>
      <c r="W41" s="447">
        <f t="shared" si="2"/>
        <v>0</v>
      </c>
      <c r="X41" s="447">
        <f>IFERROR(AVERAGE(X8:X19),0)</f>
        <v>0</v>
      </c>
      <c r="Y41" s="447">
        <f>IFERROR(AVERAGE(Y8:Y19),0)</f>
        <v>0</v>
      </c>
      <c r="Z41" s="447">
        <f>IFERROR(AVERAGE(Z8:Z19),0)</f>
        <v>0</v>
      </c>
      <c r="AA41" s="447">
        <f>IFERROR(AVERAGE(AA8:AA19),0)</f>
        <v>0</v>
      </c>
      <c r="AB41" s="448">
        <f>IFERROR(AVERAGE(AB8:AB19),0)</f>
        <v>0</v>
      </c>
      <c r="AC41" s="366"/>
      <c r="AD41" s="391" t="s">
        <v>1582</v>
      </c>
      <c r="AE41" s="380"/>
      <c r="AF41" s="369"/>
      <c r="AG41" s="377"/>
      <c r="AH41" s="376" t="s">
        <v>1583</v>
      </c>
      <c r="AI41" s="366"/>
    </row>
    <row r="42" spans="2:35" s="372" customFormat="1" ht="16.2" customHeight="1" thickBot="1" x14ac:dyDescent="0.25">
      <c r="B42" s="425" t="s">
        <v>1584</v>
      </c>
      <c r="C42" s="426" t="s">
        <v>1494</v>
      </c>
      <c r="D42" s="426">
        <v>1</v>
      </c>
      <c r="E42" s="449">
        <f t="shared" ref="E42:AB42" si="3">IFERROR(AVERAGE(E23:E34),0)</f>
        <v>94.308333333333351</v>
      </c>
      <c r="F42" s="449">
        <f t="shared" si="3"/>
        <v>96.583333333333314</v>
      </c>
      <c r="G42" s="449">
        <f t="shared" si="3"/>
        <v>98.600000000000009</v>
      </c>
      <c r="H42" s="449">
        <f t="shared" si="3"/>
        <v>99.72499999999998</v>
      </c>
      <c r="I42" s="449">
        <f t="shared" si="3"/>
        <v>100.16666666666667</v>
      </c>
      <c r="J42" s="449">
        <f t="shared" si="3"/>
        <v>101.54166666666667</v>
      </c>
      <c r="K42" s="449">
        <f>IFERROR(AVERAGE(K23:K34),0)</f>
        <v>104.21666666666665</v>
      </c>
      <c r="L42" s="450">
        <f t="shared" si="3"/>
        <v>106.43333333333334</v>
      </c>
      <c r="M42" s="450">
        <f t="shared" si="3"/>
        <v>108.24166666666663</v>
      </c>
      <c r="N42" s="450">
        <f t="shared" si="3"/>
        <v>109.10833333333335</v>
      </c>
      <c r="O42" s="450">
        <f t="shared" si="3"/>
        <v>113.11666666666667</v>
      </c>
      <c r="P42" s="450">
        <f t="shared" si="3"/>
        <v>123.04166666666664</v>
      </c>
      <c r="Q42" s="450">
        <f t="shared" si="3"/>
        <v>129.44354166666668</v>
      </c>
      <c r="R42" s="450">
        <f t="shared" si="3"/>
        <v>132.51679437499999</v>
      </c>
      <c r="S42" s="450">
        <f t="shared" si="3"/>
        <v>135.16713026249997</v>
      </c>
      <c r="T42" s="450">
        <f t="shared" si="3"/>
        <v>137.87047286775001</v>
      </c>
      <c r="U42" s="450">
        <f t="shared" si="3"/>
        <v>140.62788232510499</v>
      </c>
      <c r="V42" s="450">
        <f t="shared" si="3"/>
        <v>143.44043997160711</v>
      </c>
      <c r="W42" s="450">
        <f t="shared" si="3"/>
        <v>146.30924877103925</v>
      </c>
      <c r="X42" s="450">
        <f t="shared" si="3"/>
        <v>149.23543374646002</v>
      </c>
      <c r="Y42" s="450">
        <f t="shared" si="3"/>
        <v>152.22014242138923</v>
      </c>
      <c r="Z42" s="450">
        <f t="shared" si="3"/>
        <v>155.26454526981703</v>
      </c>
      <c r="AA42" s="450">
        <f t="shared" si="3"/>
        <v>158.36983617521335</v>
      </c>
      <c r="AB42" s="451">
        <f t="shared" si="3"/>
        <v>161.5372328987176</v>
      </c>
      <c r="AC42" s="384"/>
      <c r="AD42" s="393" t="s">
        <v>1585</v>
      </c>
      <c r="AE42" s="380"/>
      <c r="AF42" s="369"/>
      <c r="AG42" s="377"/>
      <c r="AH42" s="390" t="s">
        <v>1586</v>
      </c>
      <c r="AI42" s="366"/>
    </row>
    <row r="43" spans="2:35" s="372" customFormat="1" ht="16.2" customHeight="1" thickTop="1" thickBot="1" x14ac:dyDescent="0.25">
      <c r="B43" s="366"/>
      <c r="C43" s="366"/>
      <c r="D43" s="366"/>
      <c r="E43" s="366"/>
      <c r="F43" s="394"/>
      <c r="G43" s="366"/>
      <c r="H43" s="366"/>
      <c r="I43" s="366"/>
      <c r="J43" s="366"/>
      <c r="K43" s="366"/>
      <c r="L43" s="395"/>
      <c r="M43" s="395"/>
      <c r="N43" s="395"/>
      <c r="O43" s="395"/>
      <c r="P43" s="395"/>
      <c r="Q43" s="395"/>
      <c r="R43" s="395"/>
      <c r="S43" s="395"/>
      <c r="T43" s="395"/>
      <c r="U43" s="395"/>
      <c r="V43" s="395"/>
      <c r="W43" s="395"/>
      <c r="X43" s="395"/>
      <c r="Y43" s="395"/>
      <c r="Z43" s="395"/>
      <c r="AA43" s="395"/>
      <c r="AB43" s="395"/>
      <c r="AC43" s="366"/>
      <c r="AD43" s="366"/>
      <c r="AE43" s="374"/>
      <c r="AF43" s="369"/>
      <c r="AG43" s="377"/>
      <c r="AH43" s="366"/>
      <c r="AI43" s="366"/>
    </row>
    <row r="44" spans="2:35" s="372" customFormat="1" ht="16.2" customHeight="1" thickTop="1" thickBot="1" x14ac:dyDescent="0.25">
      <c r="B44" s="409" t="s">
        <v>1587</v>
      </c>
      <c r="C44" s="410"/>
      <c r="D44" s="410"/>
      <c r="E44" s="410"/>
      <c r="F44" s="410"/>
      <c r="G44" s="410"/>
      <c r="H44" s="410"/>
      <c r="I44" s="410"/>
      <c r="J44" s="410"/>
      <c r="K44" s="410"/>
      <c r="L44" s="452"/>
      <c r="M44" s="452"/>
      <c r="N44" s="452"/>
      <c r="O44" s="452"/>
      <c r="P44" s="452"/>
      <c r="Q44" s="452"/>
      <c r="R44" s="452"/>
      <c r="S44" s="452"/>
      <c r="T44" s="452"/>
      <c r="U44" s="452"/>
      <c r="V44" s="452"/>
      <c r="W44" s="452"/>
      <c r="X44" s="452"/>
      <c r="Y44" s="452"/>
      <c r="Z44" s="452"/>
      <c r="AA44" s="452"/>
      <c r="AB44" s="452"/>
      <c r="AC44" s="366"/>
      <c r="AE44" s="374"/>
      <c r="AF44" s="369"/>
      <c r="AG44" s="377"/>
      <c r="AH44" s="366"/>
      <c r="AI44" s="366"/>
    </row>
    <row r="45" spans="2:35" s="372" customFormat="1" ht="15.75" customHeight="1" thickTop="1" x14ac:dyDescent="0.2">
      <c r="B45" s="412" t="s">
        <v>1588</v>
      </c>
      <c r="C45" s="413" t="s">
        <v>123</v>
      </c>
      <c r="D45" s="436">
        <v>2</v>
      </c>
      <c r="E45" s="410"/>
      <c r="F45" s="453">
        <f t="shared" ref="F45:W45" si="4" xml:space="preserve"> IF(E15=0,0,F15 / E15 -1)</f>
        <v>2.9769392033542896E-2</v>
      </c>
      <c r="G45" s="454">
        <f t="shared" si="4"/>
        <v>2.6465798045602673E-2</v>
      </c>
      <c r="H45" s="454">
        <f t="shared" si="4"/>
        <v>1.983339944466489E-2</v>
      </c>
      <c r="I45" s="454">
        <f t="shared" si="4"/>
        <v>1.0501750291715295E-2</v>
      </c>
      <c r="J45" s="454">
        <f t="shared" si="4"/>
        <v>2.1939953810623525E-2</v>
      </c>
      <c r="K45" s="454">
        <f t="shared" si="4"/>
        <v>3.8794726930320156E-2</v>
      </c>
      <c r="L45" s="455">
        <f t="shared" si="4"/>
        <v>3.1907179115300943E-2</v>
      </c>
      <c r="M45" s="455">
        <f t="shared" si="4"/>
        <v>2.2487702037947921E-2</v>
      </c>
      <c r="N45" s="455">
        <f t="shared" si="4"/>
        <v>8.5910652920961894E-3</v>
      </c>
      <c r="O45" s="455">
        <f t="shared" si="4"/>
        <v>7.0868824531516328E-2</v>
      </c>
      <c r="P45" s="455">
        <f t="shared" si="4"/>
        <v>0.13999363665287934</v>
      </c>
      <c r="Q45" s="455">
        <f t="shared" si="4"/>
        <v>6.0000000000000053E-2</v>
      </c>
      <c r="R45" s="455">
        <f t="shared" si="4"/>
        <v>4.0000000000000036E-2</v>
      </c>
      <c r="S45" s="455">
        <f t="shared" si="4"/>
        <v>-1</v>
      </c>
      <c r="T45" s="455">
        <f t="shared" si="4"/>
        <v>0</v>
      </c>
      <c r="U45" s="455">
        <f t="shared" si="4"/>
        <v>0</v>
      </c>
      <c r="V45" s="455">
        <f t="shared" si="4"/>
        <v>0</v>
      </c>
      <c r="W45" s="455">
        <f t="shared" si="4"/>
        <v>0</v>
      </c>
      <c r="X45" s="455">
        <f xml:space="preserve"> IF(W15=0,0,X15 / W15 -1)</f>
        <v>0</v>
      </c>
      <c r="Y45" s="455">
        <f xml:space="preserve"> IF(X15=0,0,Y15 / X15 -1)</f>
        <v>0</v>
      </c>
      <c r="Z45" s="455">
        <f xml:space="preserve"> IF(Y15=0,0,Z15 / Y15 -1)</f>
        <v>0</v>
      </c>
      <c r="AA45" s="455">
        <f xml:space="preserve"> IF(Z15=0,0,AA15 / Z15 -1)</f>
        <v>0</v>
      </c>
      <c r="AB45" s="456">
        <f xml:space="preserve"> IF(AA15=0,0,AB15 / AA15 -1)</f>
        <v>0</v>
      </c>
      <c r="AC45" s="366"/>
      <c r="AD45" s="376" t="s">
        <v>1589</v>
      </c>
      <c r="AE45" s="380"/>
      <c r="AF45" s="369"/>
      <c r="AG45" s="377"/>
      <c r="AH45" s="376" t="s">
        <v>1590</v>
      </c>
      <c r="AI45" s="366"/>
    </row>
    <row r="46" spans="2:35" s="372" customFormat="1" ht="15.75" customHeight="1" x14ac:dyDescent="0.2">
      <c r="B46" s="418" t="s">
        <v>1591</v>
      </c>
      <c r="C46" s="419" t="s">
        <v>123</v>
      </c>
      <c r="D46" s="457">
        <v>2</v>
      </c>
      <c r="E46" s="410"/>
      <c r="F46" s="458">
        <f xml:space="preserve"> IF(E41=0,0,F41 / E41 -1)</f>
        <v>3.0897791510129391E-2</v>
      </c>
      <c r="G46" s="459">
        <f t="shared" ref="G46:W46" si="5" xml:space="preserve"> IF(F41=0,0,G41 / F41 -1)</f>
        <v>2.8847791287762714E-2</v>
      </c>
      <c r="H46" s="459">
        <f t="shared" si="5"/>
        <v>1.9597457627118731E-2</v>
      </c>
      <c r="I46" s="459">
        <f t="shared" si="5"/>
        <v>1.0779220779220777E-2</v>
      </c>
      <c r="J46" s="459">
        <f t="shared" si="5"/>
        <v>2.1424900424001248E-2</v>
      </c>
      <c r="K46" s="459">
        <f t="shared" si="5"/>
        <v>3.7422560457875953E-2</v>
      </c>
      <c r="L46" s="460">
        <f t="shared" si="5"/>
        <v>3.0555639758707454E-2</v>
      </c>
      <c r="M46" s="460">
        <f t="shared" si="5"/>
        <v>2.5884636879724532E-2</v>
      </c>
      <c r="N46" s="460">
        <f t="shared" si="5"/>
        <v>1.2128336726209277E-2</v>
      </c>
      <c r="O46" s="460">
        <f t="shared" si="5"/>
        <v>5.7762039660056441E-2</v>
      </c>
      <c r="P46" s="460">
        <f t="shared" si="5"/>
        <v>0.12873938777149907</v>
      </c>
      <c r="Q46" s="460">
        <f t="shared" si="5"/>
        <v>7.8413965738148406E-2</v>
      </c>
      <c r="R46" s="460">
        <f t="shared" si="5"/>
        <v>3.7875450473022099E-2</v>
      </c>
      <c r="S46" s="460">
        <f t="shared" si="5"/>
        <v>-1</v>
      </c>
      <c r="T46" s="460">
        <f t="shared" si="5"/>
        <v>0</v>
      </c>
      <c r="U46" s="460">
        <f t="shared" si="5"/>
        <v>0</v>
      </c>
      <c r="V46" s="460">
        <f t="shared" si="5"/>
        <v>0</v>
      </c>
      <c r="W46" s="460">
        <f t="shared" si="5"/>
        <v>0</v>
      </c>
      <c r="X46" s="460">
        <f xml:space="preserve"> IF(W41=0,0,X41 / W41 -1)</f>
        <v>0</v>
      </c>
      <c r="Y46" s="460">
        <f xml:space="preserve"> IF(X41=0,0,Y41 / X41 -1)</f>
        <v>0</v>
      </c>
      <c r="Z46" s="460">
        <f xml:space="preserve"> IF(Y41=0,0,Z41 / Y41 -1)</f>
        <v>0</v>
      </c>
      <c r="AA46" s="460">
        <f xml:space="preserve"> IF(Z41=0,0,AA41 / Z41 -1)</f>
        <v>0</v>
      </c>
      <c r="AB46" s="461">
        <f xml:space="preserve"> IF(AA41=0,0,AB41 / AA41 -1)</f>
        <v>0</v>
      </c>
      <c r="AC46" s="366"/>
      <c r="AD46" s="382" t="s">
        <v>1592</v>
      </c>
      <c r="AE46" s="380"/>
      <c r="AF46" s="369"/>
      <c r="AG46" s="377"/>
      <c r="AH46" s="382" t="s">
        <v>1593</v>
      </c>
      <c r="AI46" s="366"/>
    </row>
    <row r="47" spans="2:35" s="372" customFormat="1" ht="15.75" customHeight="1" x14ac:dyDescent="0.2">
      <c r="B47" s="418" t="s">
        <v>1594</v>
      </c>
      <c r="C47" s="419" t="s">
        <v>123</v>
      </c>
      <c r="D47" s="457">
        <v>2</v>
      </c>
      <c r="E47" s="410"/>
      <c r="F47" s="458">
        <f t="shared" ref="F47:AB47" si="6" xml:space="preserve"> IF(E19=0,0,F19 / E19 -1)</f>
        <v>3.2807308970099536E-2</v>
      </c>
      <c r="G47" s="459">
        <f t="shared" si="6"/>
        <v>2.4527543224768911E-2</v>
      </c>
      <c r="H47" s="459">
        <f t="shared" si="6"/>
        <v>9.0266875981162009E-3</v>
      </c>
      <c r="I47" s="459">
        <f t="shared" si="6"/>
        <v>1.5558148580318898E-2</v>
      </c>
      <c r="J47" s="459">
        <f t="shared" si="6"/>
        <v>3.1405591727307502E-2</v>
      </c>
      <c r="K47" s="459">
        <f t="shared" si="6"/>
        <v>3.3419977720014815E-2</v>
      </c>
      <c r="L47" s="460">
        <f t="shared" si="6"/>
        <v>2.4434063959755781E-2</v>
      </c>
      <c r="M47" s="460">
        <f t="shared" si="6"/>
        <v>2.6306559102069471E-2</v>
      </c>
      <c r="N47" s="460">
        <f t="shared" si="6"/>
        <v>1.4695830485303985E-2</v>
      </c>
      <c r="O47" s="460">
        <f t="shared" si="6"/>
        <v>8.9592455372179192E-2</v>
      </c>
      <c r="P47" s="460">
        <f t="shared" si="6"/>
        <v>0.13508500772797527</v>
      </c>
      <c r="Q47" s="460">
        <f t="shared" si="6"/>
        <v>5.0000000000000044E-2</v>
      </c>
      <c r="R47" s="460">
        <f t="shared" si="6"/>
        <v>3.0000000000000027E-2</v>
      </c>
      <c r="S47" s="460">
        <f t="shared" si="6"/>
        <v>-1</v>
      </c>
      <c r="T47" s="460">
        <f t="shared" si="6"/>
        <v>0</v>
      </c>
      <c r="U47" s="460">
        <f t="shared" si="6"/>
        <v>0</v>
      </c>
      <c r="V47" s="460">
        <f t="shared" si="6"/>
        <v>0</v>
      </c>
      <c r="W47" s="460">
        <f t="shared" si="6"/>
        <v>0</v>
      </c>
      <c r="X47" s="460">
        <f t="shared" si="6"/>
        <v>0</v>
      </c>
      <c r="Y47" s="460">
        <f t="shared" si="6"/>
        <v>0</v>
      </c>
      <c r="Z47" s="460">
        <f t="shared" si="6"/>
        <v>0</v>
      </c>
      <c r="AA47" s="460">
        <f t="shared" si="6"/>
        <v>0</v>
      </c>
      <c r="AB47" s="461">
        <f t="shared" si="6"/>
        <v>0</v>
      </c>
      <c r="AC47" s="366"/>
      <c r="AD47" s="382" t="s">
        <v>1595</v>
      </c>
      <c r="AE47" s="380"/>
      <c r="AF47" s="369"/>
      <c r="AG47" s="377"/>
      <c r="AH47" s="382" t="s">
        <v>1596</v>
      </c>
      <c r="AI47" s="366"/>
    </row>
    <row r="48" spans="2:35" s="372" customFormat="1" ht="15.75" customHeight="1" x14ac:dyDescent="0.2">
      <c r="B48" s="418" t="s">
        <v>1597</v>
      </c>
      <c r="C48" s="419" t="s">
        <v>123</v>
      </c>
      <c r="D48" s="457">
        <v>2</v>
      </c>
      <c r="E48" s="410"/>
      <c r="F48" s="458">
        <f t="shared" ref="F48:AB48" si="7" xml:space="preserve"> IF(E30=0,0,F30 / E30 -1)</f>
        <v>2.428722280887019E-2</v>
      </c>
      <c r="G48" s="459">
        <f t="shared" si="7"/>
        <v>1.8556701030927769E-2</v>
      </c>
      <c r="H48" s="459">
        <f t="shared" si="7"/>
        <v>1.1133603238866474E-2</v>
      </c>
      <c r="I48" s="459">
        <f t="shared" si="7"/>
        <v>4.0040040040039138E-3</v>
      </c>
      <c r="J48" s="459">
        <f t="shared" si="7"/>
        <v>1.4955134596211339E-2</v>
      </c>
      <c r="K48" s="459">
        <f t="shared" si="7"/>
        <v>2.8487229862475427E-2</v>
      </c>
      <c r="L48" s="460">
        <f t="shared" si="7"/>
        <v>2.1012416427889313E-2</v>
      </c>
      <c r="M48" s="460">
        <f t="shared" si="7"/>
        <v>1.4967259120673537E-2</v>
      </c>
      <c r="N48" s="460">
        <f t="shared" si="7"/>
        <v>5.5299539170505785E-3</v>
      </c>
      <c r="O48" s="460">
        <f t="shared" si="7"/>
        <v>4.5829514207149424E-2</v>
      </c>
      <c r="P48" s="460">
        <f t="shared" si="7"/>
        <v>9.3777388255915861E-2</v>
      </c>
      <c r="Q48" s="460">
        <f t="shared" si="7"/>
        <v>4.0000000000000036E-2</v>
      </c>
      <c r="R48" s="460">
        <f t="shared" si="7"/>
        <v>2.4999999999999911E-2</v>
      </c>
      <c r="S48" s="460">
        <f t="shared" si="7"/>
        <v>2.0000000000000018E-2</v>
      </c>
      <c r="T48" s="460">
        <f t="shared" si="7"/>
        <v>2.0000000000000018E-2</v>
      </c>
      <c r="U48" s="460">
        <f t="shared" si="7"/>
        <v>2.0000000000000018E-2</v>
      </c>
      <c r="V48" s="460">
        <f t="shared" si="7"/>
        <v>2.0000000000000018E-2</v>
      </c>
      <c r="W48" s="460">
        <f t="shared" si="7"/>
        <v>2.0000000000000018E-2</v>
      </c>
      <c r="X48" s="460">
        <f t="shared" si="7"/>
        <v>2.0000000000000018E-2</v>
      </c>
      <c r="Y48" s="460">
        <f t="shared" si="7"/>
        <v>2.0000000000000018E-2</v>
      </c>
      <c r="Z48" s="460">
        <f t="shared" si="7"/>
        <v>2.0000000000000018E-2</v>
      </c>
      <c r="AA48" s="460">
        <f t="shared" si="7"/>
        <v>2.0000000000000018E-2</v>
      </c>
      <c r="AB48" s="461">
        <f t="shared" si="7"/>
        <v>2.0000000000000018E-2</v>
      </c>
      <c r="AC48" s="366"/>
      <c r="AD48" s="382" t="s">
        <v>1598</v>
      </c>
      <c r="AE48" s="380"/>
      <c r="AF48" s="369"/>
      <c r="AG48" s="377"/>
      <c r="AH48" s="382" t="s">
        <v>1599</v>
      </c>
      <c r="AI48" s="366"/>
    </row>
    <row r="49" spans="2:35" s="372" customFormat="1" ht="15.75" customHeight="1" x14ac:dyDescent="0.2">
      <c r="B49" s="418" t="s">
        <v>1600</v>
      </c>
      <c r="C49" s="419" t="s">
        <v>123</v>
      </c>
      <c r="D49" s="457">
        <v>2</v>
      </c>
      <c r="E49" s="410"/>
      <c r="F49" s="458">
        <f xml:space="preserve"> IF(E42=0,0,F42 / E42 -1)</f>
        <v>2.4123000795263305E-2</v>
      </c>
      <c r="G49" s="459">
        <f t="shared" ref="G49:AB49" si="8" xml:space="preserve"> IF(F42=0,0,G42 / F42 -1)</f>
        <v>2.088006902502193E-2</v>
      </c>
      <c r="H49" s="459">
        <f t="shared" si="8"/>
        <v>1.1409736308316099E-2</v>
      </c>
      <c r="I49" s="459">
        <f t="shared" si="8"/>
        <v>4.4288459931480784E-3</v>
      </c>
      <c r="J49" s="459">
        <f t="shared" si="8"/>
        <v>1.3727121464226277E-2</v>
      </c>
      <c r="K49" s="459">
        <f t="shared" si="8"/>
        <v>2.6343865408288814E-2</v>
      </c>
      <c r="L49" s="460">
        <f t="shared" si="8"/>
        <v>2.1269790500559882E-2</v>
      </c>
      <c r="M49" s="460">
        <f t="shared" si="8"/>
        <v>1.6990291262135582E-2</v>
      </c>
      <c r="N49" s="460">
        <f t="shared" si="8"/>
        <v>8.0067749634311625E-3</v>
      </c>
      <c r="O49" s="460">
        <f t="shared" si="8"/>
        <v>3.6737187810280236E-2</v>
      </c>
      <c r="P49" s="460">
        <f t="shared" si="8"/>
        <v>8.7741270075143429E-2</v>
      </c>
      <c r="Q49" s="460">
        <f t="shared" si="8"/>
        <v>5.2030138841856033E-2</v>
      </c>
      <c r="R49" s="460">
        <f t="shared" si="8"/>
        <v>2.3742031999150148E-2</v>
      </c>
      <c r="S49" s="460">
        <f t="shared" si="8"/>
        <v>1.9999999999999796E-2</v>
      </c>
      <c r="T49" s="460">
        <f t="shared" si="8"/>
        <v>2.000000000000024E-2</v>
      </c>
      <c r="U49" s="460">
        <f t="shared" si="8"/>
        <v>1.9999999999999796E-2</v>
      </c>
      <c r="V49" s="460">
        <f t="shared" si="8"/>
        <v>2.0000000000000018E-2</v>
      </c>
      <c r="W49" s="460">
        <f t="shared" si="8"/>
        <v>2.0000000000000018E-2</v>
      </c>
      <c r="X49" s="460">
        <f t="shared" si="8"/>
        <v>1.9999999999999796E-2</v>
      </c>
      <c r="Y49" s="460">
        <f t="shared" si="8"/>
        <v>2.0000000000000018E-2</v>
      </c>
      <c r="Z49" s="460">
        <f t="shared" si="8"/>
        <v>2.000000000000024E-2</v>
      </c>
      <c r="AA49" s="460">
        <f t="shared" si="8"/>
        <v>1.9999999999999796E-2</v>
      </c>
      <c r="AB49" s="461">
        <f t="shared" si="8"/>
        <v>2.0000000000000018E-2</v>
      </c>
      <c r="AC49" s="366"/>
      <c r="AD49" s="382" t="s">
        <v>1601</v>
      </c>
      <c r="AE49" s="380"/>
      <c r="AF49" s="369"/>
      <c r="AG49" s="377"/>
      <c r="AH49" s="382" t="s">
        <v>1602</v>
      </c>
      <c r="AI49" s="366"/>
    </row>
    <row r="50" spans="2:35" s="372" customFormat="1" ht="16.2" customHeight="1" thickBot="1" x14ac:dyDescent="0.25">
      <c r="B50" s="462" t="s">
        <v>1603</v>
      </c>
      <c r="C50" s="463" t="s">
        <v>123</v>
      </c>
      <c r="D50" s="464">
        <v>2</v>
      </c>
      <c r="E50" s="410"/>
      <c r="F50" s="465">
        <f t="shared" ref="F50:AB50" si="9" xml:space="preserve"> IF(E34=0,0,F34 / E34 -1)</f>
        <v>2.515723270440251E-2</v>
      </c>
      <c r="G50" s="466">
        <f t="shared" si="9"/>
        <v>1.5337423312883347E-2</v>
      </c>
      <c r="H50" s="466">
        <f t="shared" si="9"/>
        <v>3.0211480362536403E-3</v>
      </c>
      <c r="I50" s="466">
        <f t="shared" si="9"/>
        <v>8.0321285140563248E-3</v>
      </c>
      <c r="J50" s="466">
        <f t="shared" si="9"/>
        <v>2.2908366533864521E-2</v>
      </c>
      <c r="K50" s="466">
        <f t="shared" si="9"/>
        <v>2.3369036027263812E-2</v>
      </c>
      <c r="L50" s="467">
        <f t="shared" si="9"/>
        <v>1.8078020932445371E-2</v>
      </c>
      <c r="M50" s="467">
        <f t="shared" si="9"/>
        <v>1.495327102803734E-2</v>
      </c>
      <c r="N50" s="467">
        <f t="shared" si="9"/>
        <v>1.0128913443830712E-2</v>
      </c>
      <c r="O50" s="467">
        <f t="shared" si="9"/>
        <v>6.1987237921604432E-2</v>
      </c>
      <c r="P50" s="467">
        <f t="shared" si="9"/>
        <v>8.8412017167381896E-2</v>
      </c>
      <c r="Q50" s="467">
        <f t="shared" si="9"/>
        <v>3.0000000000000027E-2</v>
      </c>
      <c r="R50" s="467">
        <f t="shared" si="9"/>
        <v>2.0000000000000018E-2</v>
      </c>
      <c r="S50" s="467">
        <f t="shared" si="9"/>
        <v>2.0000000000000018E-2</v>
      </c>
      <c r="T50" s="467">
        <f t="shared" si="9"/>
        <v>2.0000000000000018E-2</v>
      </c>
      <c r="U50" s="467">
        <f t="shared" si="9"/>
        <v>2.0000000000000018E-2</v>
      </c>
      <c r="V50" s="467">
        <f t="shared" si="9"/>
        <v>2.0000000000000018E-2</v>
      </c>
      <c r="W50" s="467">
        <f t="shared" si="9"/>
        <v>2.0000000000000018E-2</v>
      </c>
      <c r="X50" s="467">
        <f t="shared" si="9"/>
        <v>2.0000000000000018E-2</v>
      </c>
      <c r="Y50" s="467">
        <f t="shared" si="9"/>
        <v>2.0000000000000018E-2</v>
      </c>
      <c r="Z50" s="467">
        <f t="shared" si="9"/>
        <v>2.0000000000000018E-2</v>
      </c>
      <c r="AA50" s="467">
        <f t="shared" si="9"/>
        <v>2.0000000000000018E-2</v>
      </c>
      <c r="AB50" s="468">
        <f t="shared" si="9"/>
        <v>2.0000000000000018E-2</v>
      </c>
      <c r="AC50" s="366"/>
      <c r="AD50" s="382" t="s">
        <v>1604</v>
      </c>
      <c r="AE50" s="380"/>
      <c r="AF50" s="369"/>
      <c r="AG50" s="377"/>
      <c r="AH50" s="383" t="s">
        <v>1605</v>
      </c>
      <c r="AI50" s="366"/>
    </row>
    <row r="51" spans="2:35" s="372" customFormat="1" ht="16.2" customHeight="1" thickBot="1" x14ac:dyDescent="0.25">
      <c r="B51" s="469" t="s">
        <v>1606</v>
      </c>
      <c r="C51" s="470" t="s">
        <v>123</v>
      </c>
      <c r="D51" s="471">
        <v>2</v>
      </c>
      <c r="E51" s="410"/>
      <c r="F51" s="472">
        <f>F46 - F49</f>
        <v>6.7747907148660858E-3</v>
      </c>
      <c r="G51" s="473">
        <f>G46 - G49</f>
        <v>7.967722262740784E-3</v>
      </c>
      <c r="H51" s="473">
        <f>H46 - H49</f>
        <v>8.1877213188026321E-3</v>
      </c>
      <c r="I51" s="473">
        <f>I46 - I49</f>
        <v>6.3503747860726989E-3</v>
      </c>
      <c r="J51" s="473">
        <f>J46 - J49</f>
        <v>7.6977789597749702E-3</v>
      </c>
      <c r="K51" s="473">
        <f t="shared" ref="K51:AB51" si="10">K46 - K49</f>
        <v>1.1078695049587139E-2</v>
      </c>
      <c r="L51" s="474">
        <f t="shared" si="10"/>
        <v>9.2858492581475716E-3</v>
      </c>
      <c r="M51" s="474">
        <f t="shared" si="10"/>
        <v>8.8943456175889501E-3</v>
      </c>
      <c r="N51" s="474">
        <f t="shared" si="10"/>
        <v>4.1215617627781143E-3</v>
      </c>
      <c r="O51" s="474">
        <f t="shared" si="10"/>
        <v>2.1024851849776205E-2</v>
      </c>
      <c r="P51" s="474">
        <f t="shared" si="10"/>
        <v>4.099811769635564E-2</v>
      </c>
      <c r="Q51" s="474">
        <f t="shared" si="10"/>
        <v>2.6383826896292373E-2</v>
      </c>
      <c r="R51" s="474">
        <f t="shared" si="10"/>
        <v>1.413341847387195E-2</v>
      </c>
      <c r="S51" s="474">
        <f>S46 - S49</f>
        <v>-1.0199999999999998</v>
      </c>
      <c r="T51" s="474">
        <f t="shared" si="10"/>
        <v>-2.000000000000024E-2</v>
      </c>
      <c r="U51" s="474">
        <f t="shared" si="10"/>
        <v>-1.9999999999999796E-2</v>
      </c>
      <c r="V51" s="474">
        <f t="shared" si="10"/>
        <v>-2.0000000000000018E-2</v>
      </c>
      <c r="W51" s="474">
        <f t="shared" si="10"/>
        <v>-2.0000000000000018E-2</v>
      </c>
      <c r="X51" s="474">
        <f t="shared" si="10"/>
        <v>-1.9999999999999796E-2</v>
      </c>
      <c r="Y51" s="474">
        <f t="shared" si="10"/>
        <v>-2.0000000000000018E-2</v>
      </c>
      <c r="Z51" s="474">
        <f t="shared" si="10"/>
        <v>-2.000000000000024E-2</v>
      </c>
      <c r="AA51" s="474">
        <f t="shared" si="10"/>
        <v>-1.9999999999999796E-2</v>
      </c>
      <c r="AB51" s="475">
        <f t="shared" si="10"/>
        <v>-2.0000000000000018E-2</v>
      </c>
      <c r="AC51" s="366"/>
      <c r="AD51" s="383" t="s">
        <v>1607</v>
      </c>
      <c r="AE51" s="380"/>
      <c r="AF51" s="369"/>
      <c r="AG51" s="377"/>
      <c r="AH51" s="383" t="s">
        <v>1608</v>
      </c>
      <c r="AI51" s="366"/>
    </row>
    <row r="52" spans="2:35" s="372" customFormat="1" ht="16.2" customHeight="1" thickTop="1" thickBot="1" x14ac:dyDescent="0.25">
      <c r="B52" s="366"/>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74"/>
      <c r="AF52" s="369"/>
      <c r="AG52" s="377"/>
      <c r="AH52" s="366"/>
      <c r="AI52" s="366"/>
    </row>
    <row r="53" spans="2:35" s="372" customFormat="1" ht="16.2" customHeight="1" thickTop="1" thickBot="1" x14ac:dyDescent="0.25">
      <c r="B53" s="409" t="s">
        <v>1609</v>
      </c>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366"/>
      <c r="AE53" s="374"/>
      <c r="AF53" s="369"/>
      <c r="AG53" s="377"/>
      <c r="AH53" s="366"/>
      <c r="AI53" s="366"/>
    </row>
    <row r="54" spans="2:35" s="372" customFormat="1" ht="15.75" customHeight="1" thickTop="1" x14ac:dyDescent="0.2">
      <c r="B54" s="476" t="s">
        <v>1610</v>
      </c>
      <c r="C54" s="477"/>
      <c r="D54" s="478"/>
      <c r="E54" s="410"/>
      <c r="F54" s="410"/>
      <c r="G54" s="410"/>
      <c r="H54" s="410"/>
      <c r="I54" s="410"/>
      <c r="J54" s="410"/>
      <c r="K54" s="410"/>
      <c r="L54" s="410"/>
      <c r="M54" s="410"/>
      <c r="N54" s="479"/>
      <c r="O54" s="480"/>
      <c r="P54" s="480"/>
      <c r="Q54" s="480"/>
      <c r="R54" s="480"/>
      <c r="S54" s="480"/>
      <c r="T54" s="480"/>
      <c r="U54" s="480"/>
      <c r="V54" s="480"/>
      <c r="W54" s="480"/>
      <c r="X54" s="480"/>
      <c r="Y54" s="480"/>
      <c r="Z54" s="480"/>
      <c r="AA54" s="480"/>
      <c r="AB54" s="481"/>
      <c r="AC54" s="366"/>
      <c r="AD54" s="396"/>
      <c r="AE54" s="397"/>
      <c r="AF54" s="397"/>
      <c r="AG54" s="398"/>
      <c r="AH54" s="399"/>
      <c r="AI54" s="366"/>
    </row>
    <row r="55" spans="2:35" s="372" customFormat="1" ht="16.2" customHeight="1" thickBot="1" x14ac:dyDescent="0.25">
      <c r="B55" s="425" t="s">
        <v>1611</v>
      </c>
      <c r="C55" s="426" t="s">
        <v>123</v>
      </c>
      <c r="D55" s="442">
        <v>2</v>
      </c>
      <c r="E55" s="410"/>
      <c r="F55" s="410"/>
      <c r="G55" s="410"/>
      <c r="H55" s="410"/>
      <c r="I55" s="410"/>
      <c r="J55" s="410"/>
      <c r="K55" s="410"/>
      <c r="L55" s="410"/>
      <c r="M55" s="410"/>
      <c r="N55" s="443"/>
      <c r="O55" s="444"/>
      <c r="P55" s="444"/>
      <c r="Q55" s="444"/>
      <c r="R55" s="444"/>
      <c r="S55" s="444"/>
      <c r="T55" s="444"/>
      <c r="U55" s="444"/>
      <c r="V55" s="444"/>
      <c r="W55" s="444"/>
      <c r="X55" s="444"/>
      <c r="Y55" s="444"/>
      <c r="Z55" s="444"/>
      <c r="AA55" s="444"/>
      <c r="AB55" s="445"/>
      <c r="AC55" s="366"/>
      <c r="AD55" s="393" t="s">
        <v>1612</v>
      </c>
      <c r="AE55" s="369"/>
      <c r="AF55" s="369"/>
      <c r="AG55" s="377"/>
      <c r="AH55" s="383" t="s">
        <v>1613</v>
      </c>
      <c r="AI55" s="366"/>
    </row>
    <row r="56" spans="2:35" s="363" customFormat="1" ht="14.25" customHeight="1" thickTop="1" x14ac:dyDescent="0.2">
      <c r="B56" s="362"/>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4"/>
      <c r="AE56" s="365"/>
      <c r="AF56" s="365"/>
      <c r="AG56" s="400"/>
      <c r="AH56" s="401"/>
      <c r="AI56" s="362"/>
    </row>
    <row r="57" spans="2:35" ht="14.25" customHeight="1" x14ac:dyDescent="0.25"/>
    <row r="58" spans="2:35" ht="14.25" customHeight="1" x14ac:dyDescent="0.25"/>
    <row r="59" spans="2:35" ht="14.25" customHeight="1" x14ac:dyDescent="0.25"/>
    <row r="60" spans="2:35" ht="14.25" customHeight="1" x14ac:dyDescent="0.25"/>
    <row r="61" spans="2:35" ht="14.25" customHeight="1" x14ac:dyDescent="0.25"/>
    <row r="62" spans="2:35" ht="14.25" customHeight="1" x14ac:dyDescent="0.25"/>
    <row r="63" spans="2:35" ht="14.25" customHeight="1" x14ac:dyDescent="0.25"/>
    <row r="64" spans="2:3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sheetData>
  <conditionalFormatting sqref="AG7:AG55 AG56:AH56">
    <cfRule type="cellIs" dxfId="0" priority="1" operator="equal">
      <formula>0</formula>
    </cfRule>
  </conditionalFormatting>
  <pageMargins left="0.70866141732283472" right="0.70866141732283472" top="0.74803149606299213" bottom="0.74803149606299213" header="0.31496062992125984" footer="0.31496062992125984"/>
  <pageSetup paperSize="9" scale="34" fitToHeight="0" orientation="landscape" r:id="rId1"/>
  <headerFooter>
    <oddHeader>&amp;L&amp;F&amp;C&amp;A</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01FA7-139B-420D-88EA-5CDD23960DDF}">
  <sheetPr>
    <tabColor rgb="FF0070C0"/>
    <pageSetUpPr fitToPage="1"/>
  </sheetPr>
  <dimension ref="A1:P73"/>
  <sheetViews>
    <sheetView showGridLines="0" zoomScale="50" zoomScaleNormal="50" workbookViewId="0">
      <pane ySplit="6" topLeftCell="A32" activePane="bottomLeft" state="frozen"/>
      <selection pane="bottomLeft" activeCell="E41" sqref="E41"/>
    </sheetView>
  </sheetViews>
  <sheetFormatPr defaultColWidth="0" defaultRowHeight="14.4" zeroHeight="1" x14ac:dyDescent="0.2"/>
  <cols>
    <col min="1" max="1" width="4" style="70" customWidth="1"/>
    <col min="2" max="2" width="80.42578125" style="100" customWidth="1"/>
    <col min="3" max="3" width="7.42578125" style="70" customWidth="1"/>
    <col min="4" max="4" width="6.42578125" style="70" customWidth="1"/>
    <col min="5" max="11" width="17.42578125" style="70" customWidth="1"/>
    <col min="12" max="12" width="4.42578125" style="70" customWidth="1"/>
    <col min="13" max="13" width="14.140625" style="101" customWidth="1"/>
    <col min="14" max="14" width="3.140625" style="70" customWidth="1"/>
    <col min="15" max="15" width="13.140625" style="101" customWidth="1"/>
    <col min="16" max="16" width="11.42578125" style="70" customWidth="1"/>
    <col min="17" max="16384" width="11.42578125" style="70" hidden="1"/>
  </cols>
  <sheetData>
    <row r="1" spans="1:15" s="65" customFormat="1" ht="14.25" customHeight="1" x14ac:dyDescent="0.3"/>
    <row r="2" spans="1:15" s="66" customFormat="1" ht="23.25" customHeight="1" x14ac:dyDescent="0.2">
      <c r="B2" s="307" t="s">
        <v>1614</v>
      </c>
      <c r="C2" s="67"/>
      <c r="D2" s="67"/>
      <c r="E2" s="67"/>
      <c r="F2" s="67"/>
      <c r="G2" s="67"/>
      <c r="H2" s="67"/>
      <c r="I2" s="67"/>
      <c r="J2" s="67"/>
      <c r="K2" s="67"/>
      <c r="L2" s="67"/>
      <c r="M2" s="67"/>
      <c r="N2" s="67"/>
      <c r="O2" s="67"/>
    </row>
    <row r="3" spans="1:15" s="66" customFormat="1" ht="10.5" customHeight="1" x14ac:dyDescent="0.2">
      <c r="B3" s="547"/>
      <c r="C3" s="547"/>
      <c r="D3" s="547"/>
      <c r="E3" s="547"/>
      <c r="F3" s="547"/>
      <c r="G3" s="547"/>
      <c r="H3" s="547"/>
      <c r="I3" s="547"/>
      <c r="J3" s="547"/>
      <c r="K3" s="547"/>
      <c r="L3" s="68"/>
      <c r="M3" s="69"/>
      <c r="N3" s="68"/>
      <c r="O3" s="69"/>
    </row>
    <row r="4" spans="1:15" ht="27" customHeight="1" x14ac:dyDescent="0.2">
      <c r="B4" s="548" t="s">
        <v>1615</v>
      </c>
      <c r="C4" s="549"/>
      <c r="D4" s="549"/>
      <c r="E4" s="549"/>
      <c r="F4" s="549"/>
      <c r="G4" s="549"/>
      <c r="H4" s="549"/>
      <c r="I4" s="549"/>
      <c r="J4" s="549"/>
      <c r="K4" s="549"/>
      <c r="L4" s="549"/>
      <c r="M4" s="549"/>
      <c r="N4" s="549"/>
      <c r="O4" s="549"/>
    </row>
    <row r="5" spans="1:15" ht="12" customHeight="1" thickBot="1" x14ac:dyDescent="0.25">
      <c r="B5" s="71"/>
      <c r="C5" s="71"/>
      <c r="D5" s="71"/>
      <c r="E5" s="71"/>
      <c r="F5" s="71"/>
      <c r="G5" s="71"/>
      <c r="H5" s="71"/>
      <c r="I5" s="71"/>
      <c r="J5" s="71"/>
      <c r="K5" s="71"/>
      <c r="L5" s="71"/>
      <c r="M5" s="71"/>
      <c r="N5" s="71"/>
      <c r="O5" s="71"/>
    </row>
    <row r="6" spans="1:15" ht="55.5" customHeight="1" thickTop="1" thickBot="1" x14ac:dyDescent="0.25">
      <c r="A6" s="72"/>
      <c r="B6" s="73" t="s">
        <v>1463</v>
      </c>
      <c r="C6" s="74" t="s">
        <v>1464</v>
      </c>
      <c r="D6" s="74" t="s">
        <v>1465</v>
      </c>
      <c r="E6" s="74" t="s">
        <v>1616</v>
      </c>
      <c r="F6" s="74" t="s">
        <v>1617</v>
      </c>
      <c r="G6" s="74" t="s">
        <v>1618</v>
      </c>
      <c r="H6" s="74" t="s">
        <v>1619</v>
      </c>
      <c r="I6" s="74" t="s">
        <v>1620</v>
      </c>
      <c r="J6" s="74" t="s">
        <v>1621</v>
      </c>
      <c r="K6" s="75" t="s">
        <v>111</v>
      </c>
      <c r="L6" s="76"/>
      <c r="M6" s="77" t="s">
        <v>1490</v>
      </c>
      <c r="N6" s="76"/>
      <c r="O6" s="77" t="s">
        <v>1622</v>
      </c>
    </row>
    <row r="7" spans="1:15" ht="10.5" customHeight="1" thickTop="1" thickBot="1" x14ac:dyDescent="0.25">
      <c r="A7" s="72"/>
      <c r="B7" s="78"/>
      <c r="C7" s="78"/>
      <c r="D7" s="78"/>
      <c r="E7" s="79"/>
      <c r="F7" s="79"/>
      <c r="G7" s="79"/>
      <c r="H7" s="79"/>
      <c r="I7" s="79"/>
      <c r="J7" s="79"/>
      <c r="K7" s="76"/>
      <c r="L7" s="76"/>
      <c r="M7" s="72"/>
      <c r="N7" s="76"/>
      <c r="O7" s="72"/>
    </row>
    <row r="8" spans="1:15" ht="60" customHeight="1" thickTop="1" thickBot="1" x14ac:dyDescent="0.25">
      <c r="A8" s="72"/>
      <c r="B8" s="486" t="s">
        <v>1623</v>
      </c>
      <c r="C8" s="487"/>
      <c r="D8" s="487"/>
      <c r="E8" s="488"/>
      <c r="F8" s="488"/>
      <c r="G8" s="488"/>
      <c r="H8" s="488"/>
      <c r="I8" s="488"/>
      <c r="J8" s="488"/>
      <c r="K8" s="488"/>
      <c r="L8" s="80"/>
      <c r="M8" s="80"/>
      <c r="N8" s="81"/>
      <c r="O8" s="81"/>
    </row>
    <row r="9" spans="1:15" ht="60" customHeight="1" thickTop="1" x14ac:dyDescent="0.2">
      <c r="A9" s="72"/>
      <c r="B9" s="489" t="s">
        <v>1624</v>
      </c>
      <c r="C9" s="490" t="s">
        <v>158</v>
      </c>
      <c r="D9" s="490">
        <v>3</v>
      </c>
      <c r="E9" s="491">
        <v>83.006</v>
      </c>
      <c r="F9" s="491">
        <v>678.202</v>
      </c>
      <c r="G9" s="491">
        <v>1561.88</v>
      </c>
      <c r="H9" s="491">
        <v>81.873999999999995</v>
      </c>
      <c r="I9" s="491">
        <v>0</v>
      </c>
      <c r="J9" s="491">
        <v>0</v>
      </c>
      <c r="K9" s="492">
        <f>IFERROR(SUM(E9:J9),0)</f>
        <v>2404.962</v>
      </c>
      <c r="L9" s="82"/>
      <c r="M9" s="83" t="s">
        <v>1625</v>
      </c>
      <c r="N9" s="84"/>
      <c r="O9" s="83"/>
    </row>
    <row r="10" spans="1:15" ht="60" customHeight="1" x14ac:dyDescent="0.2">
      <c r="A10" s="72"/>
      <c r="B10" s="493" t="s">
        <v>1626</v>
      </c>
      <c r="C10" s="494" t="s">
        <v>158</v>
      </c>
      <c r="D10" s="494"/>
      <c r="E10" s="495">
        <v>79.308999999999997</v>
      </c>
      <c r="F10" s="495">
        <v>647.99900000000002</v>
      </c>
      <c r="G10" s="495">
        <v>1492.326</v>
      </c>
      <c r="H10" s="495">
        <v>78.227000000000004</v>
      </c>
      <c r="I10" s="495">
        <v>0</v>
      </c>
      <c r="J10" s="495">
        <v>0</v>
      </c>
      <c r="K10" s="496">
        <f t="shared" ref="K10:K12" si="0">IFERROR(SUM(E10:J10),0)</f>
        <v>2297.8609999999999</v>
      </c>
      <c r="L10" s="82"/>
      <c r="M10" s="85" t="s">
        <v>1627</v>
      </c>
      <c r="N10" s="84"/>
      <c r="O10" s="85"/>
    </row>
    <row r="11" spans="1:15" ht="60" customHeight="1" x14ac:dyDescent="0.2">
      <c r="A11" s="72"/>
      <c r="B11" s="493" t="s">
        <v>1628</v>
      </c>
      <c r="C11" s="494" t="s">
        <v>158</v>
      </c>
      <c r="D11" s="494">
        <v>3</v>
      </c>
      <c r="E11" s="495">
        <v>122.13500000000001</v>
      </c>
      <c r="F11" s="495">
        <v>443.44299999999998</v>
      </c>
      <c r="G11" s="495">
        <v>511.416</v>
      </c>
      <c r="H11" s="495">
        <v>38.973999999999997</v>
      </c>
      <c r="I11" s="495">
        <v>0</v>
      </c>
      <c r="J11" s="495">
        <v>0</v>
      </c>
      <c r="K11" s="496">
        <f t="shared" si="0"/>
        <v>1115.9679999999998</v>
      </c>
      <c r="L11" s="82"/>
      <c r="M11" s="86" t="s">
        <v>1629</v>
      </c>
      <c r="N11" s="84"/>
      <c r="O11" s="86"/>
    </row>
    <row r="12" spans="1:15" ht="60" customHeight="1" thickBot="1" x14ac:dyDescent="0.25">
      <c r="A12" s="72"/>
      <c r="B12" s="497" t="s">
        <v>1630</v>
      </c>
      <c r="C12" s="498" t="s">
        <v>158</v>
      </c>
      <c r="D12" s="498">
        <v>3</v>
      </c>
      <c r="E12" s="499">
        <f t="shared" ref="E12:J12" si="1">IFERROR(SUM(E9:E11),0)</f>
        <v>284.45</v>
      </c>
      <c r="F12" s="499">
        <f t="shared" si="1"/>
        <v>1769.644</v>
      </c>
      <c r="G12" s="499">
        <f t="shared" si="1"/>
        <v>3565.6220000000003</v>
      </c>
      <c r="H12" s="499">
        <f t="shared" si="1"/>
        <v>199.07499999999999</v>
      </c>
      <c r="I12" s="499">
        <f t="shared" si="1"/>
        <v>0</v>
      </c>
      <c r="J12" s="499">
        <f t="shared" si="1"/>
        <v>0</v>
      </c>
      <c r="K12" s="500">
        <f t="shared" si="0"/>
        <v>5818.7910000000002</v>
      </c>
      <c r="L12" s="82"/>
      <c r="M12" s="87" t="s">
        <v>1631</v>
      </c>
      <c r="N12" s="84"/>
      <c r="O12" s="87"/>
    </row>
    <row r="13" spans="1:15" ht="13.5" customHeight="1" thickTop="1" thickBot="1" x14ac:dyDescent="0.25">
      <c r="A13" s="72"/>
      <c r="B13" s="88"/>
      <c r="C13" s="82"/>
      <c r="D13" s="82"/>
      <c r="E13" s="301"/>
      <c r="F13" s="301"/>
      <c r="G13" s="301"/>
      <c r="H13" s="301"/>
      <c r="I13" s="301"/>
      <c r="J13" s="301"/>
      <c r="K13" s="301"/>
      <c r="L13" s="82"/>
      <c r="M13" s="90"/>
      <c r="N13" s="91"/>
      <c r="O13" s="90"/>
    </row>
    <row r="14" spans="1:15" ht="60" customHeight="1" thickTop="1" thickBot="1" x14ac:dyDescent="0.25">
      <c r="A14" s="72"/>
      <c r="B14" s="486" t="s">
        <v>1632</v>
      </c>
      <c r="C14" s="487"/>
      <c r="D14" s="487"/>
      <c r="E14" s="488"/>
      <c r="F14" s="488"/>
      <c r="G14" s="488"/>
      <c r="H14" s="488"/>
      <c r="I14" s="488"/>
      <c r="J14" s="488"/>
      <c r="K14" s="488"/>
      <c r="L14" s="80"/>
      <c r="M14" s="80"/>
      <c r="N14" s="91"/>
      <c r="O14" s="80"/>
    </row>
    <row r="15" spans="1:15" ht="60" customHeight="1" thickTop="1" x14ac:dyDescent="0.2">
      <c r="A15" s="72"/>
      <c r="B15" s="489" t="s">
        <v>1633</v>
      </c>
      <c r="C15" s="501" t="s">
        <v>158</v>
      </c>
      <c r="D15" s="501">
        <v>3</v>
      </c>
      <c r="E15" s="491">
        <v>0</v>
      </c>
      <c r="F15" s="491">
        <v>0</v>
      </c>
      <c r="G15" s="491">
        <v>0</v>
      </c>
      <c r="H15" s="502"/>
      <c r="I15" s="491">
        <v>0</v>
      </c>
      <c r="J15" s="491">
        <v>0</v>
      </c>
      <c r="K15" s="492">
        <f t="shared" ref="K15:K20" si="2">IFERROR(SUM(E15:J15),0)</f>
        <v>0</v>
      </c>
      <c r="L15" s="82"/>
      <c r="M15" s="83" t="s">
        <v>1634</v>
      </c>
      <c r="N15" s="91"/>
      <c r="O15" s="83"/>
    </row>
    <row r="16" spans="1:15" ht="60" customHeight="1" x14ac:dyDescent="0.2">
      <c r="A16" s="72"/>
      <c r="B16" s="493" t="s">
        <v>1635</v>
      </c>
      <c r="C16" s="503" t="s">
        <v>158</v>
      </c>
      <c r="D16" s="503">
        <v>3</v>
      </c>
      <c r="E16" s="495">
        <v>0</v>
      </c>
      <c r="F16" s="495">
        <v>4.8390000000000004</v>
      </c>
      <c r="G16" s="495">
        <v>-1.0129999999999999</v>
      </c>
      <c r="H16" s="504"/>
      <c r="I16" s="495">
        <v>0</v>
      </c>
      <c r="J16" s="495">
        <v>0</v>
      </c>
      <c r="K16" s="496">
        <f t="shared" si="2"/>
        <v>3.8260000000000005</v>
      </c>
      <c r="L16" s="82"/>
      <c r="M16" s="86" t="s">
        <v>1636</v>
      </c>
      <c r="N16" s="91"/>
      <c r="O16" s="86"/>
    </row>
    <row r="17" spans="1:15" ht="60" customHeight="1" x14ac:dyDescent="0.2">
      <c r="A17" s="72"/>
      <c r="B17" s="493" t="s">
        <v>1637</v>
      </c>
      <c r="C17" s="503" t="s">
        <v>158</v>
      </c>
      <c r="D17" s="503">
        <v>3</v>
      </c>
      <c r="E17" s="495">
        <v>0</v>
      </c>
      <c r="F17" s="495">
        <v>2.1999999999999999E-2</v>
      </c>
      <c r="G17" s="495">
        <v>4.4999999999999998E-2</v>
      </c>
      <c r="H17" s="504"/>
      <c r="I17" s="495">
        <v>0</v>
      </c>
      <c r="J17" s="495">
        <v>0</v>
      </c>
      <c r="K17" s="496">
        <f t="shared" si="2"/>
        <v>6.7000000000000004E-2</v>
      </c>
      <c r="L17" s="82"/>
      <c r="M17" s="86" t="s">
        <v>1638</v>
      </c>
      <c r="N17" s="91"/>
      <c r="O17" s="86"/>
    </row>
    <row r="18" spans="1:15" ht="60" customHeight="1" x14ac:dyDescent="0.2">
      <c r="B18" s="493" t="s">
        <v>1639</v>
      </c>
      <c r="C18" s="503" t="s">
        <v>158</v>
      </c>
      <c r="D18" s="503">
        <v>3</v>
      </c>
      <c r="E18" s="495">
        <v>4.3999999999999997E-2</v>
      </c>
      <c r="F18" s="495">
        <v>0.372</v>
      </c>
      <c r="G18" s="495">
        <v>0.81799999999999995</v>
      </c>
      <c r="H18" s="495">
        <v>0.05</v>
      </c>
      <c r="I18" s="495">
        <v>0</v>
      </c>
      <c r="J18" s="495">
        <v>0</v>
      </c>
      <c r="K18" s="496">
        <f t="shared" si="2"/>
        <v>1.284</v>
      </c>
      <c r="L18" s="82"/>
      <c r="M18" s="86" t="s">
        <v>1640</v>
      </c>
      <c r="O18" s="86"/>
    </row>
    <row r="19" spans="1:15" ht="60" customHeight="1" x14ac:dyDescent="0.2">
      <c r="B19" s="493" t="s">
        <v>1641</v>
      </c>
      <c r="C19" s="503" t="s">
        <v>158</v>
      </c>
      <c r="D19" s="503">
        <v>3</v>
      </c>
      <c r="E19" s="495">
        <v>0</v>
      </c>
      <c r="F19" s="495">
        <v>0.40400000000000003</v>
      </c>
      <c r="G19" s="495">
        <v>0.86299999999999999</v>
      </c>
      <c r="H19" s="504"/>
      <c r="I19" s="495">
        <v>0</v>
      </c>
      <c r="J19" s="495">
        <v>0</v>
      </c>
      <c r="K19" s="496">
        <f t="shared" si="2"/>
        <v>1.2669999999999999</v>
      </c>
      <c r="L19" s="82"/>
      <c r="M19" s="86" t="s">
        <v>1642</v>
      </c>
      <c r="O19" s="86"/>
    </row>
    <row r="20" spans="1:15" ht="60" customHeight="1" thickBot="1" x14ac:dyDescent="0.25">
      <c r="B20" s="497" t="s">
        <v>1643</v>
      </c>
      <c r="C20" s="505" t="s">
        <v>158</v>
      </c>
      <c r="D20" s="505">
        <v>3</v>
      </c>
      <c r="E20" s="298">
        <v>0</v>
      </c>
      <c r="F20" s="298">
        <v>0</v>
      </c>
      <c r="G20" s="298">
        <v>0</v>
      </c>
      <c r="H20" s="298">
        <v>0</v>
      </c>
      <c r="I20" s="298">
        <v>0</v>
      </c>
      <c r="J20" s="298">
        <v>0</v>
      </c>
      <c r="K20" s="500">
        <f t="shared" si="2"/>
        <v>0</v>
      </c>
      <c r="L20" s="82"/>
      <c r="M20" s="87" t="s">
        <v>1644</v>
      </c>
      <c r="O20" s="87"/>
    </row>
    <row r="21" spans="1:15" ht="16.5" customHeight="1" thickTop="1" thickBot="1" x14ac:dyDescent="0.25">
      <c r="B21" s="92"/>
      <c r="C21" s="93"/>
      <c r="D21" s="93"/>
      <c r="E21" s="301"/>
      <c r="F21" s="301"/>
      <c r="G21" s="301"/>
      <c r="H21" s="301"/>
      <c r="I21" s="301"/>
      <c r="J21" s="301"/>
      <c r="K21" s="301"/>
      <c r="L21" s="89"/>
      <c r="M21" s="94"/>
      <c r="O21" s="94"/>
    </row>
    <row r="22" spans="1:15" ht="60" customHeight="1" thickTop="1" thickBot="1" x14ac:dyDescent="0.25">
      <c r="B22" s="486" t="s">
        <v>1645</v>
      </c>
      <c r="C22" s="487"/>
      <c r="D22" s="487"/>
      <c r="E22" s="488"/>
      <c r="F22" s="488"/>
      <c r="G22" s="488"/>
      <c r="H22" s="488"/>
      <c r="I22" s="488"/>
      <c r="J22" s="488"/>
      <c r="K22" s="488"/>
      <c r="L22" s="89"/>
      <c r="M22" s="95"/>
      <c r="O22" s="95"/>
    </row>
    <row r="23" spans="1:15" ht="60" customHeight="1" thickTop="1" x14ac:dyDescent="0.2">
      <c r="B23" s="489" t="s">
        <v>1646</v>
      </c>
      <c r="C23" s="501" t="s">
        <v>158</v>
      </c>
      <c r="D23" s="501">
        <v>3</v>
      </c>
      <c r="E23" s="491">
        <v>0</v>
      </c>
      <c r="F23" s="491">
        <v>0</v>
      </c>
      <c r="G23" s="491">
        <v>0</v>
      </c>
      <c r="H23" s="491">
        <v>0</v>
      </c>
      <c r="I23" s="491">
        <v>0</v>
      </c>
      <c r="J23" s="491">
        <v>0</v>
      </c>
      <c r="K23" s="492">
        <f t="shared" ref="K23:K31" si="3">IFERROR(SUM(E23:J23),0)</f>
        <v>0</v>
      </c>
      <c r="L23" s="82"/>
      <c r="M23" s="85" t="s">
        <v>1647</v>
      </c>
      <c r="O23" s="85"/>
    </row>
    <row r="24" spans="1:15" ht="60" customHeight="1" x14ac:dyDescent="0.2">
      <c r="B24" s="493" t="s">
        <v>1648</v>
      </c>
      <c r="C24" s="503" t="s">
        <v>158</v>
      </c>
      <c r="D24" s="503">
        <v>3</v>
      </c>
      <c r="E24" s="495">
        <v>-0.433</v>
      </c>
      <c r="F24" s="495">
        <v>0</v>
      </c>
      <c r="G24" s="495">
        <v>0</v>
      </c>
      <c r="H24" s="495">
        <v>0</v>
      </c>
      <c r="I24" s="495">
        <v>0</v>
      </c>
      <c r="J24" s="495">
        <v>0</v>
      </c>
      <c r="K24" s="496">
        <f t="shared" si="3"/>
        <v>-0.433</v>
      </c>
      <c r="L24" s="82"/>
      <c r="M24" s="86" t="s">
        <v>1649</v>
      </c>
      <c r="O24" s="86"/>
    </row>
    <row r="25" spans="1:15" ht="60" customHeight="1" x14ac:dyDescent="0.2">
      <c r="B25" s="493" t="s">
        <v>1650</v>
      </c>
      <c r="C25" s="503" t="s">
        <v>158</v>
      </c>
      <c r="D25" s="503">
        <v>3</v>
      </c>
      <c r="E25" s="495">
        <v>0.70799999999999996</v>
      </c>
      <c r="F25" s="495">
        <v>4.4130000000000003</v>
      </c>
      <c r="G25" s="495">
        <v>-11.631</v>
      </c>
      <c r="H25" s="495">
        <v>-0.76600000000000001</v>
      </c>
      <c r="I25" s="495">
        <v>0</v>
      </c>
      <c r="J25" s="495">
        <v>0</v>
      </c>
      <c r="K25" s="496">
        <f t="shared" si="3"/>
        <v>-7.2759999999999998</v>
      </c>
      <c r="L25" s="82"/>
      <c r="M25" s="86" t="s">
        <v>1651</v>
      </c>
      <c r="O25" s="86"/>
    </row>
    <row r="26" spans="1:15" ht="60" customHeight="1" x14ac:dyDescent="0.2">
      <c r="B26" s="493" t="s">
        <v>1652</v>
      </c>
      <c r="C26" s="494" t="s">
        <v>158</v>
      </c>
      <c r="D26" s="494">
        <v>3</v>
      </c>
      <c r="E26" s="495">
        <v>0</v>
      </c>
      <c r="F26" s="495">
        <v>0</v>
      </c>
      <c r="G26" s="495">
        <v>-8.9999999999999993E-3</v>
      </c>
      <c r="H26" s="504"/>
      <c r="I26" s="495">
        <v>0</v>
      </c>
      <c r="J26" s="495">
        <v>0</v>
      </c>
      <c r="K26" s="496">
        <f t="shared" si="3"/>
        <v>-8.9999999999999993E-3</v>
      </c>
      <c r="L26" s="82"/>
      <c r="M26" s="86" t="s">
        <v>1653</v>
      </c>
      <c r="O26" s="86"/>
    </row>
    <row r="27" spans="1:15" ht="60" customHeight="1" x14ac:dyDescent="0.2">
      <c r="B27" s="493" t="s">
        <v>1654</v>
      </c>
      <c r="C27" s="494" t="s">
        <v>158</v>
      </c>
      <c r="D27" s="494">
        <v>3</v>
      </c>
      <c r="E27" s="495">
        <v>4.7169999999999996</v>
      </c>
      <c r="F27" s="495">
        <v>38.674999999999997</v>
      </c>
      <c r="G27" s="495">
        <v>88.566000000000003</v>
      </c>
      <c r="H27" s="495">
        <v>4.7160000000000002</v>
      </c>
      <c r="I27" s="495">
        <v>0</v>
      </c>
      <c r="J27" s="495">
        <v>0</v>
      </c>
      <c r="K27" s="496">
        <f t="shared" si="3"/>
        <v>136.67400000000001</v>
      </c>
      <c r="L27" s="82"/>
      <c r="M27" s="86" t="s">
        <v>1655</v>
      </c>
      <c r="O27" s="86"/>
    </row>
    <row r="28" spans="1:15" ht="60" customHeight="1" x14ac:dyDescent="0.2">
      <c r="B28" s="493" t="s">
        <v>1656</v>
      </c>
      <c r="C28" s="494" t="s">
        <v>158</v>
      </c>
      <c r="D28" s="494">
        <v>3</v>
      </c>
      <c r="E28" s="495">
        <v>0</v>
      </c>
      <c r="F28" s="495">
        <v>0</v>
      </c>
      <c r="G28" s="504"/>
      <c r="H28" s="504"/>
      <c r="I28" s="504"/>
      <c r="J28" s="504"/>
      <c r="K28" s="496">
        <f t="shared" si="3"/>
        <v>0</v>
      </c>
      <c r="L28" s="82"/>
      <c r="M28" s="86" t="s">
        <v>1657</v>
      </c>
      <c r="O28" s="86"/>
    </row>
    <row r="29" spans="1:15" ht="60" customHeight="1" x14ac:dyDescent="0.2">
      <c r="B29" s="493" t="s">
        <v>1658</v>
      </c>
      <c r="C29" s="503" t="s">
        <v>158</v>
      </c>
      <c r="D29" s="503">
        <v>3</v>
      </c>
      <c r="E29" s="495">
        <v>0</v>
      </c>
      <c r="F29" s="495">
        <v>0</v>
      </c>
      <c r="G29" s="495">
        <v>0</v>
      </c>
      <c r="H29" s="495">
        <v>0</v>
      </c>
      <c r="I29" s="504"/>
      <c r="J29" s="504"/>
      <c r="K29" s="496">
        <f t="shared" si="3"/>
        <v>0</v>
      </c>
      <c r="L29" s="82"/>
      <c r="M29" s="86" t="s">
        <v>1659</v>
      </c>
      <c r="O29" s="86"/>
    </row>
    <row r="30" spans="1:15" ht="60" customHeight="1" x14ac:dyDescent="0.2">
      <c r="B30" s="493" t="s">
        <v>1660</v>
      </c>
      <c r="C30" s="494" t="s">
        <v>158</v>
      </c>
      <c r="D30" s="494">
        <v>3</v>
      </c>
      <c r="E30" s="504"/>
      <c r="F30" s="504"/>
      <c r="G30" s="504"/>
      <c r="H30" s="504"/>
      <c r="I30" s="495">
        <v>0</v>
      </c>
      <c r="J30" s="495">
        <v>0</v>
      </c>
      <c r="K30" s="496">
        <f t="shared" si="3"/>
        <v>0</v>
      </c>
      <c r="L30" s="82"/>
      <c r="M30" s="86" t="s">
        <v>1661</v>
      </c>
      <c r="O30" s="86"/>
    </row>
    <row r="31" spans="1:15" ht="60" customHeight="1" thickBot="1" x14ac:dyDescent="0.25">
      <c r="B31" s="497" t="s">
        <v>1662</v>
      </c>
      <c r="C31" s="498" t="s">
        <v>158</v>
      </c>
      <c r="D31" s="498">
        <v>3</v>
      </c>
      <c r="E31" s="298">
        <v>0</v>
      </c>
      <c r="F31" s="298">
        <v>0</v>
      </c>
      <c r="G31" s="298">
        <v>0</v>
      </c>
      <c r="H31" s="298">
        <v>0</v>
      </c>
      <c r="I31" s="298">
        <v>0</v>
      </c>
      <c r="J31" s="298">
        <v>0</v>
      </c>
      <c r="K31" s="500">
        <f t="shared" si="3"/>
        <v>0</v>
      </c>
      <c r="L31" s="96"/>
      <c r="M31" s="87" t="s">
        <v>1663</v>
      </c>
      <c r="O31" s="87"/>
    </row>
    <row r="32" spans="1:15" ht="16.5" customHeight="1" thickTop="1" thickBot="1" x14ac:dyDescent="0.25">
      <c r="B32" s="92"/>
      <c r="C32" s="89"/>
      <c r="D32" s="89"/>
      <c r="E32" s="301"/>
      <c r="F32" s="301"/>
      <c r="G32" s="301"/>
      <c r="H32" s="301"/>
      <c r="I32" s="301"/>
      <c r="J32" s="301"/>
      <c r="K32" s="301"/>
      <c r="L32" s="97"/>
      <c r="M32" s="97"/>
      <c r="O32" s="97"/>
    </row>
    <row r="33" spans="2:16" ht="60" customHeight="1" thickTop="1" thickBot="1" x14ac:dyDescent="0.25">
      <c r="B33" s="486" t="s">
        <v>1664</v>
      </c>
      <c r="C33" s="487"/>
      <c r="D33" s="487"/>
      <c r="E33" s="488"/>
      <c r="F33" s="488"/>
      <c r="G33" s="488"/>
      <c r="H33" s="488"/>
      <c r="I33" s="488"/>
      <c r="J33" s="488"/>
      <c r="K33" s="488"/>
      <c r="L33" s="291"/>
      <c r="M33" s="292"/>
      <c r="N33" s="290"/>
      <c r="O33" s="293"/>
      <c r="P33" s="290"/>
    </row>
    <row r="34" spans="2:16" ht="60" customHeight="1" thickTop="1" x14ac:dyDescent="0.2">
      <c r="B34" s="506" t="s">
        <v>1665</v>
      </c>
      <c r="C34" s="490" t="s">
        <v>158</v>
      </c>
      <c r="D34" s="490">
        <v>3</v>
      </c>
      <c r="E34" s="491">
        <v>0</v>
      </c>
      <c r="F34" s="491">
        <v>0</v>
      </c>
      <c r="G34" s="491">
        <v>0</v>
      </c>
      <c r="H34" s="491">
        <v>0</v>
      </c>
      <c r="I34" s="491">
        <v>0</v>
      </c>
      <c r="J34" s="491">
        <v>0</v>
      </c>
      <c r="K34" s="492">
        <f t="shared" ref="K34:K35" si="4">IFERROR(SUM(E34:J34),0)</f>
        <v>0</v>
      </c>
      <c r="L34" s="294"/>
      <c r="M34" s="295" t="s">
        <v>1666</v>
      </c>
      <c r="N34" s="296"/>
      <c r="O34" s="295"/>
    </row>
    <row r="35" spans="2:16" ht="60" customHeight="1" thickBot="1" x14ac:dyDescent="0.25">
      <c r="B35" s="507" t="s">
        <v>1667</v>
      </c>
      <c r="C35" s="505" t="s">
        <v>158</v>
      </c>
      <c r="D35" s="505">
        <v>3</v>
      </c>
      <c r="E35" s="297">
        <v>0</v>
      </c>
      <c r="F35" s="297">
        <v>0</v>
      </c>
      <c r="G35" s="297">
        <v>0</v>
      </c>
      <c r="H35" s="297">
        <v>0</v>
      </c>
      <c r="I35" s="298">
        <v>0</v>
      </c>
      <c r="J35" s="298">
        <v>0</v>
      </c>
      <c r="K35" s="500">
        <f t="shared" si="4"/>
        <v>0</v>
      </c>
      <c r="L35" s="294"/>
      <c r="M35" s="299" t="s">
        <v>1668</v>
      </c>
      <c r="N35" s="300"/>
      <c r="O35" s="299"/>
    </row>
    <row r="36" spans="2:16" ht="16.5" customHeight="1" thickTop="1" thickBot="1" x14ac:dyDescent="0.25">
      <c r="B36" s="92"/>
      <c r="C36" s="89"/>
      <c r="D36" s="89"/>
      <c r="E36" s="301"/>
      <c r="F36" s="301"/>
      <c r="G36" s="301"/>
      <c r="H36" s="301"/>
      <c r="I36" s="301"/>
      <c r="J36" s="301"/>
      <c r="K36" s="301"/>
      <c r="L36" s="97"/>
      <c r="M36" s="97"/>
      <c r="O36" s="97"/>
    </row>
    <row r="37" spans="2:16" ht="60" customHeight="1" thickTop="1" thickBot="1" x14ac:dyDescent="0.25">
      <c r="B37" s="486" t="s">
        <v>1669</v>
      </c>
      <c r="C37" s="487"/>
      <c r="D37" s="487"/>
      <c r="E37" s="488"/>
      <c r="F37" s="488"/>
      <c r="G37" s="488"/>
      <c r="H37" s="488"/>
      <c r="I37" s="488"/>
      <c r="J37" s="488"/>
      <c r="K37" s="488"/>
      <c r="L37" s="89"/>
      <c r="M37" s="95"/>
      <c r="O37" s="95"/>
    </row>
    <row r="38" spans="2:16" ht="60" customHeight="1" thickTop="1" x14ac:dyDescent="0.2">
      <c r="B38" s="489" t="s">
        <v>1670</v>
      </c>
      <c r="C38" s="490" t="s">
        <v>158</v>
      </c>
      <c r="D38" s="490">
        <v>3</v>
      </c>
      <c r="E38" s="508">
        <f>IFERROR(SUM(E12,E15:E20,E23:E31,E34:E35), 0)</f>
        <v>289.48599999999999</v>
      </c>
      <c r="F38" s="508">
        <f t="shared" ref="F38:J38" si="5">IFERROR(SUM(F12,F15:F20,F23:F31,F34:F35), 0)</f>
        <v>1818.3689999999999</v>
      </c>
      <c r="G38" s="508">
        <f t="shared" si="5"/>
        <v>3643.2610000000004</v>
      </c>
      <c r="H38" s="508">
        <f t="shared" si="5"/>
        <v>203.07500000000002</v>
      </c>
      <c r="I38" s="508">
        <f t="shared" si="5"/>
        <v>0</v>
      </c>
      <c r="J38" s="508">
        <f t="shared" si="5"/>
        <v>0</v>
      </c>
      <c r="K38" s="492">
        <f t="shared" ref="K38:K39" si="6">IFERROR(SUM(E38:J38),0)</f>
        <v>5954.1909999999998</v>
      </c>
      <c r="L38" s="96"/>
      <c r="M38" s="98" t="s">
        <v>1671</v>
      </c>
      <c r="O38" s="98"/>
    </row>
    <row r="39" spans="2:16" ht="60" customHeight="1" thickBot="1" x14ac:dyDescent="0.25">
      <c r="B39" s="497" t="s">
        <v>1672</v>
      </c>
      <c r="C39" s="505" t="s">
        <v>158</v>
      </c>
      <c r="D39" s="505">
        <v>3</v>
      </c>
      <c r="E39" s="297">
        <v>291.94</v>
      </c>
      <c r="F39" s="297">
        <v>1833.7809999999999</v>
      </c>
      <c r="G39" s="297">
        <v>3674.1410000000001</v>
      </c>
      <c r="H39" s="297">
        <v>204.79599999999999</v>
      </c>
      <c r="I39" s="298">
        <v>0</v>
      </c>
      <c r="J39" s="298">
        <v>0</v>
      </c>
      <c r="K39" s="500">
        <f t="shared" si="6"/>
        <v>6004.6580000000004</v>
      </c>
      <c r="L39" s="96"/>
      <c r="M39" s="99" t="s">
        <v>1673</v>
      </c>
      <c r="O39" s="99"/>
    </row>
    <row r="40" spans="2:16" ht="16.5" customHeight="1" thickTop="1" thickBot="1" x14ac:dyDescent="0.25">
      <c r="B40" s="509"/>
      <c r="C40" s="510"/>
      <c r="D40" s="510"/>
      <c r="E40" s="511"/>
      <c r="F40" s="511"/>
      <c r="G40" s="511"/>
      <c r="H40" s="511"/>
      <c r="I40" s="511"/>
      <c r="J40" s="511"/>
      <c r="K40" s="511"/>
      <c r="L40" s="97"/>
      <c r="M40" s="97"/>
      <c r="O40" s="97"/>
    </row>
    <row r="41" spans="2:16" ht="60" customHeight="1" thickTop="1" thickBot="1" x14ac:dyDescent="0.25">
      <c r="B41" s="486" t="s">
        <v>1674</v>
      </c>
      <c r="C41" s="487"/>
      <c r="D41" s="487"/>
      <c r="E41" s="512"/>
      <c r="F41" s="512"/>
      <c r="G41" s="512"/>
      <c r="H41" s="512"/>
      <c r="I41" s="512"/>
      <c r="J41" s="512"/>
      <c r="K41" s="512"/>
      <c r="L41" s="89"/>
      <c r="M41" s="95"/>
      <c r="O41" s="95"/>
    </row>
    <row r="42" spans="2:16" ht="60" customHeight="1" thickTop="1" x14ac:dyDescent="0.2">
      <c r="B42" s="489" t="s">
        <v>1675</v>
      </c>
      <c r="C42" s="490" t="s">
        <v>158</v>
      </c>
      <c r="D42" s="490">
        <v>3</v>
      </c>
      <c r="E42" s="491">
        <v>341.77699999999999</v>
      </c>
      <c r="F42" s="491">
        <v>2146.8270000000002</v>
      </c>
      <c r="G42" s="491">
        <v>4301.3549999999996</v>
      </c>
      <c r="H42" s="491">
        <v>239.75700000000001</v>
      </c>
      <c r="I42" s="491">
        <v>0</v>
      </c>
      <c r="J42" s="491">
        <v>0</v>
      </c>
      <c r="K42" s="492">
        <f t="shared" ref="K42:K43" si="7">IFERROR(SUM(E42:J42),0)</f>
        <v>7029.7159999999994</v>
      </c>
      <c r="L42" s="96"/>
      <c r="M42" s="98" t="s">
        <v>1676</v>
      </c>
      <c r="O42" s="98"/>
    </row>
    <row r="43" spans="2:16" ht="60" customHeight="1" thickBot="1" x14ac:dyDescent="0.25">
      <c r="B43" s="497" t="s">
        <v>1677</v>
      </c>
      <c r="C43" s="505" t="s">
        <v>158</v>
      </c>
      <c r="D43" s="505">
        <v>3</v>
      </c>
      <c r="E43" s="297">
        <v>352.21600000000001</v>
      </c>
      <c r="F43" s="297">
        <v>2212.402</v>
      </c>
      <c r="G43" s="297">
        <v>4432.741</v>
      </c>
      <c r="H43" s="297">
        <v>247.08099999999999</v>
      </c>
      <c r="I43" s="298">
        <v>0</v>
      </c>
      <c r="J43" s="298">
        <v>0</v>
      </c>
      <c r="K43" s="500">
        <f t="shared" si="7"/>
        <v>7244.4400000000005</v>
      </c>
      <c r="L43" s="96"/>
      <c r="M43" s="99" t="s">
        <v>1678</v>
      </c>
      <c r="O43" s="99"/>
    </row>
    <row r="44" spans="2:16" ht="14.7" customHeight="1" thickTop="1" x14ac:dyDescent="0.2"/>
    <row r="45" spans="2:16" ht="14.25" customHeight="1" x14ac:dyDescent="0.2"/>
    <row r="46" spans="2:16" ht="14.25" customHeight="1" x14ac:dyDescent="0.2"/>
    <row r="47" spans="2:16" ht="14.25" customHeight="1" x14ac:dyDescent="0.2"/>
    <row r="48" spans="2:16" ht="14.25" customHeight="1" x14ac:dyDescent="0.2"/>
    <row r="49" ht="14.25" customHeight="1" x14ac:dyDescent="0.2"/>
    <row r="50" ht="14.25" customHeight="1" x14ac:dyDescent="0.2"/>
    <row r="51" ht="14.25" customHeight="1" x14ac:dyDescent="0.2"/>
    <row r="52" ht="14.25" customHeight="1" x14ac:dyDescent="0.2"/>
    <row r="56" ht="21.75" hidden="1" customHeight="1" x14ac:dyDescent="0.2"/>
    <row r="57" ht="21.75" hidden="1" customHeight="1" x14ac:dyDescent="0.2"/>
    <row r="58" ht="21.75" hidden="1" customHeight="1" x14ac:dyDescent="0.2"/>
    <row r="59" ht="21.75" hidden="1" customHeight="1" x14ac:dyDescent="0.2"/>
    <row r="60" ht="21.75" hidden="1" customHeight="1" x14ac:dyDescent="0.2"/>
    <row r="61" ht="21.75" hidden="1" customHeight="1" x14ac:dyDescent="0.2"/>
    <row r="62" ht="21.75" hidden="1" customHeight="1" x14ac:dyDescent="0.2"/>
    <row r="63" ht="21.75" hidden="1" customHeight="1" x14ac:dyDescent="0.2"/>
    <row r="64" ht="21.75" hidden="1" customHeight="1" x14ac:dyDescent="0.2"/>
    <row r="65" x14ac:dyDescent="0.2"/>
    <row r="66" x14ac:dyDescent="0.2"/>
    <row r="69" ht="14.25" customHeight="1" x14ac:dyDescent="0.2"/>
    <row r="70" ht="14.25" customHeight="1" x14ac:dyDescent="0.2"/>
    <row r="71" ht="14.25" customHeight="1" x14ac:dyDescent="0.2"/>
    <row r="72" ht="14.25" customHeight="1" x14ac:dyDescent="0.2"/>
    <row r="73" ht="14.25" customHeight="1" x14ac:dyDescent="0.2"/>
  </sheetData>
  <mergeCells count="2">
    <mergeCell ref="B3:K3"/>
    <mergeCell ref="B4:O4"/>
  </mergeCells>
  <pageMargins left="0.70866141732283472" right="0.70866141732283472" top="0.74803149606299213" bottom="0.74803149606299213" header="0.31496062992125984" footer="0.31496062992125984"/>
  <pageSetup paperSize="9" scale="39" orientation="landscape" r:id="rId1"/>
  <headerFooter>
    <oddHeader>&amp;L&amp;F&amp;C&amp;A</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20A7D-8DC4-4A64-8B0E-CAEA91DF1C50}">
  <sheetPr>
    <tabColor rgb="FF0070C0"/>
  </sheetPr>
  <dimension ref="A1:U109"/>
  <sheetViews>
    <sheetView showGridLines="0" zoomScale="60" zoomScaleNormal="60" zoomScaleSheetLayoutView="80" workbookViewId="0">
      <pane ySplit="7" topLeftCell="A81" activePane="bottomLeft" state="frozen"/>
      <selection pane="bottomLeft" activeCell="K84" sqref="K84"/>
    </sheetView>
  </sheetViews>
  <sheetFormatPr defaultColWidth="11.42578125" defaultRowHeight="0" customHeight="1" zeroHeight="1" x14ac:dyDescent="0.2"/>
  <cols>
    <col min="1" max="1" width="4" style="104" customWidth="1"/>
    <col min="2" max="2" width="80.42578125" style="106" customWidth="1"/>
    <col min="3" max="3" width="7.42578125" style="104" customWidth="1"/>
    <col min="4" max="4" width="6.42578125" style="104" customWidth="1"/>
    <col min="5" max="13" width="17.42578125" style="104" customWidth="1"/>
    <col min="14" max="14" width="5.42578125" style="104" customWidth="1"/>
    <col min="15" max="15" width="14.140625" style="105" customWidth="1"/>
    <col min="16" max="16" width="4" style="104" customWidth="1"/>
    <col min="17" max="17" width="13.140625" style="105" customWidth="1"/>
    <col min="18" max="18" width="6" style="104" customWidth="1"/>
    <col min="19" max="19" width="30" style="104" customWidth="1"/>
    <col min="20" max="21" width="2.140625" style="104" customWidth="1"/>
    <col min="22" max="16384" width="11.42578125" style="104"/>
  </cols>
  <sheetData>
    <row r="1" spans="1:21" s="137" customFormat="1" ht="14.25" customHeight="1" x14ac:dyDescent="0.3"/>
    <row r="2" spans="1:21" s="135" customFormat="1" ht="17.25" customHeight="1" x14ac:dyDescent="0.2">
      <c r="B2" s="306" t="s">
        <v>1679</v>
      </c>
      <c r="C2" s="136"/>
      <c r="D2" s="136"/>
      <c r="E2" s="136"/>
      <c r="F2" s="136"/>
      <c r="G2" s="136"/>
      <c r="H2" s="136"/>
      <c r="I2" s="136"/>
      <c r="J2" s="136"/>
      <c r="K2" s="136"/>
      <c r="L2" s="136"/>
      <c r="M2" s="136"/>
      <c r="N2" s="136"/>
      <c r="O2" s="136"/>
      <c r="P2" s="136"/>
      <c r="Q2" s="136"/>
      <c r="R2" s="71"/>
      <c r="S2" s="71"/>
      <c r="U2" s="102"/>
    </row>
    <row r="3" spans="1:21" s="135" customFormat="1" ht="7.5" customHeight="1" x14ac:dyDescent="0.2">
      <c r="B3" s="547"/>
      <c r="C3" s="547"/>
      <c r="D3" s="547"/>
      <c r="E3" s="547"/>
      <c r="F3" s="547"/>
      <c r="G3" s="547"/>
      <c r="H3" s="547"/>
      <c r="I3" s="547"/>
      <c r="J3" s="547"/>
      <c r="K3" s="547"/>
      <c r="L3" s="547"/>
      <c r="M3" s="547"/>
      <c r="N3" s="68"/>
      <c r="O3" s="69"/>
      <c r="P3" s="68"/>
      <c r="Q3" s="69"/>
      <c r="R3" s="71"/>
      <c r="S3" s="71"/>
      <c r="U3" s="102"/>
    </row>
    <row r="4" spans="1:21" ht="27" customHeight="1" x14ac:dyDescent="0.2">
      <c r="B4" s="550" t="s">
        <v>1680</v>
      </c>
      <c r="C4" s="551"/>
      <c r="D4" s="551"/>
      <c r="E4" s="551"/>
      <c r="F4" s="551"/>
      <c r="G4" s="551"/>
      <c r="H4" s="551"/>
      <c r="I4" s="551"/>
      <c r="J4" s="551"/>
      <c r="K4" s="551"/>
      <c r="L4" s="551"/>
      <c r="M4" s="551"/>
      <c r="N4" s="551"/>
      <c r="O4" s="551"/>
      <c r="P4" s="551"/>
      <c r="Q4" s="551"/>
      <c r="R4" s="71"/>
      <c r="S4" s="71"/>
      <c r="U4" s="103"/>
    </row>
    <row r="5" spans="1:21" s="71" customFormat="1" ht="17.25" customHeight="1" thickBot="1" x14ac:dyDescent="0.25"/>
    <row r="6" spans="1:21" ht="36.75" customHeight="1" thickTop="1" thickBot="1" x14ac:dyDescent="0.25">
      <c r="B6" s="553" t="s">
        <v>1463</v>
      </c>
      <c r="C6" s="555" t="s">
        <v>1464</v>
      </c>
      <c r="D6" s="555" t="s">
        <v>1465</v>
      </c>
      <c r="E6" s="525" t="s">
        <v>1616</v>
      </c>
      <c r="F6" s="525" t="s">
        <v>1617</v>
      </c>
      <c r="G6" s="525" t="s">
        <v>1618</v>
      </c>
      <c r="H6" s="525" t="s">
        <v>1619</v>
      </c>
      <c r="I6" s="525" t="s">
        <v>1620</v>
      </c>
      <c r="J6" s="525" t="s">
        <v>1621</v>
      </c>
      <c r="K6" s="526" t="s">
        <v>1164</v>
      </c>
      <c r="L6" s="526" t="s">
        <v>1166</v>
      </c>
      <c r="M6" s="527" t="s">
        <v>111</v>
      </c>
      <c r="N6" s="71"/>
      <c r="O6" s="71"/>
      <c r="P6" s="71"/>
      <c r="Q6" s="71"/>
    </row>
    <row r="7" spans="1:21" ht="36.75" customHeight="1" thickTop="1" thickBot="1" x14ac:dyDescent="0.25">
      <c r="A7" s="113"/>
      <c r="B7" s="554"/>
      <c r="C7" s="556"/>
      <c r="D7" s="556"/>
      <c r="E7" s="528" t="s">
        <v>1479</v>
      </c>
      <c r="F7" s="528" t="s">
        <v>1479</v>
      </c>
      <c r="G7" s="528" t="s">
        <v>1479</v>
      </c>
      <c r="H7" s="528" t="s">
        <v>1479</v>
      </c>
      <c r="I7" s="528" t="s">
        <v>1479</v>
      </c>
      <c r="J7" s="528" t="s">
        <v>1479</v>
      </c>
      <c r="K7" s="528" t="s">
        <v>1479</v>
      </c>
      <c r="L7" s="528" t="s">
        <v>1479</v>
      </c>
      <c r="M7" s="529" t="s">
        <v>1479</v>
      </c>
      <c r="N7" s="132"/>
      <c r="O7" s="77" t="s">
        <v>1490</v>
      </c>
      <c r="P7" s="132"/>
      <c r="Q7" s="77" t="s">
        <v>1622</v>
      </c>
    </row>
    <row r="8" spans="1:21" ht="9" customHeight="1" thickTop="1" thickBot="1" x14ac:dyDescent="0.25">
      <c r="A8" s="113"/>
      <c r="B8" s="134"/>
      <c r="C8" s="134"/>
      <c r="D8" s="134"/>
      <c r="E8" s="133"/>
      <c r="F8" s="133"/>
      <c r="G8" s="133"/>
      <c r="H8" s="133"/>
      <c r="I8" s="133"/>
      <c r="J8" s="133"/>
      <c r="K8" s="133"/>
      <c r="L8" s="133"/>
      <c r="M8" s="132"/>
      <c r="N8" s="132"/>
      <c r="O8" s="113"/>
      <c r="P8" s="132"/>
      <c r="Q8" s="113"/>
    </row>
    <row r="9" spans="1:21" ht="60" customHeight="1" thickTop="1" thickBot="1" x14ac:dyDescent="0.25">
      <c r="A9" s="113"/>
      <c r="B9" s="486" t="s">
        <v>1645</v>
      </c>
      <c r="C9" s="487"/>
      <c r="D9" s="487"/>
      <c r="E9" s="513"/>
      <c r="F9" s="513"/>
      <c r="G9" s="513"/>
      <c r="H9" s="513"/>
      <c r="I9" s="513"/>
      <c r="J9" s="513"/>
      <c r="K9" s="514"/>
      <c r="L9" s="514"/>
      <c r="M9" s="130"/>
      <c r="N9" s="107"/>
      <c r="O9" s="107"/>
      <c r="P9" s="131"/>
      <c r="Q9" s="131"/>
    </row>
    <row r="10" spans="1:21" ht="60" customHeight="1" thickTop="1" x14ac:dyDescent="0.2">
      <c r="A10" s="113"/>
      <c r="B10" s="489" t="s">
        <v>1646</v>
      </c>
      <c r="C10" s="490" t="s">
        <v>158</v>
      </c>
      <c r="D10" s="490">
        <v>3</v>
      </c>
      <c r="E10" s="515">
        <f>'PD11'!E23</f>
        <v>0</v>
      </c>
      <c r="F10" s="515">
        <f>'PD11'!F23</f>
        <v>0</v>
      </c>
      <c r="G10" s="515">
        <f>'PD11'!G23</f>
        <v>0</v>
      </c>
      <c r="H10" s="515">
        <f>'PD11'!H23</f>
        <v>0</v>
      </c>
      <c r="I10" s="515">
        <f>'PD11'!I23</f>
        <v>0</v>
      </c>
      <c r="J10" s="515">
        <f>'PD11'!J23</f>
        <v>0</v>
      </c>
      <c r="K10" s="516"/>
      <c r="L10" s="517"/>
      <c r="M10" s="123">
        <f t="shared" ref="M10:M18" si="0">IFERROR(SUM(E10:L10),0)</f>
        <v>0</v>
      </c>
      <c r="N10" s="115"/>
      <c r="O10" s="541" t="s">
        <v>1681</v>
      </c>
      <c r="P10" s="109"/>
      <c r="Q10" s="122"/>
    </row>
    <row r="11" spans="1:21" ht="60" customHeight="1" x14ac:dyDescent="0.2">
      <c r="A11" s="113"/>
      <c r="B11" s="493" t="s">
        <v>1648</v>
      </c>
      <c r="C11" s="494" t="s">
        <v>158</v>
      </c>
      <c r="D11" s="494">
        <v>3</v>
      </c>
      <c r="E11" s="518">
        <f>'PD11'!E24</f>
        <v>-0.433</v>
      </c>
      <c r="F11" s="518">
        <f>'PD11'!F24</f>
        <v>0</v>
      </c>
      <c r="G11" s="518">
        <f>'PD11'!G24</f>
        <v>0</v>
      </c>
      <c r="H11" s="518">
        <f>'PD11'!H24</f>
        <v>0</v>
      </c>
      <c r="I11" s="519"/>
      <c r="J11" s="519"/>
      <c r="K11" s="520"/>
      <c r="L11" s="521"/>
      <c r="M11" s="118">
        <f t="shared" si="0"/>
        <v>-0.433</v>
      </c>
      <c r="N11" s="115"/>
      <c r="O11" s="542" t="s">
        <v>1682</v>
      </c>
      <c r="P11" s="109"/>
      <c r="Q11" s="117"/>
    </row>
    <row r="12" spans="1:21" ht="60" customHeight="1" x14ac:dyDescent="0.2">
      <c r="A12" s="113"/>
      <c r="B12" s="493" t="s">
        <v>1650</v>
      </c>
      <c r="C12" s="494" t="s">
        <v>158</v>
      </c>
      <c r="D12" s="494">
        <v>3</v>
      </c>
      <c r="E12" s="518">
        <f>'PD11'!E25</f>
        <v>0.70799999999999996</v>
      </c>
      <c r="F12" s="518">
        <f>'PD11'!F25</f>
        <v>4.4130000000000003</v>
      </c>
      <c r="G12" s="518">
        <f>'PD11'!G25</f>
        <v>-11.631</v>
      </c>
      <c r="H12" s="518">
        <f>'PD11'!H25</f>
        <v>-0.76600000000000001</v>
      </c>
      <c r="I12" s="518">
        <f>'PD11'!I25</f>
        <v>0</v>
      </c>
      <c r="J12" s="518">
        <f>'PD11'!J25</f>
        <v>0</v>
      </c>
      <c r="K12" s="520"/>
      <c r="L12" s="521"/>
      <c r="M12" s="118">
        <f t="shared" si="0"/>
        <v>-7.2759999999999998</v>
      </c>
      <c r="N12" s="115"/>
      <c r="O12" s="542" t="s">
        <v>1683</v>
      </c>
      <c r="P12" s="109"/>
      <c r="Q12" s="117"/>
    </row>
    <row r="13" spans="1:21" ht="60" customHeight="1" x14ac:dyDescent="0.2">
      <c r="A13" s="113"/>
      <c r="B13" s="493" t="s">
        <v>1652</v>
      </c>
      <c r="C13" s="494" t="s">
        <v>158</v>
      </c>
      <c r="D13" s="494">
        <v>3</v>
      </c>
      <c r="E13" s="518">
        <f>'PD11'!E26</f>
        <v>0</v>
      </c>
      <c r="F13" s="518">
        <f>'PD11'!F26</f>
        <v>0</v>
      </c>
      <c r="G13" s="518">
        <f>'PD11'!G26</f>
        <v>-8.9999999999999993E-3</v>
      </c>
      <c r="H13" s="519"/>
      <c r="I13" s="518">
        <f>'PD11'!I26</f>
        <v>0</v>
      </c>
      <c r="J13" s="518">
        <f>'PD11'!J26</f>
        <v>0</v>
      </c>
      <c r="K13" s="520"/>
      <c r="L13" s="521"/>
      <c r="M13" s="118">
        <f t="shared" si="0"/>
        <v>-8.9999999999999993E-3</v>
      </c>
      <c r="N13" s="115"/>
      <c r="O13" s="542" t="s">
        <v>1684</v>
      </c>
      <c r="P13" s="109"/>
      <c r="Q13" s="117"/>
    </row>
    <row r="14" spans="1:21" ht="60" customHeight="1" x14ac:dyDescent="0.2">
      <c r="A14" s="113"/>
      <c r="B14" s="493" t="s">
        <v>1654</v>
      </c>
      <c r="C14" s="494" t="s">
        <v>158</v>
      </c>
      <c r="D14" s="494">
        <v>3</v>
      </c>
      <c r="E14" s="518">
        <f>'PD11'!E27</f>
        <v>4.7169999999999996</v>
      </c>
      <c r="F14" s="518">
        <f>'PD11'!F27</f>
        <v>38.674999999999997</v>
      </c>
      <c r="G14" s="518">
        <f>'PD11'!G27</f>
        <v>88.566000000000003</v>
      </c>
      <c r="H14" s="518">
        <f>'PD11'!H27</f>
        <v>4.7160000000000002</v>
      </c>
      <c r="I14" s="518">
        <f>'PD11'!I27</f>
        <v>0</v>
      </c>
      <c r="J14" s="518">
        <f>'PD11'!J27</f>
        <v>0</v>
      </c>
      <c r="K14" s="520"/>
      <c r="L14" s="521"/>
      <c r="M14" s="118">
        <f t="shared" si="0"/>
        <v>136.67400000000001</v>
      </c>
      <c r="N14" s="108"/>
      <c r="O14" s="542" t="s">
        <v>1685</v>
      </c>
      <c r="P14" s="109"/>
      <c r="Q14" s="117"/>
    </row>
    <row r="15" spans="1:21" ht="60" customHeight="1" x14ac:dyDescent="0.2">
      <c r="A15" s="113"/>
      <c r="B15" s="493" t="s">
        <v>1656</v>
      </c>
      <c r="C15" s="494" t="s">
        <v>158</v>
      </c>
      <c r="D15" s="494">
        <v>3</v>
      </c>
      <c r="E15" s="518">
        <f>'PD11'!E28</f>
        <v>0</v>
      </c>
      <c r="F15" s="518">
        <f>'PD11'!F28</f>
        <v>0</v>
      </c>
      <c r="G15" s="519"/>
      <c r="H15" s="519"/>
      <c r="I15" s="519"/>
      <c r="J15" s="519"/>
      <c r="K15" s="520"/>
      <c r="L15" s="521"/>
      <c r="M15" s="118">
        <f t="shared" si="0"/>
        <v>0</v>
      </c>
      <c r="N15" s="108"/>
      <c r="O15" s="542" t="s">
        <v>1686</v>
      </c>
      <c r="P15" s="109"/>
      <c r="Q15" s="117"/>
    </row>
    <row r="16" spans="1:21" ht="60" customHeight="1" x14ac:dyDescent="0.2">
      <c r="A16" s="113"/>
      <c r="B16" s="493" t="s">
        <v>1658</v>
      </c>
      <c r="C16" s="494" t="s">
        <v>158</v>
      </c>
      <c r="D16" s="494">
        <v>3</v>
      </c>
      <c r="E16" s="518">
        <f>'PD11'!E29</f>
        <v>0</v>
      </c>
      <c r="F16" s="518">
        <f>'PD11'!F29</f>
        <v>0</v>
      </c>
      <c r="G16" s="518">
        <f>'PD11'!G29</f>
        <v>0</v>
      </c>
      <c r="H16" s="518">
        <f>'PD11'!H29</f>
        <v>0</v>
      </c>
      <c r="I16" s="519"/>
      <c r="J16" s="519"/>
      <c r="K16" s="520"/>
      <c r="L16" s="521"/>
      <c r="M16" s="118">
        <f t="shared" si="0"/>
        <v>0</v>
      </c>
      <c r="N16" s="108"/>
      <c r="O16" s="542" t="s">
        <v>1687</v>
      </c>
      <c r="P16" s="109"/>
      <c r="Q16" s="117"/>
    </row>
    <row r="17" spans="1:17" ht="60" customHeight="1" x14ac:dyDescent="0.2">
      <c r="A17" s="113"/>
      <c r="B17" s="493" t="s">
        <v>1660</v>
      </c>
      <c r="C17" s="494" t="s">
        <v>158</v>
      </c>
      <c r="D17" s="494">
        <v>3</v>
      </c>
      <c r="E17" s="519"/>
      <c r="F17" s="519"/>
      <c r="G17" s="519"/>
      <c r="H17" s="519"/>
      <c r="I17" s="518">
        <f>'PD11'!I30</f>
        <v>0</v>
      </c>
      <c r="J17" s="518">
        <f>'PD11'!J30</f>
        <v>0</v>
      </c>
      <c r="K17" s="520"/>
      <c r="L17" s="521"/>
      <c r="M17" s="118">
        <f t="shared" si="0"/>
        <v>0</v>
      </c>
      <c r="N17" s="108"/>
      <c r="O17" s="542" t="s">
        <v>1688</v>
      </c>
      <c r="P17" s="109"/>
      <c r="Q17" s="117"/>
    </row>
    <row r="18" spans="1:17" ht="60" customHeight="1" thickBot="1" x14ac:dyDescent="0.25">
      <c r="A18" s="113"/>
      <c r="B18" s="497" t="s">
        <v>1689</v>
      </c>
      <c r="C18" s="498" t="s">
        <v>158</v>
      </c>
      <c r="D18" s="498">
        <v>3</v>
      </c>
      <c r="E18" s="522">
        <f>'PD11'!E31</f>
        <v>0</v>
      </c>
      <c r="F18" s="522">
        <f>'PD11'!F31</f>
        <v>0</v>
      </c>
      <c r="G18" s="522">
        <f>'PD11'!G31</f>
        <v>0</v>
      </c>
      <c r="H18" s="522">
        <f>'PD11'!H31</f>
        <v>0</v>
      </c>
      <c r="I18" s="522">
        <f>'PD11'!I31</f>
        <v>0</v>
      </c>
      <c r="J18" s="522">
        <f>'PD11'!J31</f>
        <v>0</v>
      </c>
      <c r="K18" s="523"/>
      <c r="L18" s="524"/>
      <c r="M18" s="125">
        <f t="shared" si="0"/>
        <v>0</v>
      </c>
      <c r="N18" s="108"/>
      <c r="O18" s="543" t="s">
        <v>1690</v>
      </c>
      <c r="P18" s="109"/>
      <c r="Q18" s="114"/>
    </row>
    <row r="19" spans="1:17" ht="26.25" customHeight="1" thickTop="1" thickBot="1" x14ac:dyDescent="0.25">
      <c r="A19" s="113"/>
      <c r="B19" s="129"/>
      <c r="C19" s="128"/>
      <c r="D19" s="128"/>
      <c r="E19" s="127"/>
      <c r="F19" s="127"/>
      <c r="G19" s="127"/>
      <c r="H19" s="127"/>
      <c r="I19" s="119"/>
      <c r="J19" s="119"/>
      <c r="K19" s="119"/>
      <c r="L19" s="119"/>
      <c r="M19" s="119"/>
      <c r="N19" s="108"/>
      <c r="O19" s="530"/>
      <c r="P19" s="109"/>
      <c r="Q19" s="108"/>
    </row>
    <row r="20" spans="1:17" ht="60" customHeight="1" thickTop="1" thickBot="1" x14ac:dyDescent="0.25">
      <c r="A20" s="113"/>
      <c r="B20" s="486" t="s">
        <v>1691</v>
      </c>
      <c r="C20" s="487"/>
      <c r="D20" s="487"/>
      <c r="E20" s="530"/>
      <c r="F20" s="530"/>
      <c r="G20" s="530"/>
      <c r="H20" s="530"/>
      <c r="I20" s="530"/>
      <c r="J20" s="530"/>
      <c r="K20" s="530"/>
      <c r="L20" s="530"/>
      <c r="M20" s="530"/>
      <c r="N20" s="107"/>
      <c r="O20" s="530"/>
      <c r="P20" s="109"/>
      <c r="Q20" s="107"/>
    </row>
    <row r="21" spans="1:17" ht="60" customHeight="1" thickTop="1" x14ac:dyDescent="0.2">
      <c r="A21" s="113"/>
      <c r="B21" s="489" t="s">
        <v>1692</v>
      </c>
      <c r="C21" s="490" t="s">
        <v>158</v>
      </c>
      <c r="D21" s="490">
        <v>3</v>
      </c>
      <c r="E21" s="502"/>
      <c r="F21" s="491">
        <v>0</v>
      </c>
      <c r="G21" s="491">
        <v>0</v>
      </c>
      <c r="H21" s="502"/>
      <c r="I21" s="491">
        <v>0</v>
      </c>
      <c r="J21" s="491">
        <v>0</v>
      </c>
      <c r="K21" s="502"/>
      <c r="L21" s="502"/>
      <c r="M21" s="492">
        <f>IFERROR(SUM(E21:L21),0)</f>
        <v>0</v>
      </c>
      <c r="N21" s="115"/>
      <c r="O21" s="541" t="s">
        <v>1693</v>
      </c>
      <c r="P21" s="109"/>
      <c r="Q21" s="122"/>
    </row>
    <row r="22" spans="1:17" ht="60" customHeight="1" x14ac:dyDescent="0.2">
      <c r="A22" s="113"/>
      <c r="B22" s="493" t="s">
        <v>1694</v>
      </c>
      <c r="C22" s="494" t="s">
        <v>158</v>
      </c>
      <c r="D22" s="494">
        <v>3</v>
      </c>
      <c r="E22" s="495">
        <v>0</v>
      </c>
      <c r="F22" s="495">
        <v>0</v>
      </c>
      <c r="G22" s="531"/>
      <c r="H22" s="504"/>
      <c r="I22" s="504"/>
      <c r="J22" s="504"/>
      <c r="K22" s="504"/>
      <c r="L22" s="504"/>
      <c r="M22" s="496">
        <f>IFERROR(SUM(E22:L22),0)</f>
        <v>0</v>
      </c>
      <c r="N22" s="115"/>
      <c r="O22" s="542" t="s">
        <v>1695</v>
      </c>
      <c r="P22" s="109"/>
      <c r="Q22" s="121"/>
    </row>
    <row r="23" spans="1:17" ht="60" customHeight="1" x14ac:dyDescent="0.2">
      <c r="A23" s="113"/>
      <c r="B23" s="493" t="s">
        <v>1696</v>
      </c>
      <c r="C23" s="494" t="s">
        <v>158</v>
      </c>
      <c r="D23" s="494">
        <v>3</v>
      </c>
      <c r="E23" s="504"/>
      <c r="F23" s="495">
        <v>0</v>
      </c>
      <c r="G23" s="495">
        <v>0</v>
      </c>
      <c r="H23" s="504"/>
      <c r="I23" s="495">
        <v>0</v>
      </c>
      <c r="J23" s="495">
        <v>0</v>
      </c>
      <c r="K23" s="504"/>
      <c r="L23" s="504"/>
      <c r="M23" s="496">
        <f>IFERROR(SUM(E23:L23),0)</f>
        <v>0</v>
      </c>
      <c r="N23" s="115"/>
      <c r="O23" s="542" t="s">
        <v>1697</v>
      </c>
      <c r="P23" s="109"/>
      <c r="Q23" s="117"/>
    </row>
    <row r="24" spans="1:17" ht="60" customHeight="1" x14ac:dyDescent="0.2">
      <c r="A24" s="113"/>
      <c r="B24" s="493" t="s">
        <v>1698</v>
      </c>
      <c r="C24" s="494" t="s">
        <v>158</v>
      </c>
      <c r="D24" s="494">
        <v>3</v>
      </c>
      <c r="E24" s="504"/>
      <c r="F24" s="532">
        <v>0</v>
      </c>
      <c r="G24" s="495">
        <v>0</v>
      </c>
      <c r="H24" s="504"/>
      <c r="I24" s="504"/>
      <c r="J24" s="504"/>
      <c r="K24" s="504"/>
      <c r="L24" s="504"/>
      <c r="M24" s="496">
        <f>IFERROR(SUM(E24:L24),0)</f>
        <v>0</v>
      </c>
      <c r="N24" s="115"/>
      <c r="O24" s="542" t="s">
        <v>1699</v>
      </c>
      <c r="P24" s="109"/>
      <c r="Q24" s="117"/>
    </row>
    <row r="25" spans="1:17" ht="60" customHeight="1" thickBot="1" x14ac:dyDescent="0.25">
      <c r="A25" s="113"/>
      <c r="B25" s="497" t="s">
        <v>1700</v>
      </c>
      <c r="C25" s="498" t="s">
        <v>158</v>
      </c>
      <c r="D25" s="498">
        <v>3</v>
      </c>
      <c r="E25" s="533"/>
      <c r="F25" s="533"/>
      <c r="G25" s="533"/>
      <c r="H25" s="533"/>
      <c r="I25" s="533"/>
      <c r="J25" s="533"/>
      <c r="K25" s="298">
        <v>-1.9930000000000001</v>
      </c>
      <c r="L25" s="533"/>
      <c r="M25" s="500">
        <f>IFERROR(SUM(E25:L25),0)</f>
        <v>-1.9930000000000001</v>
      </c>
      <c r="N25" s="115"/>
      <c r="O25" s="543" t="s">
        <v>1701</v>
      </c>
      <c r="P25" s="109"/>
      <c r="Q25" s="114"/>
    </row>
    <row r="26" spans="1:17" ht="26.25" customHeight="1" thickTop="1" thickBot="1" x14ac:dyDescent="0.25">
      <c r="A26" s="113"/>
      <c r="B26" s="124"/>
      <c r="C26" s="119"/>
      <c r="D26" s="119"/>
      <c r="E26" s="119"/>
      <c r="F26" s="119"/>
      <c r="G26" s="119"/>
      <c r="H26" s="151"/>
      <c r="I26" s="119"/>
      <c r="J26" s="119"/>
      <c r="K26" s="119"/>
      <c r="L26" s="119"/>
      <c r="M26" s="119"/>
      <c r="N26" s="115"/>
      <c r="O26" s="510"/>
      <c r="P26" s="109"/>
      <c r="Q26" s="108"/>
    </row>
    <row r="27" spans="1:17" ht="60" customHeight="1" thickTop="1" thickBot="1" x14ac:dyDescent="0.25">
      <c r="A27" s="113"/>
      <c r="B27" s="486" t="s">
        <v>1702</v>
      </c>
      <c r="C27" s="487"/>
      <c r="D27" s="487"/>
      <c r="E27" s="530"/>
      <c r="F27" s="530"/>
      <c r="G27" s="530"/>
      <c r="H27" s="530"/>
      <c r="I27" s="530"/>
      <c r="J27" s="530"/>
      <c r="K27" s="530"/>
      <c r="L27" s="530"/>
      <c r="M27" s="107"/>
      <c r="N27" s="107"/>
      <c r="O27" s="487"/>
      <c r="P27" s="109"/>
      <c r="Q27" s="107"/>
    </row>
    <row r="28" spans="1:17" ht="60" customHeight="1" thickTop="1" x14ac:dyDescent="0.2">
      <c r="A28" s="113"/>
      <c r="B28" s="489" t="s">
        <v>1703</v>
      </c>
      <c r="C28" s="490" t="s">
        <v>158</v>
      </c>
      <c r="D28" s="490">
        <v>3</v>
      </c>
      <c r="E28" s="491">
        <v>1.9219999999999999</v>
      </c>
      <c r="F28" s="491">
        <v>-6.8040000000000003</v>
      </c>
      <c r="G28" s="491">
        <v>4.7050000000000001</v>
      </c>
      <c r="H28" s="491">
        <v>0</v>
      </c>
      <c r="I28" s="491">
        <v>0</v>
      </c>
      <c r="J28" s="491">
        <v>0</v>
      </c>
      <c r="K28" s="491">
        <v>0</v>
      </c>
      <c r="L28" s="491">
        <v>0</v>
      </c>
      <c r="M28" s="123">
        <f t="shared" ref="M28:M48" si="1">IFERROR(SUM(E28:L28),0)</f>
        <v>-0.17700000000000049</v>
      </c>
      <c r="N28" s="115"/>
      <c r="O28" s="541" t="s">
        <v>1704</v>
      </c>
      <c r="P28" s="109"/>
      <c r="Q28" s="122"/>
    </row>
    <row r="29" spans="1:17" ht="60" customHeight="1" x14ac:dyDescent="0.2">
      <c r="A29" s="113"/>
      <c r="B29" s="493" t="s">
        <v>1705</v>
      </c>
      <c r="C29" s="494" t="s">
        <v>158</v>
      </c>
      <c r="D29" s="494">
        <v>3</v>
      </c>
      <c r="E29" s="495">
        <v>-2.8959999999999999</v>
      </c>
      <c r="F29" s="495">
        <v>-16.667000000000002</v>
      </c>
      <c r="G29" s="495">
        <v>-17.815000000000001</v>
      </c>
      <c r="H29" s="504"/>
      <c r="I29" s="495">
        <v>0</v>
      </c>
      <c r="J29" s="495">
        <v>0</v>
      </c>
      <c r="K29" s="495">
        <v>0</v>
      </c>
      <c r="L29" s="495">
        <v>0</v>
      </c>
      <c r="M29" s="120">
        <f t="shared" si="1"/>
        <v>-37.378</v>
      </c>
      <c r="N29" s="115"/>
      <c r="O29" s="542" t="s">
        <v>1706</v>
      </c>
      <c r="P29" s="109"/>
      <c r="Q29" s="121"/>
    </row>
    <row r="30" spans="1:17" ht="60" customHeight="1" x14ac:dyDescent="0.2">
      <c r="A30" s="113"/>
      <c r="B30" s="493" t="s">
        <v>1707</v>
      </c>
      <c r="C30" s="494" t="s">
        <v>158</v>
      </c>
      <c r="D30" s="494">
        <v>3</v>
      </c>
      <c r="E30" s="504"/>
      <c r="F30" s="504"/>
      <c r="G30" s="504"/>
      <c r="H30" s="504"/>
      <c r="I30" s="504"/>
      <c r="J30" s="504"/>
      <c r="K30" s="495">
        <v>0</v>
      </c>
      <c r="L30" s="504"/>
      <c r="M30" s="302">
        <f t="shared" si="1"/>
        <v>0</v>
      </c>
      <c r="N30" s="115"/>
      <c r="O30" s="542" t="s">
        <v>1708</v>
      </c>
      <c r="P30" s="109"/>
      <c r="Q30" s="117"/>
    </row>
    <row r="31" spans="1:17" ht="60" customHeight="1" x14ac:dyDescent="0.2">
      <c r="A31" s="113"/>
      <c r="B31" s="493" t="s">
        <v>1709</v>
      </c>
      <c r="C31" s="494" t="s">
        <v>158</v>
      </c>
      <c r="D31" s="494">
        <v>3</v>
      </c>
      <c r="E31" s="504"/>
      <c r="F31" s="495">
        <v>0</v>
      </c>
      <c r="G31" s="495">
        <v>0</v>
      </c>
      <c r="H31" s="504"/>
      <c r="I31" s="504"/>
      <c r="J31" s="504"/>
      <c r="K31" s="504"/>
      <c r="L31" s="504"/>
      <c r="M31" s="302">
        <f t="shared" si="1"/>
        <v>0</v>
      </c>
      <c r="N31" s="115"/>
      <c r="O31" s="542" t="s">
        <v>1710</v>
      </c>
      <c r="P31" s="109"/>
      <c r="Q31" s="117"/>
    </row>
    <row r="32" spans="1:17" ht="60" customHeight="1" x14ac:dyDescent="0.2">
      <c r="A32" s="113"/>
      <c r="B32" s="493" t="s">
        <v>1711</v>
      </c>
      <c r="C32" s="494" t="s">
        <v>158</v>
      </c>
      <c r="D32" s="494">
        <v>3</v>
      </c>
      <c r="E32" s="495">
        <v>0</v>
      </c>
      <c r="F32" s="504"/>
      <c r="G32" s="504"/>
      <c r="H32" s="504"/>
      <c r="I32" s="504"/>
      <c r="J32" s="504"/>
      <c r="K32" s="504"/>
      <c r="L32" s="504"/>
      <c r="M32" s="302">
        <f t="shared" si="1"/>
        <v>0</v>
      </c>
      <c r="N32" s="115"/>
      <c r="O32" s="542" t="s">
        <v>1712</v>
      </c>
      <c r="P32" s="109"/>
      <c r="Q32" s="117"/>
    </row>
    <row r="33" spans="1:17" ht="60" customHeight="1" x14ac:dyDescent="0.2">
      <c r="A33" s="113"/>
      <c r="B33" s="493" t="s">
        <v>1713</v>
      </c>
      <c r="C33" s="494" t="s">
        <v>158</v>
      </c>
      <c r="D33" s="494">
        <v>3</v>
      </c>
      <c r="E33" s="504"/>
      <c r="F33" s="504"/>
      <c r="G33" s="504"/>
      <c r="H33" s="495">
        <v>-0.95699999999999996</v>
      </c>
      <c r="I33" s="504"/>
      <c r="J33" s="504"/>
      <c r="K33" s="504"/>
      <c r="L33" s="504"/>
      <c r="M33" s="302">
        <f t="shared" si="1"/>
        <v>-0.95699999999999996</v>
      </c>
      <c r="N33" s="115"/>
      <c r="O33" s="542" t="s">
        <v>1714</v>
      </c>
      <c r="P33" s="109"/>
      <c r="Q33" s="117"/>
    </row>
    <row r="34" spans="1:17" s="150" customFormat="1" ht="60" customHeight="1" x14ac:dyDescent="0.2">
      <c r="A34" s="147"/>
      <c r="B34" s="493" t="s">
        <v>1715</v>
      </c>
      <c r="C34" s="494" t="s">
        <v>158</v>
      </c>
      <c r="D34" s="494">
        <v>3</v>
      </c>
      <c r="E34" s="504"/>
      <c r="F34" s="504"/>
      <c r="G34" s="504"/>
      <c r="H34" s="495">
        <v>0</v>
      </c>
      <c r="I34" s="504"/>
      <c r="J34" s="504"/>
      <c r="K34" s="504"/>
      <c r="L34" s="504"/>
      <c r="M34" s="304">
        <f t="shared" si="1"/>
        <v>0</v>
      </c>
      <c r="N34" s="305"/>
      <c r="O34" s="542" t="s">
        <v>1716</v>
      </c>
      <c r="P34" s="148"/>
      <c r="Q34" s="149"/>
    </row>
    <row r="35" spans="1:17" ht="60" customHeight="1" x14ac:dyDescent="0.2">
      <c r="A35" s="113"/>
      <c r="B35" s="493" t="s">
        <v>1717</v>
      </c>
      <c r="C35" s="494" t="s">
        <v>158</v>
      </c>
      <c r="D35" s="494">
        <v>3</v>
      </c>
      <c r="E35" s="504"/>
      <c r="F35" s="504"/>
      <c r="G35" s="504"/>
      <c r="H35" s="504"/>
      <c r="I35" s="504"/>
      <c r="J35" s="504"/>
      <c r="K35" s="495">
        <v>-13.7</v>
      </c>
      <c r="L35" s="504"/>
      <c r="M35" s="302">
        <f t="shared" si="1"/>
        <v>-13.7</v>
      </c>
      <c r="N35" s="115"/>
      <c r="O35" s="542" t="s">
        <v>1718</v>
      </c>
      <c r="P35" s="109"/>
      <c r="Q35" s="117"/>
    </row>
    <row r="36" spans="1:17" ht="60" customHeight="1" x14ac:dyDescent="0.2">
      <c r="A36" s="113"/>
      <c r="B36" s="493" t="s">
        <v>1719</v>
      </c>
      <c r="C36" s="494" t="s">
        <v>158</v>
      </c>
      <c r="D36" s="494">
        <v>3</v>
      </c>
      <c r="E36" s="504"/>
      <c r="F36" s="504"/>
      <c r="G36" s="504"/>
      <c r="H36" s="504"/>
      <c r="I36" s="504"/>
      <c r="J36" s="504"/>
      <c r="K36" s="504"/>
      <c r="L36" s="495">
        <v>1.49</v>
      </c>
      <c r="M36" s="120">
        <f t="shared" si="1"/>
        <v>1.49</v>
      </c>
      <c r="N36" s="115"/>
      <c r="O36" s="542" t="s">
        <v>1720</v>
      </c>
      <c r="P36" s="109"/>
      <c r="Q36" s="117"/>
    </row>
    <row r="37" spans="1:17" ht="60" customHeight="1" x14ac:dyDescent="0.2">
      <c r="A37" s="113"/>
      <c r="B37" s="493" t="s">
        <v>1721</v>
      </c>
      <c r="C37" s="494" t="s">
        <v>158</v>
      </c>
      <c r="D37" s="494">
        <v>3</v>
      </c>
      <c r="E37" s="495">
        <v>0</v>
      </c>
      <c r="F37" s="495">
        <v>0</v>
      </c>
      <c r="G37" s="504"/>
      <c r="H37" s="504"/>
      <c r="I37" s="504"/>
      <c r="J37" s="504"/>
      <c r="K37" s="504"/>
      <c r="L37" s="504"/>
      <c r="M37" s="302">
        <f t="shared" si="1"/>
        <v>0</v>
      </c>
      <c r="N37" s="115"/>
      <c r="O37" s="542" t="s">
        <v>1722</v>
      </c>
      <c r="P37" s="109"/>
      <c r="Q37" s="117"/>
    </row>
    <row r="38" spans="1:17" ht="60" customHeight="1" x14ac:dyDescent="0.2">
      <c r="A38" s="113"/>
      <c r="B38" s="493" t="s">
        <v>1723</v>
      </c>
      <c r="C38" s="494" t="s">
        <v>158</v>
      </c>
      <c r="D38" s="494">
        <v>3</v>
      </c>
      <c r="E38" s="504"/>
      <c r="F38" s="495">
        <v>11.566000000000001</v>
      </c>
      <c r="G38" s="495">
        <v>6.8550000000000004</v>
      </c>
      <c r="H38" s="504"/>
      <c r="I38" s="504"/>
      <c r="J38" s="504"/>
      <c r="K38" s="504"/>
      <c r="L38" s="504"/>
      <c r="M38" s="302">
        <f t="shared" si="1"/>
        <v>18.420999999999999</v>
      </c>
      <c r="N38" s="115"/>
      <c r="O38" s="542" t="s">
        <v>1724</v>
      </c>
      <c r="P38" s="109"/>
      <c r="Q38" s="117"/>
    </row>
    <row r="39" spans="1:17" ht="60" customHeight="1" x14ac:dyDescent="0.2">
      <c r="A39" s="113"/>
      <c r="B39" s="493" t="s">
        <v>1725</v>
      </c>
      <c r="C39" s="494" t="s">
        <v>158</v>
      </c>
      <c r="D39" s="494">
        <v>3</v>
      </c>
      <c r="E39" s="495">
        <v>0.86299999999999999</v>
      </c>
      <c r="F39" s="495">
        <v>6.35</v>
      </c>
      <c r="G39" s="495">
        <v>13.427</v>
      </c>
      <c r="H39" s="495">
        <v>0.79400000000000004</v>
      </c>
      <c r="I39" s="495">
        <v>0</v>
      </c>
      <c r="J39" s="495">
        <v>0</v>
      </c>
      <c r="K39" s="504"/>
      <c r="L39" s="504"/>
      <c r="M39" s="302">
        <f t="shared" si="1"/>
        <v>21.434000000000001</v>
      </c>
      <c r="N39" s="115"/>
      <c r="O39" s="542" t="s">
        <v>1726</v>
      </c>
      <c r="P39" s="109"/>
      <c r="Q39" s="117"/>
    </row>
    <row r="40" spans="1:17" ht="60" customHeight="1" x14ac:dyDescent="0.2">
      <c r="A40" s="113"/>
      <c r="B40" s="493" t="s">
        <v>1727</v>
      </c>
      <c r="C40" s="494" t="s">
        <v>158</v>
      </c>
      <c r="D40" s="494">
        <v>3</v>
      </c>
      <c r="E40" s="504"/>
      <c r="F40" s="495">
        <v>0</v>
      </c>
      <c r="G40" s="495">
        <v>0</v>
      </c>
      <c r="H40" s="495">
        <v>0</v>
      </c>
      <c r="I40" s="504"/>
      <c r="J40" s="504"/>
      <c r="K40" s="504"/>
      <c r="L40" s="504"/>
      <c r="M40" s="302">
        <f t="shared" si="1"/>
        <v>0</v>
      </c>
      <c r="N40" s="115"/>
      <c r="O40" s="542" t="s">
        <v>1728</v>
      </c>
      <c r="P40" s="109"/>
      <c r="Q40" s="117"/>
    </row>
    <row r="41" spans="1:17" ht="60" customHeight="1" x14ac:dyDescent="0.2">
      <c r="A41" s="113"/>
      <c r="B41" s="493" t="s">
        <v>1729</v>
      </c>
      <c r="C41" s="494" t="s">
        <v>158</v>
      </c>
      <c r="D41" s="494">
        <v>3</v>
      </c>
      <c r="E41" s="495">
        <v>0.95499999999999996</v>
      </c>
      <c r="F41" s="495">
        <v>5.4160000000000004</v>
      </c>
      <c r="G41" s="495">
        <v>-14.448</v>
      </c>
      <c r="H41" s="495">
        <v>-1.298</v>
      </c>
      <c r="I41" s="495">
        <v>0</v>
      </c>
      <c r="J41" s="495">
        <v>0</v>
      </c>
      <c r="K41" s="504"/>
      <c r="L41" s="504"/>
      <c r="M41" s="302">
        <f t="shared" si="1"/>
        <v>-9.375</v>
      </c>
      <c r="N41" s="115"/>
      <c r="O41" s="542" t="s">
        <v>1730</v>
      </c>
      <c r="P41" s="109"/>
      <c r="Q41" s="117"/>
    </row>
    <row r="42" spans="1:17" ht="60" customHeight="1" x14ac:dyDescent="0.2">
      <c r="A42" s="113"/>
      <c r="B42" s="493" t="s">
        <v>1731</v>
      </c>
      <c r="C42" s="494" t="s">
        <v>158</v>
      </c>
      <c r="D42" s="494">
        <v>3</v>
      </c>
      <c r="E42" s="495">
        <v>0</v>
      </c>
      <c r="F42" s="495">
        <v>0</v>
      </c>
      <c r="G42" s="495">
        <v>0</v>
      </c>
      <c r="H42" s="495">
        <v>0</v>
      </c>
      <c r="I42" s="495">
        <v>0</v>
      </c>
      <c r="J42" s="495">
        <v>0</v>
      </c>
      <c r="K42" s="504"/>
      <c r="L42" s="504"/>
      <c r="M42" s="302">
        <f t="shared" si="1"/>
        <v>0</v>
      </c>
      <c r="N42" s="115"/>
      <c r="O42" s="542" t="s">
        <v>1732</v>
      </c>
      <c r="P42" s="109"/>
      <c r="Q42" s="117"/>
    </row>
    <row r="43" spans="1:17" ht="60" customHeight="1" x14ac:dyDescent="0.2">
      <c r="A43" s="113"/>
      <c r="B43" s="493" t="s">
        <v>1733</v>
      </c>
      <c r="C43" s="494" t="s">
        <v>158</v>
      </c>
      <c r="D43" s="494">
        <v>3</v>
      </c>
      <c r="E43" s="495">
        <v>0.80900000000000005</v>
      </c>
      <c r="F43" s="495">
        <v>7.4509999999999996</v>
      </c>
      <c r="G43" s="495">
        <v>14.13</v>
      </c>
      <c r="H43" s="495">
        <v>1.1930000000000001</v>
      </c>
      <c r="I43" s="495">
        <v>0</v>
      </c>
      <c r="J43" s="495">
        <v>0</v>
      </c>
      <c r="K43" s="504"/>
      <c r="L43" s="504"/>
      <c r="M43" s="302">
        <f t="shared" si="1"/>
        <v>23.583000000000002</v>
      </c>
      <c r="N43" s="115"/>
      <c r="O43" s="542" t="s">
        <v>1734</v>
      </c>
      <c r="P43" s="109"/>
      <c r="Q43" s="117"/>
    </row>
    <row r="44" spans="1:17" ht="60" customHeight="1" x14ac:dyDescent="0.2">
      <c r="A44" s="113"/>
      <c r="B44" s="493" t="s">
        <v>1735</v>
      </c>
      <c r="C44" s="494" t="s">
        <v>158</v>
      </c>
      <c r="D44" s="494">
        <v>3</v>
      </c>
      <c r="E44" s="495">
        <v>0</v>
      </c>
      <c r="F44" s="495">
        <v>0</v>
      </c>
      <c r="G44" s="504"/>
      <c r="H44" s="504"/>
      <c r="I44" s="504"/>
      <c r="J44" s="504"/>
      <c r="K44" s="504"/>
      <c r="L44" s="504"/>
      <c r="M44" s="302">
        <f t="shared" si="1"/>
        <v>0</v>
      </c>
      <c r="N44" s="115"/>
      <c r="O44" s="542" t="s">
        <v>1736</v>
      </c>
      <c r="P44" s="109"/>
      <c r="Q44" s="117"/>
    </row>
    <row r="45" spans="1:17" ht="60" customHeight="1" x14ac:dyDescent="0.2">
      <c r="A45" s="113"/>
      <c r="B45" s="493" t="s">
        <v>1737</v>
      </c>
      <c r="C45" s="494" t="s">
        <v>158</v>
      </c>
      <c r="D45" s="494">
        <v>3</v>
      </c>
      <c r="E45" s="504"/>
      <c r="F45" s="504"/>
      <c r="G45" s="504"/>
      <c r="H45" s="504"/>
      <c r="I45" s="495">
        <v>0</v>
      </c>
      <c r="J45" s="504"/>
      <c r="K45" s="504"/>
      <c r="L45" s="504"/>
      <c r="M45" s="302">
        <f t="shared" si="1"/>
        <v>0</v>
      </c>
      <c r="N45" s="115"/>
      <c r="O45" s="542" t="s">
        <v>1738</v>
      </c>
      <c r="P45" s="109"/>
      <c r="Q45" s="117"/>
    </row>
    <row r="46" spans="1:17" ht="60" customHeight="1" x14ac:dyDescent="0.2">
      <c r="A46" s="113"/>
      <c r="B46" s="493" t="s">
        <v>1739</v>
      </c>
      <c r="C46" s="494" t="s">
        <v>158</v>
      </c>
      <c r="D46" s="494">
        <v>3</v>
      </c>
      <c r="E46" s="495">
        <v>0</v>
      </c>
      <c r="F46" s="495">
        <v>0</v>
      </c>
      <c r="G46" s="495">
        <v>0</v>
      </c>
      <c r="H46" s="495">
        <v>0</v>
      </c>
      <c r="I46" s="504"/>
      <c r="J46" s="504"/>
      <c r="K46" s="504"/>
      <c r="L46" s="504"/>
      <c r="M46" s="302">
        <f t="shared" si="1"/>
        <v>0</v>
      </c>
      <c r="N46" s="115"/>
      <c r="O46" s="542" t="s">
        <v>1740</v>
      </c>
      <c r="P46" s="109"/>
      <c r="Q46" s="117"/>
    </row>
    <row r="47" spans="1:17" ht="60" customHeight="1" x14ac:dyDescent="0.2">
      <c r="A47" s="113"/>
      <c r="B47" s="493" t="s">
        <v>1741</v>
      </c>
      <c r="C47" s="494" t="s">
        <v>158</v>
      </c>
      <c r="D47" s="494">
        <v>3</v>
      </c>
      <c r="E47" s="495">
        <v>0</v>
      </c>
      <c r="F47" s="495">
        <v>0</v>
      </c>
      <c r="G47" s="495">
        <v>0</v>
      </c>
      <c r="H47" s="495">
        <v>0</v>
      </c>
      <c r="I47" s="504"/>
      <c r="J47" s="504"/>
      <c r="K47" s="504"/>
      <c r="L47" s="504"/>
      <c r="M47" s="303">
        <f t="shared" si="1"/>
        <v>0</v>
      </c>
      <c r="N47" s="115"/>
      <c r="O47" s="542" t="s">
        <v>1742</v>
      </c>
      <c r="P47" s="109"/>
      <c r="Q47" s="117"/>
    </row>
    <row r="48" spans="1:17" ht="60" customHeight="1" thickBot="1" x14ac:dyDescent="0.25">
      <c r="A48" s="113"/>
      <c r="B48" s="497" t="s">
        <v>1743</v>
      </c>
      <c r="C48" s="498" t="s">
        <v>158</v>
      </c>
      <c r="D48" s="498">
        <v>3</v>
      </c>
      <c r="E48" s="298">
        <v>0</v>
      </c>
      <c r="F48" s="298">
        <v>0</v>
      </c>
      <c r="G48" s="298">
        <v>0</v>
      </c>
      <c r="H48" s="298">
        <v>0</v>
      </c>
      <c r="I48" s="298">
        <v>0</v>
      </c>
      <c r="J48" s="298">
        <v>0</v>
      </c>
      <c r="K48" s="298">
        <v>0</v>
      </c>
      <c r="L48" s="298">
        <v>0</v>
      </c>
      <c r="M48" s="116">
        <f t="shared" si="1"/>
        <v>0</v>
      </c>
      <c r="N48" s="115"/>
      <c r="O48" s="543" t="s">
        <v>1744</v>
      </c>
      <c r="P48" s="109"/>
      <c r="Q48" s="114"/>
    </row>
    <row r="49" spans="1:17" ht="26.25" customHeight="1" thickTop="1" thickBot="1" x14ac:dyDescent="0.25">
      <c r="A49" s="113"/>
      <c r="B49" s="112"/>
      <c r="C49" s="552"/>
      <c r="D49" s="552"/>
      <c r="E49" s="110"/>
      <c r="F49" s="110"/>
      <c r="G49" s="110"/>
      <c r="H49" s="110"/>
      <c r="I49" s="110"/>
      <c r="J49" s="110"/>
      <c r="K49" s="110"/>
      <c r="L49" s="110"/>
      <c r="M49" s="110"/>
      <c r="N49" s="110"/>
      <c r="O49" s="530"/>
      <c r="P49" s="109"/>
      <c r="Q49" s="108"/>
    </row>
    <row r="50" spans="1:17" ht="60" customHeight="1" thickTop="1" thickBot="1" x14ac:dyDescent="0.25">
      <c r="A50" s="113"/>
      <c r="B50" s="486" t="s">
        <v>1745</v>
      </c>
      <c r="C50" s="487"/>
      <c r="D50" s="487"/>
      <c r="E50" s="530"/>
      <c r="F50" s="530"/>
      <c r="G50" s="530"/>
      <c r="H50" s="530"/>
      <c r="I50" s="530"/>
      <c r="J50" s="530"/>
      <c r="K50" s="530"/>
      <c r="L50" s="530"/>
      <c r="M50" s="530"/>
      <c r="N50" s="107"/>
      <c r="O50" s="530"/>
      <c r="P50" s="109"/>
      <c r="Q50" s="107"/>
    </row>
    <row r="51" spans="1:17" ht="60" customHeight="1" thickTop="1" x14ac:dyDescent="0.2">
      <c r="A51" s="113"/>
      <c r="B51" s="489" t="s">
        <v>1746</v>
      </c>
      <c r="C51" s="490" t="s">
        <v>158</v>
      </c>
      <c r="D51" s="490">
        <v>3</v>
      </c>
      <c r="E51" s="491"/>
      <c r="F51" s="491"/>
      <c r="G51" s="491"/>
      <c r="H51" s="491"/>
      <c r="I51" s="491"/>
      <c r="J51" s="491"/>
      <c r="K51" s="534"/>
      <c r="L51" s="535"/>
      <c r="M51" s="492">
        <f t="shared" ref="M51:M59" si="2">IFERROR(SUM(E51:L51),0)</f>
        <v>0</v>
      </c>
      <c r="N51" s="115"/>
      <c r="O51" s="541" t="s">
        <v>1747</v>
      </c>
      <c r="P51" s="109"/>
      <c r="Q51" s="122"/>
    </row>
    <row r="52" spans="1:17" ht="60" customHeight="1" x14ac:dyDescent="0.2">
      <c r="A52" s="113"/>
      <c r="B52" s="493" t="s">
        <v>1748</v>
      </c>
      <c r="C52" s="494" t="s">
        <v>158</v>
      </c>
      <c r="D52" s="494">
        <v>3</v>
      </c>
      <c r="E52" s="495"/>
      <c r="F52" s="495"/>
      <c r="G52" s="495"/>
      <c r="H52" s="495"/>
      <c r="I52" s="504"/>
      <c r="J52" s="504"/>
      <c r="K52" s="536"/>
      <c r="L52" s="537"/>
      <c r="M52" s="496">
        <f t="shared" si="2"/>
        <v>0</v>
      </c>
      <c r="N52" s="115"/>
      <c r="O52" s="542" t="s">
        <v>1749</v>
      </c>
      <c r="P52" s="109"/>
      <c r="Q52" s="121"/>
    </row>
    <row r="53" spans="1:17" ht="60" customHeight="1" x14ac:dyDescent="0.2">
      <c r="A53" s="113"/>
      <c r="B53" s="493" t="s">
        <v>1750</v>
      </c>
      <c r="C53" s="494" t="s">
        <v>158</v>
      </c>
      <c r="D53" s="494">
        <v>3</v>
      </c>
      <c r="E53" s="495"/>
      <c r="F53" s="495"/>
      <c r="G53" s="495"/>
      <c r="H53" s="495"/>
      <c r="I53" s="495"/>
      <c r="J53" s="495"/>
      <c r="K53" s="536"/>
      <c r="L53" s="537"/>
      <c r="M53" s="496">
        <f t="shared" si="2"/>
        <v>0</v>
      </c>
      <c r="N53" s="115"/>
      <c r="O53" s="542" t="s">
        <v>1751</v>
      </c>
      <c r="P53" s="109"/>
      <c r="Q53" s="117"/>
    </row>
    <row r="54" spans="1:17" ht="60" customHeight="1" x14ac:dyDescent="0.2">
      <c r="A54" s="113"/>
      <c r="B54" s="493" t="s">
        <v>1752</v>
      </c>
      <c r="C54" s="494" t="s">
        <v>158</v>
      </c>
      <c r="D54" s="494">
        <v>3</v>
      </c>
      <c r="E54" s="495"/>
      <c r="F54" s="495"/>
      <c r="G54" s="495"/>
      <c r="H54" s="504"/>
      <c r="I54" s="495"/>
      <c r="J54" s="495"/>
      <c r="K54" s="536"/>
      <c r="L54" s="537"/>
      <c r="M54" s="496">
        <f t="shared" si="2"/>
        <v>0</v>
      </c>
      <c r="N54" s="115"/>
      <c r="O54" s="542" t="s">
        <v>1753</v>
      </c>
      <c r="P54" s="109"/>
      <c r="Q54" s="117"/>
    </row>
    <row r="55" spans="1:17" ht="60" customHeight="1" x14ac:dyDescent="0.2">
      <c r="A55" s="113"/>
      <c r="B55" s="493" t="s">
        <v>1754</v>
      </c>
      <c r="C55" s="494" t="s">
        <v>158</v>
      </c>
      <c r="D55" s="494">
        <v>3</v>
      </c>
      <c r="E55" s="495"/>
      <c r="F55" s="495"/>
      <c r="G55" s="495"/>
      <c r="H55" s="495"/>
      <c r="I55" s="495"/>
      <c r="J55" s="495"/>
      <c r="K55" s="536"/>
      <c r="L55" s="537"/>
      <c r="M55" s="496">
        <f t="shared" si="2"/>
        <v>0</v>
      </c>
      <c r="N55" s="108"/>
      <c r="O55" s="542" t="s">
        <v>1755</v>
      </c>
      <c r="P55" s="109"/>
      <c r="Q55" s="117"/>
    </row>
    <row r="56" spans="1:17" ht="60" customHeight="1" x14ac:dyDescent="0.2">
      <c r="A56" s="113"/>
      <c r="B56" s="493" t="s">
        <v>1756</v>
      </c>
      <c r="C56" s="494" t="s">
        <v>158</v>
      </c>
      <c r="D56" s="494">
        <v>3</v>
      </c>
      <c r="E56" s="495"/>
      <c r="F56" s="495"/>
      <c r="G56" s="504"/>
      <c r="H56" s="504"/>
      <c r="I56" s="504"/>
      <c r="J56" s="504"/>
      <c r="K56" s="536"/>
      <c r="L56" s="537"/>
      <c r="M56" s="496">
        <f t="shared" si="2"/>
        <v>0</v>
      </c>
      <c r="N56" s="108"/>
      <c r="O56" s="542" t="s">
        <v>1757</v>
      </c>
      <c r="P56" s="109"/>
      <c r="Q56" s="117"/>
    </row>
    <row r="57" spans="1:17" ht="60" customHeight="1" x14ac:dyDescent="0.2">
      <c r="A57" s="113"/>
      <c r="B57" s="493" t="s">
        <v>1758</v>
      </c>
      <c r="C57" s="494" t="s">
        <v>158</v>
      </c>
      <c r="D57" s="494">
        <v>3</v>
      </c>
      <c r="E57" s="495"/>
      <c r="F57" s="495"/>
      <c r="G57" s="495"/>
      <c r="H57" s="495"/>
      <c r="I57" s="504"/>
      <c r="J57" s="504"/>
      <c r="K57" s="536"/>
      <c r="L57" s="537"/>
      <c r="M57" s="496">
        <f t="shared" si="2"/>
        <v>0</v>
      </c>
      <c r="N57" s="108"/>
      <c r="O57" s="542" t="s">
        <v>1759</v>
      </c>
      <c r="P57" s="109"/>
      <c r="Q57" s="117"/>
    </row>
    <row r="58" spans="1:17" ht="60" customHeight="1" x14ac:dyDescent="0.2">
      <c r="A58" s="113"/>
      <c r="B58" s="493" t="s">
        <v>1760</v>
      </c>
      <c r="C58" s="494" t="s">
        <v>158</v>
      </c>
      <c r="D58" s="494">
        <v>3</v>
      </c>
      <c r="E58" s="504"/>
      <c r="F58" s="504"/>
      <c r="G58" s="504"/>
      <c r="H58" s="504"/>
      <c r="I58" s="495"/>
      <c r="J58" s="536"/>
      <c r="K58" s="536"/>
      <c r="L58" s="537"/>
      <c r="M58" s="496">
        <f>IFERROR(SUM(E58:L58),0)</f>
        <v>0</v>
      </c>
      <c r="N58" s="108"/>
      <c r="O58" s="542" t="s">
        <v>1761</v>
      </c>
      <c r="P58" s="109"/>
      <c r="Q58" s="117"/>
    </row>
    <row r="59" spans="1:17" ht="60" customHeight="1" thickBot="1" x14ac:dyDescent="0.25">
      <c r="A59" s="113"/>
      <c r="B59" s="497" t="s">
        <v>1762</v>
      </c>
      <c r="C59" s="498" t="s">
        <v>158</v>
      </c>
      <c r="D59" s="498">
        <v>3</v>
      </c>
      <c r="E59" s="298"/>
      <c r="F59" s="298"/>
      <c r="G59" s="298"/>
      <c r="H59" s="298"/>
      <c r="I59" s="298"/>
      <c r="J59" s="298"/>
      <c r="K59" s="538"/>
      <c r="L59" s="539"/>
      <c r="M59" s="500">
        <f t="shared" si="2"/>
        <v>0</v>
      </c>
      <c r="N59" s="108"/>
      <c r="O59" s="543" t="s">
        <v>1763</v>
      </c>
      <c r="P59" s="109"/>
      <c r="Q59" s="114"/>
    </row>
    <row r="60" spans="1:17" ht="26.25" customHeight="1" thickTop="1" thickBot="1" x14ac:dyDescent="0.25">
      <c r="A60" s="113"/>
      <c r="B60" s="129"/>
      <c r="C60" s="128"/>
      <c r="D60" s="128"/>
      <c r="E60" s="127"/>
      <c r="F60" s="127"/>
      <c r="G60" s="127"/>
      <c r="H60" s="127"/>
      <c r="I60" s="119"/>
      <c r="J60" s="119"/>
      <c r="K60" s="119"/>
      <c r="L60" s="119"/>
      <c r="M60" s="119"/>
      <c r="N60" s="108"/>
      <c r="O60" s="530"/>
      <c r="P60" s="109"/>
      <c r="Q60" s="126"/>
    </row>
    <row r="61" spans="1:17" ht="60" customHeight="1" thickTop="1" thickBot="1" x14ac:dyDescent="0.25">
      <c r="A61" s="113"/>
      <c r="B61" s="486" t="s">
        <v>1764</v>
      </c>
      <c r="C61" s="487"/>
      <c r="D61" s="487"/>
      <c r="E61" s="530"/>
      <c r="F61" s="530"/>
      <c r="G61" s="530"/>
      <c r="H61" s="530"/>
      <c r="I61" s="530"/>
      <c r="J61" s="530"/>
      <c r="K61" s="530"/>
      <c r="L61" s="530"/>
      <c r="M61" s="530"/>
      <c r="N61" s="107"/>
      <c r="O61" s="530"/>
      <c r="P61" s="109"/>
      <c r="Q61" s="126"/>
    </row>
    <row r="62" spans="1:17" ht="60" customHeight="1" thickTop="1" x14ac:dyDescent="0.2">
      <c r="A62" s="113"/>
      <c r="B62" s="489" t="s">
        <v>1765</v>
      </c>
      <c r="C62" s="490" t="s">
        <v>158</v>
      </c>
      <c r="D62" s="490">
        <v>3</v>
      </c>
      <c r="E62" s="502"/>
      <c r="F62" s="491">
        <f xml:space="preserve"> Outputs!$F$11</f>
        <v>0</v>
      </c>
      <c r="G62" s="491">
        <f xml:space="preserve"> Outputs!$F$12</f>
        <v>0</v>
      </c>
      <c r="H62" s="502"/>
      <c r="I62" s="491">
        <f xml:space="preserve"> Outputs!$F$14</f>
        <v>0</v>
      </c>
      <c r="J62" s="491">
        <f xml:space="preserve"> Outputs!$F$15</f>
        <v>0</v>
      </c>
      <c r="K62" s="502"/>
      <c r="L62" s="502"/>
      <c r="M62" s="492">
        <f>IFERROR(SUM(E62:L62),0)</f>
        <v>0</v>
      </c>
      <c r="N62" s="115"/>
      <c r="O62" s="541" t="s">
        <v>1766</v>
      </c>
      <c r="P62" s="109"/>
      <c r="Q62" s="122"/>
    </row>
    <row r="63" spans="1:17" ht="60" customHeight="1" x14ac:dyDescent="0.2">
      <c r="A63" s="113"/>
      <c r="B63" s="493" t="s">
        <v>1767</v>
      </c>
      <c r="C63" s="494" t="s">
        <v>158</v>
      </c>
      <c r="D63" s="494">
        <v>3</v>
      </c>
      <c r="E63" s="495">
        <f xml:space="preserve"> Outputs!$F$17</f>
        <v>0</v>
      </c>
      <c r="F63" s="495">
        <f xml:space="preserve"> Outputs!$F$18</f>
        <v>0</v>
      </c>
      <c r="G63" s="531"/>
      <c r="H63" s="504"/>
      <c r="I63" s="504"/>
      <c r="J63" s="504"/>
      <c r="K63" s="504"/>
      <c r="L63" s="504"/>
      <c r="M63" s="496">
        <f>IFERROR(SUM(E63:L63),0)</f>
        <v>0</v>
      </c>
      <c r="N63" s="115"/>
      <c r="O63" s="542" t="s">
        <v>1768</v>
      </c>
      <c r="P63" s="109"/>
      <c r="Q63" s="117"/>
    </row>
    <row r="64" spans="1:17" ht="60" customHeight="1" x14ac:dyDescent="0.2">
      <c r="A64" s="113"/>
      <c r="B64" s="493" t="s">
        <v>1769</v>
      </c>
      <c r="C64" s="494" t="s">
        <v>158</v>
      </c>
      <c r="D64" s="494">
        <v>3</v>
      </c>
      <c r="E64" s="504"/>
      <c r="F64" s="495">
        <f xml:space="preserve"> Outputs!$F$25</f>
        <v>0</v>
      </c>
      <c r="G64" s="495">
        <f xml:space="preserve"> Outputs!$F$26</f>
        <v>0</v>
      </c>
      <c r="H64" s="504"/>
      <c r="I64" s="495">
        <f xml:space="preserve"> Outputs!$F$28</f>
        <v>0</v>
      </c>
      <c r="J64" s="495">
        <f xml:space="preserve"> Outputs!$F$29</f>
        <v>0</v>
      </c>
      <c r="K64" s="504"/>
      <c r="L64" s="504"/>
      <c r="M64" s="496">
        <f>IFERROR(SUM(E64:L64),0)</f>
        <v>0</v>
      </c>
      <c r="N64" s="115"/>
      <c r="O64" s="542" t="s">
        <v>1770</v>
      </c>
      <c r="P64" s="109"/>
      <c r="Q64" s="117"/>
    </row>
    <row r="65" spans="1:17" ht="60" customHeight="1" x14ac:dyDescent="0.2">
      <c r="A65" s="113"/>
      <c r="B65" s="493" t="s">
        <v>1771</v>
      </c>
      <c r="C65" s="494" t="s">
        <v>158</v>
      </c>
      <c r="D65" s="494">
        <v>3</v>
      </c>
      <c r="E65" s="504"/>
      <c r="F65" s="540">
        <f xml:space="preserve"> Outputs!$F$32</f>
        <v>0</v>
      </c>
      <c r="G65" s="495">
        <f xml:space="preserve"> Outputs!$F$33</f>
        <v>0</v>
      </c>
      <c r="H65" s="504"/>
      <c r="I65" s="504"/>
      <c r="J65" s="504"/>
      <c r="K65" s="504"/>
      <c r="L65" s="504"/>
      <c r="M65" s="496">
        <f>IFERROR(SUM(E65:L65),0)</f>
        <v>0</v>
      </c>
      <c r="N65" s="115"/>
      <c r="O65" s="542" t="s">
        <v>1772</v>
      </c>
      <c r="P65" s="109"/>
      <c r="Q65" s="117"/>
    </row>
    <row r="66" spans="1:17" ht="60" customHeight="1" thickBot="1" x14ac:dyDescent="0.25">
      <c r="A66" s="113"/>
      <c r="B66" s="497" t="s">
        <v>1773</v>
      </c>
      <c r="C66" s="498" t="s">
        <v>158</v>
      </c>
      <c r="D66" s="498">
        <v>3</v>
      </c>
      <c r="E66" s="533"/>
      <c r="F66" s="533"/>
      <c r="G66" s="533"/>
      <c r="H66" s="533"/>
      <c r="I66" s="533"/>
      <c r="J66" s="533"/>
      <c r="K66" s="298">
        <f xml:space="preserve"> Outputs!$F$38</f>
        <v>-2.3530021589636974</v>
      </c>
      <c r="L66" s="533"/>
      <c r="M66" s="500">
        <f>IFERROR(SUM(E66:L66),0)</f>
        <v>-2.3530021589636974</v>
      </c>
      <c r="N66" s="115"/>
      <c r="O66" s="543" t="s">
        <v>1774</v>
      </c>
      <c r="P66" s="109"/>
      <c r="Q66" s="114"/>
    </row>
    <row r="67" spans="1:17" ht="26.25" customHeight="1" thickTop="1" thickBot="1" x14ac:dyDescent="0.25">
      <c r="A67" s="113"/>
      <c r="B67" s="124"/>
      <c r="C67" s="119"/>
      <c r="D67" s="119"/>
      <c r="E67" s="119"/>
      <c r="F67" s="119"/>
      <c r="G67" s="119"/>
      <c r="H67" s="119"/>
      <c r="I67" s="119"/>
      <c r="J67" s="119"/>
      <c r="K67" s="119"/>
      <c r="L67" s="119"/>
      <c r="M67" s="119"/>
      <c r="N67" s="115"/>
      <c r="O67" s="510"/>
      <c r="P67" s="109"/>
      <c r="Q67" s="108"/>
    </row>
    <row r="68" spans="1:17" ht="60" customHeight="1" thickTop="1" thickBot="1" x14ac:dyDescent="0.25">
      <c r="A68" s="113"/>
      <c r="B68" s="486" t="s">
        <v>1775</v>
      </c>
      <c r="C68" s="487"/>
      <c r="D68" s="487"/>
      <c r="E68" s="530"/>
      <c r="F68" s="530"/>
      <c r="G68" s="530"/>
      <c r="H68" s="530"/>
      <c r="I68" s="530"/>
      <c r="J68" s="530"/>
      <c r="K68" s="530"/>
      <c r="L68" s="530"/>
      <c r="M68" s="530"/>
      <c r="N68" s="107"/>
      <c r="O68" s="487"/>
      <c r="P68" s="109"/>
      <c r="Q68" s="107"/>
    </row>
    <row r="69" spans="1:17" ht="60" customHeight="1" thickTop="1" x14ac:dyDescent="0.2">
      <c r="A69" s="113"/>
      <c r="B69" s="489" t="s">
        <v>1776</v>
      </c>
      <c r="C69" s="490" t="s">
        <v>158</v>
      </c>
      <c r="D69" s="490">
        <v>3</v>
      </c>
      <c r="E69" s="491">
        <f xml:space="preserve"> Outputs!$F$40</f>
        <v>2.2691771949464257</v>
      </c>
      <c r="F69" s="491">
        <f xml:space="preserve"> Outputs!$F$41</f>
        <v>-8.033028946105869</v>
      </c>
      <c r="G69" s="491">
        <f xml:space="preserve"> Outputs!$F$42</f>
        <v>5.5548796577642729</v>
      </c>
      <c r="H69" s="491">
        <f xml:space="preserve"> Outputs!$F$43</f>
        <v>0</v>
      </c>
      <c r="I69" s="491">
        <f xml:space="preserve"> Outputs!$F$44</f>
        <v>0</v>
      </c>
      <c r="J69" s="491">
        <f xml:space="preserve"> Outputs!$F$45</f>
        <v>0</v>
      </c>
      <c r="K69" s="491">
        <f xml:space="preserve"> Outputs!$F$46</f>
        <v>0</v>
      </c>
      <c r="L69" s="491">
        <f xml:space="preserve"> Outputs!$F$47</f>
        <v>0</v>
      </c>
      <c r="M69" s="492">
        <f t="shared" ref="M69:M89" si="3">IFERROR(SUM(E69:L69),0)</f>
        <v>-0.20897209339516998</v>
      </c>
      <c r="N69" s="115"/>
      <c r="O69" s="541" t="s">
        <v>1777</v>
      </c>
      <c r="P69" s="109"/>
      <c r="Q69" s="122"/>
    </row>
    <row r="70" spans="1:17" ht="60" customHeight="1" x14ac:dyDescent="0.2">
      <c r="A70" s="113"/>
      <c r="B70" s="493" t="s">
        <v>1778</v>
      </c>
      <c r="C70" s="494" t="s">
        <v>158</v>
      </c>
      <c r="D70" s="494">
        <v>3</v>
      </c>
      <c r="E70" s="495">
        <f xml:space="preserve"> Outputs!$F$49</f>
        <v>-2.7453823553583163</v>
      </c>
      <c r="F70" s="495">
        <f xml:space="preserve"> Outputs!$F$50</f>
        <v>-15.800168410482412</v>
      </c>
      <c r="G70" s="495">
        <f xml:space="preserve"> Outputs!$F$51</f>
        <v>-16.888462244719754</v>
      </c>
      <c r="H70" s="504"/>
      <c r="I70" s="495">
        <f xml:space="preserve"> Outputs!$F$53</f>
        <v>0</v>
      </c>
      <c r="J70" s="495">
        <f xml:space="preserve"> Outputs!$F$54</f>
        <v>0</v>
      </c>
      <c r="K70" s="495">
        <f xml:space="preserve"> Outputs!$F$55</f>
        <v>0</v>
      </c>
      <c r="L70" s="495">
        <f xml:space="preserve"> Outputs!$F$56</f>
        <v>0</v>
      </c>
      <c r="M70" s="496">
        <f t="shared" si="3"/>
        <v>-35.434013010560484</v>
      </c>
      <c r="N70" s="115"/>
      <c r="O70" s="542" t="s">
        <v>1779</v>
      </c>
      <c r="P70" s="109"/>
      <c r="Q70" s="121"/>
    </row>
    <row r="71" spans="1:17" ht="60" customHeight="1" x14ac:dyDescent="0.2">
      <c r="A71" s="113"/>
      <c r="B71" s="493" t="s">
        <v>1780</v>
      </c>
      <c r="C71" s="494" t="s">
        <v>158</v>
      </c>
      <c r="D71" s="494">
        <v>3</v>
      </c>
      <c r="E71" s="504"/>
      <c r="F71" s="504"/>
      <c r="G71" s="504"/>
      <c r="H71" s="504"/>
      <c r="I71" s="504"/>
      <c r="J71" s="504"/>
      <c r="K71" s="495">
        <f xml:space="preserve"> Outputs!$F$64</f>
        <v>0</v>
      </c>
      <c r="L71" s="504"/>
      <c r="M71" s="496">
        <f t="shared" si="3"/>
        <v>0</v>
      </c>
      <c r="N71" s="115"/>
      <c r="O71" s="542" t="s">
        <v>1781</v>
      </c>
      <c r="P71" s="109"/>
      <c r="Q71" s="117"/>
    </row>
    <row r="72" spans="1:17" ht="60" customHeight="1" x14ac:dyDescent="0.2">
      <c r="A72" s="113"/>
      <c r="B72" s="493" t="s">
        <v>1782</v>
      </c>
      <c r="C72" s="494" t="s">
        <v>158</v>
      </c>
      <c r="D72" s="494">
        <v>3</v>
      </c>
      <c r="E72" s="504"/>
      <c r="F72" s="495">
        <f xml:space="preserve"> Outputs!$F$68</f>
        <v>0</v>
      </c>
      <c r="G72" s="495">
        <f xml:space="preserve"> Outputs!$F$69</f>
        <v>0</v>
      </c>
      <c r="H72" s="504"/>
      <c r="I72" s="504"/>
      <c r="J72" s="504"/>
      <c r="K72" s="504"/>
      <c r="L72" s="504"/>
      <c r="M72" s="496">
        <f t="shared" si="3"/>
        <v>0</v>
      </c>
      <c r="N72" s="115"/>
      <c r="O72" s="542" t="s">
        <v>1783</v>
      </c>
      <c r="P72" s="109"/>
      <c r="Q72" s="117"/>
    </row>
    <row r="73" spans="1:17" ht="60" customHeight="1" x14ac:dyDescent="0.2">
      <c r="A73" s="113"/>
      <c r="B73" s="493" t="s">
        <v>1784</v>
      </c>
      <c r="C73" s="494" t="s">
        <v>158</v>
      </c>
      <c r="D73" s="494">
        <v>3</v>
      </c>
      <c r="E73" s="495">
        <f xml:space="preserve"> Outputs!$F$76</f>
        <v>0</v>
      </c>
      <c r="F73" s="504"/>
      <c r="G73" s="504"/>
      <c r="H73" s="504"/>
      <c r="I73" s="504"/>
      <c r="J73" s="504"/>
      <c r="K73" s="504"/>
      <c r="L73" s="504"/>
      <c r="M73" s="496">
        <f t="shared" si="3"/>
        <v>0</v>
      </c>
      <c r="N73" s="115"/>
      <c r="O73" s="542" t="s">
        <v>1785</v>
      </c>
      <c r="P73" s="109"/>
      <c r="Q73" s="117"/>
    </row>
    <row r="74" spans="1:17" ht="60" customHeight="1" x14ac:dyDescent="0.2">
      <c r="A74" s="113"/>
      <c r="B74" s="493" t="s">
        <v>1786</v>
      </c>
      <c r="C74" s="494" t="s">
        <v>158</v>
      </c>
      <c r="D74" s="494">
        <v>3</v>
      </c>
      <c r="E74" s="504"/>
      <c r="F74" s="504"/>
      <c r="G74" s="504"/>
      <c r="H74" s="495">
        <f xml:space="preserve"> Outputs!$F$88</f>
        <v>-0.90722752557938835</v>
      </c>
      <c r="I74" s="504"/>
      <c r="J74" s="504"/>
      <c r="K74" s="504"/>
      <c r="L74" s="504"/>
      <c r="M74" s="496">
        <f t="shared" si="3"/>
        <v>-0.90722752557938835</v>
      </c>
      <c r="N74" s="115"/>
      <c r="O74" s="542" t="s">
        <v>1787</v>
      </c>
      <c r="P74" s="109"/>
      <c r="Q74" s="117"/>
    </row>
    <row r="75" spans="1:17" s="156" customFormat="1" ht="60" customHeight="1" x14ac:dyDescent="0.2">
      <c r="A75" s="152"/>
      <c r="B75" s="493" t="s">
        <v>1788</v>
      </c>
      <c r="C75" s="494" t="s">
        <v>158</v>
      </c>
      <c r="D75" s="494">
        <v>3</v>
      </c>
      <c r="E75" s="504"/>
      <c r="F75" s="504"/>
      <c r="G75" s="504"/>
      <c r="H75" s="495">
        <f xml:space="preserve"> Outputs!$F$97</f>
        <v>0</v>
      </c>
      <c r="I75" s="504"/>
      <c r="J75" s="504"/>
      <c r="K75" s="504"/>
      <c r="L75" s="504"/>
      <c r="M75" s="496">
        <f t="shared" si="3"/>
        <v>0</v>
      </c>
      <c r="N75" s="153"/>
      <c r="O75" s="542" t="s">
        <v>1789</v>
      </c>
      <c r="P75" s="154"/>
      <c r="Q75" s="155"/>
    </row>
    <row r="76" spans="1:17" ht="60" customHeight="1" x14ac:dyDescent="0.2">
      <c r="A76" s="113"/>
      <c r="B76" s="493" t="s">
        <v>1790</v>
      </c>
      <c r="C76" s="494" t="s">
        <v>158</v>
      </c>
      <c r="D76" s="494">
        <v>3</v>
      </c>
      <c r="E76" s="504"/>
      <c r="F76" s="504"/>
      <c r="G76" s="504"/>
      <c r="H76" s="504"/>
      <c r="I76" s="504"/>
      <c r="J76" s="504"/>
      <c r="K76" s="495">
        <f xml:space="preserve"> Outputs!$F$109</f>
        <v>-12.720431710437934</v>
      </c>
      <c r="L76" s="504"/>
      <c r="M76" s="496">
        <f t="shared" si="3"/>
        <v>-12.720431710437934</v>
      </c>
      <c r="N76" s="115"/>
      <c r="O76" s="542" t="s">
        <v>1791</v>
      </c>
      <c r="P76" s="109"/>
      <c r="Q76" s="117"/>
    </row>
    <row r="77" spans="1:17" ht="60" customHeight="1" x14ac:dyDescent="0.2">
      <c r="A77" s="113"/>
      <c r="B77" s="493" t="s">
        <v>1792</v>
      </c>
      <c r="C77" s="494" t="s">
        <v>158</v>
      </c>
      <c r="D77" s="494">
        <v>3</v>
      </c>
      <c r="E77" s="504"/>
      <c r="F77" s="504"/>
      <c r="G77" s="504"/>
      <c r="H77" s="504"/>
      <c r="I77" s="504"/>
      <c r="J77" s="504"/>
      <c r="K77" s="504"/>
      <c r="L77" s="495">
        <f xml:space="preserve"> Outputs!$F$119</f>
        <v>1.7591436110666878</v>
      </c>
      <c r="M77" s="496">
        <f t="shared" si="3"/>
        <v>1.7591436110666878</v>
      </c>
      <c r="N77" s="115"/>
      <c r="O77" s="542" t="s">
        <v>1793</v>
      </c>
      <c r="P77" s="109"/>
      <c r="Q77" s="117"/>
    </row>
    <row r="78" spans="1:17" ht="60" customHeight="1" x14ac:dyDescent="0.2">
      <c r="A78" s="113"/>
      <c r="B78" s="493" t="s">
        <v>1794</v>
      </c>
      <c r="C78" s="494" t="s">
        <v>158</v>
      </c>
      <c r="D78" s="494">
        <v>3</v>
      </c>
      <c r="E78" s="495">
        <f xml:space="preserve"> Outputs!$F$121</f>
        <v>0</v>
      </c>
      <c r="F78" s="495">
        <f xml:space="preserve"> Outputs!$F$122</f>
        <v>0</v>
      </c>
      <c r="G78" s="504"/>
      <c r="H78" s="504"/>
      <c r="I78" s="504"/>
      <c r="J78" s="504"/>
      <c r="K78" s="504"/>
      <c r="L78" s="504"/>
      <c r="M78" s="496">
        <f t="shared" si="3"/>
        <v>0</v>
      </c>
      <c r="N78" s="115"/>
      <c r="O78" s="542" t="s">
        <v>1795</v>
      </c>
      <c r="P78" s="109"/>
      <c r="Q78" s="117"/>
    </row>
    <row r="79" spans="1:17" ht="60" customHeight="1" x14ac:dyDescent="0.2">
      <c r="A79" s="113"/>
      <c r="B79" s="493" t="s">
        <v>1796</v>
      </c>
      <c r="C79" s="494" t="s">
        <v>158</v>
      </c>
      <c r="D79" s="494">
        <v>3</v>
      </c>
      <c r="E79" s="504"/>
      <c r="F79" s="495">
        <f xml:space="preserve"> Outputs!$F$131</f>
        <v>13.655204701743163</v>
      </c>
      <c r="G79" s="495">
        <f xml:space="preserve"> Outputs!$F$132</f>
        <v>8.0932412442027832</v>
      </c>
      <c r="H79" s="504"/>
      <c r="I79" s="504"/>
      <c r="J79" s="504"/>
      <c r="K79" s="504"/>
      <c r="L79" s="504"/>
      <c r="M79" s="496">
        <f t="shared" si="3"/>
        <v>21.748445945945946</v>
      </c>
      <c r="N79" s="115"/>
      <c r="O79" s="542" t="s">
        <v>1797</v>
      </c>
      <c r="P79" s="109"/>
      <c r="Q79" s="117"/>
    </row>
    <row r="80" spans="1:17" ht="60" customHeight="1" x14ac:dyDescent="0.2">
      <c r="A80" s="113"/>
      <c r="B80" s="493" t="s">
        <v>1798</v>
      </c>
      <c r="C80" s="494" t="s">
        <v>158</v>
      </c>
      <c r="D80" s="494">
        <v>3</v>
      </c>
      <c r="E80" s="495">
        <f xml:space="preserve"> Outputs!$F$139</f>
        <v>1.0188865344634574</v>
      </c>
      <c r="F80" s="495">
        <f xml:space="preserve"> Outputs!$F$140</f>
        <v>7.4970214297137368</v>
      </c>
      <c r="G80" s="495">
        <f xml:space="preserve"> Outputs!$F$141</f>
        <v>15.852363265632494</v>
      </c>
      <c r="H80" s="495">
        <f xml:space="preserve"> Outputs!$F$142</f>
        <v>0.9374228370382216</v>
      </c>
      <c r="I80" s="495">
        <f xml:space="preserve"> Outputs!$F$143</f>
        <v>0</v>
      </c>
      <c r="J80" s="495">
        <f xml:space="preserve"> Outputs!$F$144</f>
        <v>0</v>
      </c>
      <c r="K80" s="504"/>
      <c r="L80" s="504"/>
      <c r="M80" s="496">
        <f t="shared" si="3"/>
        <v>25.305694066847906</v>
      </c>
      <c r="N80" s="115"/>
      <c r="O80" s="542" t="s">
        <v>1799</v>
      </c>
      <c r="P80" s="109"/>
      <c r="Q80" s="117"/>
    </row>
    <row r="81" spans="1:17" ht="60" customHeight="1" x14ac:dyDescent="0.2">
      <c r="A81" s="113"/>
      <c r="B81" s="493" t="s">
        <v>1727</v>
      </c>
      <c r="C81" s="494" t="s">
        <v>158</v>
      </c>
      <c r="D81" s="494">
        <v>3</v>
      </c>
      <c r="E81" s="504"/>
      <c r="F81" s="495">
        <f xml:space="preserve"> Outputs!$F$149</f>
        <v>0</v>
      </c>
      <c r="G81" s="495">
        <f xml:space="preserve"> Outputs!$F$150</f>
        <v>0</v>
      </c>
      <c r="H81" s="504"/>
      <c r="I81" s="504"/>
      <c r="J81" s="504"/>
      <c r="K81" s="504"/>
      <c r="L81" s="504"/>
      <c r="M81" s="496">
        <f t="shared" si="3"/>
        <v>0</v>
      </c>
      <c r="N81" s="115"/>
      <c r="O81" s="542" t="s">
        <v>1800</v>
      </c>
      <c r="P81" s="109"/>
      <c r="Q81" s="117"/>
    </row>
    <row r="82" spans="1:17" ht="60" customHeight="1" x14ac:dyDescent="0.2">
      <c r="A82" s="113"/>
      <c r="B82" s="493" t="s">
        <v>1801</v>
      </c>
      <c r="C82" s="494" t="s">
        <v>158</v>
      </c>
      <c r="D82" s="494">
        <v>3</v>
      </c>
      <c r="E82" s="495">
        <f xml:space="preserve"> Outputs!$F$157</f>
        <v>1.1275047976971053</v>
      </c>
      <c r="F82" s="495">
        <f xml:space="preserve"> Outputs!$F$158</f>
        <v>6.3943099312330078</v>
      </c>
      <c r="G82" s="495">
        <f xml:space="preserve"> Outputs!$F$159</f>
        <v>-17.057789860866784</v>
      </c>
      <c r="H82" s="495">
        <f xml:space="preserve"> Outputs!$F$160</f>
        <v>-1.5324620182312489</v>
      </c>
      <c r="I82" s="495">
        <f xml:space="preserve"> Outputs!$F$161</f>
        <v>0</v>
      </c>
      <c r="J82" s="495">
        <f xml:space="preserve"> Outputs!$F$162</f>
        <v>0</v>
      </c>
      <c r="K82" s="504"/>
      <c r="L82" s="504"/>
      <c r="M82" s="496">
        <f t="shared" si="3"/>
        <v>-11.068437150167918</v>
      </c>
      <c r="N82" s="115"/>
      <c r="O82" s="542" t="s">
        <v>1802</v>
      </c>
      <c r="P82" s="109"/>
      <c r="Q82" s="117"/>
    </row>
    <row r="83" spans="1:17" ht="60" customHeight="1" x14ac:dyDescent="0.2">
      <c r="A83" s="113"/>
      <c r="B83" s="493" t="s">
        <v>1803</v>
      </c>
      <c r="C83" s="494" t="s">
        <v>158</v>
      </c>
      <c r="D83" s="494">
        <v>3</v>
      </c>
      <c r="E83" s="495">
        <f xml:space="preserve"> Outputs!$F$166</f>
        <v>0</v>
      </c>
      <c r="F83" s="495">
        <f xml:space="preserve"> Outputs!$F$167</f>
        <v>0</v>
      </c>
      <c r="G83" s="495">
        <f xml:space="preserve"> Outputs!$F$168</f>
        <v>0</v>
      </c>
      <c r="H83" s="495">
        <f xml:space="preserve"> Outputs!$F$169</f>
        <v>0</v>
      </c>
      <c r="I83" s="495">
        <f xml:space="preserve"> Outputs!$F$170</f>
        <v>0</v>
      </c>
      <c r="J83" s="495">
        <f xml:space="preserve"> Outputs!$F$171</f>
        <v>0</v>
      </c>
      <c r="K83" s="504"/>
      <c r="L83" s="504"/>
      <c r="M83" s="496">
        <f t="shared" si="3"/>
        <v>0</v>
      </c>
      <c r="N83" s="115"/>
      <c r="O83" s="542" t="s">
        <v>1804</v>
      </c>
      <c r="P83" s="109"/>
      <c r="Q83" s="117"/>
    </row>
    <row r="84" spans="1:17" ht="60" customHeight="1" x14ac:dyDescent="0.2">
      <c r="A84" s="113"/>
      <c r="B84" s="493" t="s">
        <v>1805</v>
      </c>
      <c r="C84" s="494" t="s">
        <v>158</v>
      </c>
      <c r="D84" s="494">
        <v>3</v>
      </c>
      <c r="E84" s="495">
        <f xml:space="preserve"> Outputs!$F$175</f>
        <v>0.95513233647849038</v>
      </c>
      <c r="F84" s="495">
        <f xml:space="preserve"> Outputs!$F$176</f>
        <v>8.7968986886294562</v>
      </c>
      <c r="G84" s="495">
        <f xml:space="preserve"> Outputs!$F$177</f>
        <v>16.682348472733089</v>
      </c>
      <c r="H84" s="495">
        <f xml:space="preserve"> Outputs!$F$178</f>
        <v>1.4084955221493682</v>
      </c>
      <c r="I84" s="495">
        <f xml:space="preserve"> Outputs!$F$179</f>
        <v>0</v>
      </c>
      <c r="J84" s="495">
        <f xml:space="preserve"> Outputs!$F$180</f>
        <v>0</v>
      </c>
      <c r="K84" s="504"/>
      <c r="L84" s="504"/>
      <c r="M84" s="496">
        <f t="shared" si="3"/>
        <v>27.842875019990405</v>
      </c>
      <c r="N84" s="115"/>
      <c r="O84" s="542" t="s">
        <v>1806</v>
      </c>
      <c r="P84" s="109"/>
      <c r="Q84" s="117"/>
    </row>
    <row r="85" spans="1:17" ht="60" customHeight="1" x14ac:dyDescent="0.2">
      <c r="A85" s="113"/>
      <c r="B85" s="493" t="s">
        <v>1807</v>
      </c>
      <c r="C85" s="494" t="s">
        <v>158</v>
      </c>
      <c r="D85" s="494">
        <v>3</v>
      </c>
      <c r="E85" s="495">
        <f xml:space="preserve"> Outputs!$F$184</f>
        <v>0</v>
      </c>
      <c r="F85" s="495">
        <f xml:space="preserve"> Outputs!$F$185</f>
        <v>0</v>
      </c>
      <c r="G85" s="504"/>
      <c r="H85" s="504"/>
      <c r="I85" s="504"/>
      <c r="J85" s="504"/>
      <c r="K85" s="504"/>
      <c r="L85" s="504"/>
      <c r="M85" s="496">
        <f t="shared" si="3"/>
        <v>0</v>
      </c>
      <c r="N85" s="115"/>
      <c r="O85" s="542" t="s">
        <v>1808</v>
      </c>
      <c r="P85" s="109"/>
      <c r="Q85" s="117"/>
    </row>
    <row r="86" spans="1:17" ht="60" customHeight="1" x14ac:dyDescent="0.2">
      <c r="A86" s="113"/>
      <c r="B86" s="493" t="s">
        <v>1809</v>
      </c>
      <c r="C86" s="494" t="s">
        <v>158</v>
      </c>
      <c r="D86" s="494">
        <v>3</v>
      </c>
      <c r="E86" s="504"/>
      <c r="F86" s="504"/>
      <c r="G86" s="504"/>
      <c r="H86" s="504"/>
      <c r="I86" s="495">
        <f xml:space="preserve"> Outputs!$F$197</f>
        <v>0</v>
      </c>
      <c r="J86" s="504"/>
      <c r="K86" s="504"/>
      <c r="L86" s="504"/>
      <c r="M86" s="496">
        <f t="shared" si="3"/>
        <v>0</v>
      </c>
      <c r="N86" s="115"/>
      <c r="O86" s="542" t="s">
        <v>1810</v>
      </c>
      <c r="P86" s="109"/>
      <c r="Q86" s="117"/>
    </row>
    <row r="87" spans="1:17" ht="60" customHeight="1" x14ac:dyDescent="0.2">
      <c r="A87" s="113"/>
      <c r="B87" s="493" t="s">
        <v>1811</v>
      </c>
      <c r="C87" s="494" t="s">
        <v>158</v>
      </c>
      <c r="D87" s="494">
        <v>3</v>
      </c>
      <c r="E87" s="495">
        <f xml:space="preserve"> Outputs!$F$202</f>
        <v>0</v>
      </c>
      <c r="F87" s="495">
        <f xml:space="preserve"> Outputs!$F$203</f>
        <v>0</v>
      </c>
      <c r="G87" s="495">
        <f xml:space="preserve"> Outputs!$F$204</f>
        <v>0</v>
      </c>
      <c r="H87" s="495">
        <f xml:space="preserve"> Outputs!$F$205</f>
        <v>0</v>
      </c>
      <c r="I87" s="504"/>
      <c r="J87" s="504"/>
      <c r="K87" s="504"/>
      <c r="L87" s="504"/>
      <c r="M87" s="496">
        <f t="shared" si="3"/>
        <v>0</v>
      </c>
      <c r="N87" s="115"/>
      <c r="O87" s="542" t="s">
        <v>1812</v>
      </c>
      <c r="P87" s="109"/>
      <c r="Q87" s="117"/>
    </row>
    <row r="88" spans="1:17" ht="60" customHeight="1" x14ac:dyDescent="0.2">
      <c r="A88" s="113"/>
      <c r="B88" s="493" t="s">
        <v>1813</v>
      </c>
      <c r="C88" s="494" t="s">
        <v>158</v>
      </c>
      <c r="D88" s="494">
        <v>3</v>
      </c>
      <c r="E88" s="495">
        <f xml:space="preserve"> Outputs!$F$211</f>
        <v>0</v>
      </c>
      <c r="F88" s="495">
        <f xml:space="preserve"> Outputs!$F$212</f>
        <v>0</v>
      </c>
      <c r="G88" s="495">
        <f xml:space="preserve"> Outputs!$F$213</f>
        <v>0</v>
      </c>
      <c r="H88" s="495">
        <f xml:space="preserve"> Outputs!$F$214</f>
        <v>0</v>
      </c>
      <c r="I88" s="504"/>
      <c r="J88" s="504"/>
      <c r="K88" s="504"/>
      <c r="L88" s="504"/>
      <c r="M88" s="496">
        <f t="shared" si="3"/>
        <v>0</v>
      </c>
      <c r="N88" s="115"/>
      <c r="O88" s="542" t="s">
        <v>1814</v>
      </c>
      <c r="P88" s="109"/>
      <c r="Q88" s="117"/>
    </row>
    <row r="89" spans="1:17" ht="60" customHeight="1" thickBot="1" x14ac:dyDescent="0.25">
      <c r="A89" s="113"/>
      <c r="B89" s="497" t="s">
        <v>1815</v>
      </c>
      <c r="C89" s="498" t="s">
        <v>158</v>
      </c>
      <c r="D89" s="498">
        <v>3</v>
      </c>
      <c r="E89" s="298">
        <f xml:space="preserve"> Outputs!$F$220</f>
        <v>0</v>
      </c>
      <c r="F89" s="298">
        <f xml:space="preserve"> Outputs!$F$221</f>
        <v>0</v>
      </c>
      <c r="G89" s="298">
        <f xml:space="preserve"> Outputs!$F$222</f>
        <v>0</v>
      </c>
      <c r="H89" s="298">
        <f xml:space="preserve"> Outputs!$F$223</f>
        <v>0</v>
      </c>
      <c r="I89" s="298">
        <f xml:space="preserve"> Outputs!$F$224</f>
        <v>0</v>
      </c>
      <c r="J89" s="298">
        <f xml:space="preserve"> Outputs!$F$225</f>
        <v>0</v>
      </c>
      <c r="K89" s="298">
        <f xml:space="preserve"> Outputs!$F$226</f>
        <v>0</v>
      </c>
      <c r="L89" s="298">
        <f xml:space="preserve"> Outputs!$F$227</f>
        <v>0</v>
      </c>
      <c r="M89" s="500">
        <f t="shared" si="3"/>
        <v>0</v>
      </c>
      <c r="N89" s="115"/>
      <c r="O89" s="543" t="s">
        <v>1816</v>
      </c>
      <c r="P89" s="109"/>
      <c r="Q89" s="114"/>
    </row>
    <row r="90" spans="1:17" ht="26.25" customHeight="1" thickTop="1" x14ac:dyDescent="0.2">
      <c r="A90" s="113"/>
      <c r="B90" s="112"/>
      <c r="C90" s="552"/>
      <c r="D90" s="552"/>
      <c r="E90" s="111"/>
      <c r="F90" s="110"/>
      <c r="G90" s="110"/>
      <c r="H90" s="110"/>
      <c r="I90" s="110"/>
      <c r="J90" s="110"/>
      <c r="K90" s="110"/>
      <c r="L90" s="110"/>
      <c r="M90" s="110"/>
      <c r="N90" s="110"/>
      <c r="O90" s="110"/>
      <c r="P90" s="109"/>
      <c r="Q90" s="108"/>
    </row>
    <row r="91" spans="1:17" ht="14.25" customHeight="1" x14ac:dyDescent="0.2">
      <c r="Q91" s="107"/>
    </row>
    <row r="92" spans="1:17" ht="14.25" customHeight="1" x14ac:dyDescent="0.2"/>
    <row r="93" spans="1:17" ht="14.25" hidden="1" customHeight="1" x14ac:dyDescent="0.2"/>
    <row r="94" spans="1:17" ht="14.25" hidden="1" customHeight="1" x14ac:dyDescent="0.2"/>
    <row r="95" spans="1:17" ht="14.25" hidden="1" customHeight="1" x14ac:dyDescent="0.2"/>
    <row r="96" spans="1:17" ht="14.25" hidden="1" customHeight="1" x14ac:dyDescent="0.2"/>
    <row r="97" ht="14.25" hidden="1" customHeight="1" x14ac:dyDescent="0.2"/>
    <row r="98" ht="14.25" hidden="1" customHeight="1" x14ac:dyDescent="0.2"/>
    <row r="99" ht="14.25" hidden="1" customHeight="1" x14ac:dyDescent="0.2"/>
    <row r="100" ht="14.25" hidden="1" customHeight="1" x14ac:dyDescent="0.2"/>
    <row r="101" ht="14.25" hidden="1" customHeight="1" x14ac:dyDescent="0.2"/>
    <row r="102" ht="14.25" hidden="1" customHeight="1" x14ac:dyDescent="0.2"/>
    <row r="103" ht="14.25" hidden="1" customHeight="1" x14ac:dyDescent="0.2"/>
    <row r="104" ht="14.25" hidden="1" customHeight="1" x14ac:dyDescent="0.2"/>
    <row r="105" ht="14.25" hidden="1" customHeight="1" x14ac:dyDescent="0.2"/>
    <row r="106" ht="14.25" hidden="1" customHeight="1" x14ac:dyDescent="0.2"/>
    <row r="107" ht="14.25" hidden="1" customHeight="1" x14ac:dyDescent="0.2"/>
    <row r="108" ht="14.25" hidden="1" customHeight="1" x14ac:dyDescent="0.2"/>
    <row r="109" ht="14.25" hidden="1" customHeight="1" x14ac:dyDescent="0.2"/>
  </sheetData>
  <mergeCells count="7">
    <mergeCell ref="B3:M3"/>
    <mergeCell ref="B4:Q4"/>
    <mergeCell ref="C49:D49"/>
    <mergeCell ref="C90:D90"/>
    <mergeCell ref="B6:B7"/>
    <mergeCell ref="C6:C7"/>
    <mergeCell ref="D6:D7"/>
  </mergeCells>
  <pageMargins left="0.70866141732283472" right="0.70866141732283472" top="0.74803149606299213" bottom="0.74803149606299213" header="0.31496062992125984" footer="0.31496062992125984"/>
  <pageSetup paperSize="9" scale="29" fitToHeight="0" orientation="landscape" r:id="rId1"/>
  <headerFooter>
    <oddHeader>&amp;L&amp;F&amp;C&amp;A</oddHeader>
    <oddFooter>&amp;LPrinted on &amp;D at &amp;T&amp;CPage &amp;P of &amp;N&amp;ROfwat</oddFooter>
  </headerFooter>
  <rowBreaks count="1" manualBreakCount="1">
    <brk id="4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89F10-10DB-46A3-B156-CDDB96EBF69B}">
  <sheetPr>
    <tabColor rgb="FF0070C0"/>
  </sheetPr>
  <dimension ref="A1:U86"/>
  <sheetViews>
    <sheetView showGridLines="0" zoomScale="60" zoomScaleNormal="60" workbookViewId="0">
      <selection activeCell="F31" sqref="F31"/>
    </sheetView>
  </sheetViews>
  <sheetFormatPr defaultColWidth="0" defaultRowHeight="13.8" zeroHeight="1" x14ac:dyDescent="0.25"/>
  <cols>
    <col min="1" max="1" width="3.85546875" style="310" customWidth="1"/>
    <col min="2" max="2" width="90" style="310" customWidth="1"/>
    <col min="3" max="3" width="7.140625" style="310" customWidth="1"/>
    <col min="4" max="5" width="8.42578125" style="310" customWidth="1"/>
    <col min="6" max="10" width="14.42578125" style="310" customWidth="1"/>
    <col min="11" max="11" width="4.85546875" style="310" customWidth="1"/>
    <col min="12" max="12" width="14" style="310" customWidth="1"/>
    <col min="13" max="13" width="5.42578125" style="310" customWidth="1"/>
    <col min="14" max="14" width="34.42578125" style="310" bestFit="1" customWidth="1"/>
    <col min="15" max="15" width="4.85546875" style="310" customWidth="1"/>
    <col min="16" max="21" width="0" style="310" hidden="1" customWidth="1"/>
    <col min="22" max="16384" width="12" style="310" hidden="1"/>
  </cols>
  <sheetData>
    <row r="1" spans="1:15" ht="10.5" customHeight="1" x14ac:dyDescent="0.25"/>
    <row r="2" spans="1:15" ht="19.5" customHeight="1" x14ac:dyDescent="0.25">
      <c r="B2" s="557" t="s">
        <v>1817</v>
      </c>
      <c r="C2" s="557"/>
      <c r="D2" s="557"/>
      <c r="E2" s="557"/>
      <c r="F2" s="557"/>
      <c r="G2" s="557"/>
      <c r="H2" s="557"/>
      <c r="I2" s="557"/>
      <c r="J2" s="557"/>
    </row>
    <row r="3" spans="1:15" ht="7.5" customHeight="1" x14ac:dyDescent="0.25"/>
    <row r="4" spans="1:15" ht="19.5" customHeight="1" x14ac:dyDescent="0.25">
      <c r="B4" s="308" t="s">
        <v>1818</v>
      </c>
      <c r="C4" s="308"/>
      <c r="D4" s="308"/>
      <c r="E4" s="308"/>
      <c r="F4" s="308"/>
      <c r="G4" s="308"/>
      <c r="H4" s="308"/>
      <c r="I4" s="308"/>
      <c r="J4" s="308"/>
      <c r="K4" s="308"/>
      <c r="L4" s="308"/>
      <c r="M4" s="308"/>
      <c r="N4" s="308"/>
      <c r="O4" s="308"/>
    </row>
    <row r="5" spans="1:15" ht="9.75" customHeight="1" thickBot="1" x14ac:dyDescent="0.3"/>
    <row r="6" spans="1:15" ht="32.25" customHeight="1" thickTop="1" thickBot="1" x14ac:dyDescent="0.3">
      <c r="B6" s="558" t="s">
        <v>1491</v>
      </c>
      <c r="C6" s="559"/>
      <c r="D6" s="142" t="s">
        <v>1464</v>
      </c>
      <c r="E6" s="142" t="s">
        <v>1819</v>
      </c>
      <c r="F6" s="142" t="s">
        <v>1480</v>
      </c>
      <c r="G6" s="142" t="s">
        <v>1481</v>
      </c>
      <c r="H6" s="142" t="s">
        <v>1482</v>
      </c>
      <c r="I6" s="142" t="s">
        <v>1483</v>
      </c>
      <c r="J6" s="328" t="s">
        <v>1484</v>
      </c>
      <c r="L6" s="311" t="s">
        <v>1490</v>
      </c>
      <c r="M6" s="359"/>
      <c r="N6" s="360" t="s">
        <v>1491</v>
      </c>
    </row>
    <row r="7" spans="1:15" s="312" customFormat="1" ht="14.25" customHeight="1" thickTop="1" thickBot="1" x14ac:dyDescent="0.3">
      <c r="A7" s="310"/>
    </row>
    <row r="8" spans="1:15" s="143" customFormat="1" ht="16.5" customHeight="1" thickTop="1" thickBot="1" x14ac:dyDescent="0.3">
      <c r="A8" s="310"/>
      <c r="B8" s="560" t="s">
        <v>1820</v>
      </c>
      <c r="C8" s="561"/>
      <c r="D8" s="313"/>
      <c r="E8" s="313"/>
      <c r="F8" s="314"/>
      <c r="G8" s="314"/>
      <c r="H8" s="315"/>
      <c r="I8" s="315"/>
      <c r="J8" s="315"/>
      <c r="K8" s="315"/>
      <c r="L8" s="315"/>
      <c r="M8" s="315"/>
      <c r="N8" s="315"/>
    </row>
    <row r="9" spans="1:15" s="143" customFormat="1" ht="16.5" customHeight="1" thickTop="1" x14ac:dyDescent="0.25">
      <c r="A9" s="310"/>
      <c r="B9" s="316" t="s">
        <v>1431</v>
      </c>
      <c r="C9" s="317"/>
      <c r="D9" s="318" t="s">
        <v>158</v>
      </c>
      <c r="E9" s="319">
        <v>3</v>
      </c>
      <c r="F9" s="337">
        <f xml:space="preserve"> Outputs!S252</f>
        <v>0</v>
      </c>
      <c r="G9" s="337">
        <f xml:space="preserve"> Outputs!T252</f>
        <v>0</v>
      </c>
      <c r="H9" s="337">
        <f xml:space="preserve"> Outputs!U252</f>
        <v>0</v>
      </c>
      <c r="I9" s="337">
        <f xml:space="preserve"> Outputs!V252</f>
        <v>0</v>
      </c>
      <c r="J9" s="338">
        <f xml:space="preserve"> Outputs!W252</f>
        <v>0</v>
      </c>
      <c r="L9" s="350" t="s">
        <v>1446</v>
      </c>
      <c r="M9" s="357"/>
      <c r="N9" s="350" t="s">
        <v>1821</v>
      </c>
    </row>
    <row r="10" spans="1:15" s="143" customFormat="1" ht="15.75" customHeight="1" x14ac:dyDescent="0.25">
      <c r="A10" s="310"/>
      <c r="B10" s="320" t="s">
        <v>1432</v>
      </c>
      <c r="C10" s="321"/>
      <c r="D10" s="322" t="s">
        <v>158</v>
      </c>
      <c r="E10" s="322">
        <v>3</v>
      </c>
      <c r="F10" s="339">
        <f xml:space="preserve"> Outputs!S253</f>
        <v>0</v>
      </c>
      <c r="G10" s="339">
        <f xml:space="preserve"> Outputs!T253</f>
        <v>0</v>
      </c>
      <c r="H10" s="339">
        <f xml:space="preserve"> Outputs!U253</f>
        <v>0</v>
      </c>
      <c r="I10" s="339">
        <f xml:space="preserve"> Outputs!V253</f>
        <v>0</v>
      </c>
      <c r="J10" s="340">
        <f xml:space="preserve"> Outputs!W253</f>
        <v>0</v>
      </c>
      <c r="L10" s="351" t="s">
        <v>1447</v>
      </c>
      <c r="M10" s="357"/>
      <c r="N10" s="351" t="s">
        <v>1822</v>
      </c>
    </row>
    <row r="11" spans="1:15" s="143" customFormat="1" ht="15.75" customHeight="1" x14ac:dyDescent="0.25">
      <c r="A11" s="310"/>
      <c r="B11" s="320" t="s">
        <v>1433</v>
      </c>
      <c r="C11" s="321"/>
      <c r="D11" s="322" t="s">
        <v>158</v>
      </c>
      <c r="E11" s="322">
        <v>3</v>
      </c>
      <c r="F11" s="339">
        <f xml:space="preserve"> Outputs!S254</f>
        <v>0</v>
      </c>
      <c r="G11" s="339">
        <f xml:space="preserve"> Outputs!T254</f>
        <v>0</v>
      </c>
      <c r="H11" s="339">
        <f xml:space="preserve"> Outputs!U254</f>
        <v>0</v>
      </c>
      <c r="I11" s="339">
        <f xml:space="preserve"> Outputs!V254</f>
        <v>0</v>
      </c>
      <c r="J11" s="340">
        <f xml:space="preserve"> Outputs!W254</f>
        <v>0</v>
      </c>
      <c r="L11" s="351" t="s">
        <v>1448</v>
      </c>
      <c r="M11" s="357"/>
      <c r="N11" s="351" t="s">
        <v>1823</v>
      </c>
    </row>
    <row r="12" spans="1:15" s="143" customFormat="1" ht="15.75" customHeight="1" x14ac:dyDescent="0.25">
      <c r="A12" s="310"/>
      <c r="B12" s="320" t="s">
        <v>1434</v>
      </c>
      <c r="C12" s="321"/>
      <c r="D12" s="322" t="s">
        <v>158</v>
      </c>
      <c r="E12" s="322">
        <v>3</v>
      </c>
      <c r="F12" s="339">
        <f xml:space="preserve"> Outputs!S255</f>
        <v>0</v>
      </c>
      <c r="G12" s="339">
        <f xml:space="preserve"> Outputs!T255</f>
        <v>0</v>
      </c>
      <c r="H12" s="339">
        <f xml:space="preserve"> Outputs!U255</f>
        <v>0</v>
      </c>
      <c r="I12" s="339">
        <f xml:space="preserve"> Outputs!V255</f>
        <v>0</v>
      </c>
      <c r="J12" s="340">
        <f xml:space="preserve"> Outputs!W255</f>
        <v>0</v>
      </c>
      <c r="L12" s="351" t="s">
        <v>1449</v>
      </c>
      <c r="M12" s="357"/>
      <c r="N12" s="351" t="s">
        <v>1824</v>
      </c>
    </row>
    <row r="13" spans="1:15" s="143" customFormat="1" ht="15.75" customHeight="1" x14ac:dyDescent="0.25">
      <c r="A13" s="310"/>
      <c r="B13" s="323" t="s">
        <v>1435</v>
      </c>
      <c r="C13" s="324"/>
      <c r="D13" s="322" t="s">
        <v>158</v>
      </c>
      <c r="E13" s="322">
        <v>3</v>
      </c>
      <c r="F13" s="341">
        <f xml:space="preserve"> Outputs!S256</f>
        <v>0</v>
      </c>
      <c r="G13" s="341">
        <f xml:space="preserve"> Outputs!T256</f>
        <v>0</v>
      </c>
      <c r="H13" s="341">
        <f xml:space="preserve"> Outputs!U256</f>
        <v>0</v>
      </c>
      <c r="I13" s="341">
        <f xml:space="preserve"> Outputs!V256</f>
        <v>0</v>
      </c>
      <c r="J13" s="342">
        <f xml:space="preserve"> Outputs!W256</f>
        <v>0</v>
      </c>
      <c r="L13" s="352" t="s">
        <v>1450</v>
      </c>
      <c r="M13" s="357"/>
      <c r="N13" s="352" t="s">
        <v>1825</v>
      </c>
    </row>
    <row r="14" spans="1:15" s="143" customFormat="1" ht="16.5" customHeight="1" thickBot="1" x14ac:dyDescent="0.3">
      <c r="A14" s="310"/>
      <c r="B14" s="325" t="s">
        <v>1436</v>
      </c>
      <c r="C14" s="326"/>
      <c r="D14" s="327" t="s">
        <v>158</v>
      </c>
      <c r="E14" s="327">
        <v>3</v>
      </c>
      <c r="F14" s="343">
        <f xml:space="preserve"> Outputs!S257</f>
        <v>0</v>
      </c>
      <c r="G14" s="343">
        <f xml:space="preserve"> Outputs!T257</f>
        <v>0</v>
      </c>
      <c r="H14" s="343">
        <f xml:space="preserve"> Outputs!U257</f>
        <v>0</v>
      </c>
      <c r="I14" s="343">
        <f xml:space="preserve"> Outputs!V257</f>
        <v>0</v>
      </c>
      <c r="J14" s="344">
        <f xml:space="preserve"> Outputs!W257</f>
        <v>0</v>
      </c>
      <c r="L14" s="353" t="s">
        <v>1451</v>
      </c>
      <c r="M14" s="357"/>
      <c r="N14" s="353" t="s">
        <v>1826</v>
      </c>
    </row>
    <row r="15" spans="1:15" s="143" customFormat="1" ht="6.75" customHeight="1" thickTop="1" thickBot="1" x14ac:dyDescent="0.3">
      <c r="A15" s="310"/>
      <c r="B15" s="144"/>
      <c r="C15" s="144"/>
      <c r="D15" s="144"/>
      <c r="E15" s="144"/>
      <c r="F15" s="345"/>
      <c r="G15" s="345"/>
      <c r="H15" s="345"/>
      <c r="I15" s="345"/>
      <c r="J15" s="345"/>
      <c r="K15" s="144"/>
      <c r="L15" s="144"/>
      <c r="M15" s="144"/>
      <c r="N15" s="144"/>
    </row>
    <row r="16" spans="1:15" s="143" customFormat="1" ht="16.5" customHeight="1" thickTop="1" x14ac:dyDescent="0.25">
      <c r="A16" s="310"/>
      <c r="B16" s="316" t="s">
        <v>1437</v>
      </c>
      <c r="C16" s="317"/>
      <c r="D16" s="318" t="s">
        <v>158</v>
      </c>
      <c r="E16" s="319">
        <v>3</v>
      </c>
      <c r="F16" s="337">
        <f xml:space="preserve"> Outputs!S259</f>
        <v>0.54202325920857986</v>
      </c>
      <c r="G16" s="337">
        <f xml:space="preserve"> Outputs!T259</f>
        <v>0.55953061048101693</v>
      </c>
      <c r="H16" s="337">
        <f xml:space="preserve"> Outputs!U259</f>
        <v>0.57760344919955375</v>
      </c>
      <c r="I16" s="337">
        <f xml:space="preserve"> Outputs!V259</f>
        <v>0.5962600406086993</v>
      </c>
      <c r="J16" s="346">
        <f xml:space="preserve"> Outputs!W259</f>
        <v>0.61551923992036028</v>
      </c>
      <c r="L16" s="350" t="s">
        <v>1452</v>
      </c>
      <c r="M16" s="357"/>
      <c r="N16" s="350" t="s">
        <v>1827</v>
      </c>
    </row>
    <row r="17" spans="1:14" s="143" customFormat="1" ht="15.75" customHeight="1" x14ac:dyDescent="0.25">
      <c r="A17" s="310"/>
      <c r="B17" s="320" t="s">
        <v>1438</v>
      </c>
      <c r="C17" s="321"/>
      <c r="D17" s="322" t="s">
        <v>158</v>
      </c>
      <c r="E17" s="322">
        <v>3</v>
      </c>
      <c r="F17" s="339">
        <f xml:space="preserve"> Outputs!S260</f>
        <v>-8.6709329651265534</v>
      </c>
      <c r="G17" s="339">
        <f xml:space="preserve"> Outputs!T260</f>
        <v>-8.3797150103431264</v>
      </c>
      <c r="H17" s="339">
        <f xml:space="preserve"> Outputs!U260</f>
        <v>2.7524112776630258</v>
      </c>
      <c r="I17" s="339">
        <f xml:space="preserve"> Outputs!V260</f>
        <v>2.8413141619315416</v>
      </c>
      <c r="J17" s="347">
        <f xml:space="preserve"> Outputs!W260</f>
        <v>2.9330886093619304</v>
      </c>
      <c r="L17" s="351" t="s">
        <v>1453</v>
      </c>
      <c r="M17" s="357"/>
      <c r="N17" s="351" t="s">
        <v>1828</v>
      </c>
    </row>
    <row r="18" spans="1:14" s="143" customFormat="1" ht="15.75" customHeight="1" x14ac:dyDescent="0.25">
      <c r="A18" s="310"/>
      <c r="B18" s="320" t="s">
        <v>1439</v>
      </c>
      <c r="C18" s="321"/>
      <c r="D18" s="322" t="s">
        <v>158</v>
      </c>
      <c r="E18" s="322">
        <v>3</v>
      </c>
      <c r="F18" s="339">
        <f xml:space="preserve"> Outputs!S261</f>
        <v>0.51338464749314161</v>
      </c>
      <c r="G18" s="339">
        <f xml:space="preserve"> Outputs!T261</f>
        <v>0.65992104944980579</v>
      </c>
      <c r="H18" s="339">
        <f xml:space="preserve"> Outputs!U261</f>
        <v>2.6922032892878627</v>
      </c>
      <c r="I18" s="339">
        <f xml:space="preserve"> Outputs!V261</f>
        <v>2.7791614555318604</v>
      </c>
      <c r="J18" s="347">
        <f xml:space="preserve"> Outputs!W261</f>
        <v>2.8689283705455395</v>
      </c>
      <c r="L18" s="351" t="s">
        <v>1454</v>
      </c>
      <c r="M18" s="357"/>
      <c r="N18" s="351" t="s">
        <v>1829</v>
      </c>
    </row>
    <row r="19" spans="1:14" s="143" customFormat="1" ht="15.75" customHeight="1" x14ac:dyDescent="0.25">
      <c r="A19" s="310"/>
      <c r="B19" s="320" t="s">
        <v>1440</v>
      </c>
      <c r="C19" s="321"/>
      <c r="D19" s="322" t="s">
        <v>158</v>
      </c>
      <c r="E19" s="322">
        <v>3</v>
      </c>
      <c r="F19" s="339">
        <f xml:space="preserve"> Outputs!S262</f>
        <v>-1.9359998777274377E-2</v>
      </c>
      <c r="G19" s="339">
        <f xml:space="preserve"> Outputs!T262</f>
        <v>-1.9985326737780338E-2</v>
      </c>
      <c r="H19" s="339">
        <f xml:space="preserve"> Outputs!U262</f>
        <v>-2.0630852791410643E-2</v>
      </c>
      <c r="I19" s="339">
        <f xml:space="preserve"> Outputs!V262</f>
        <v>-2.1297229336573204E-2</v>
      </c>
      <c r="J19" s="347">
        <f xml:space="preserve"> Outputs!W262</f>
        <v>-2.1985129844144521E-2</v>
      </c>
      <c r="L19" s="351" t="s">
        <v>1455</v>
      </c>
      <c r="M19" s="357"/>
      <c r="N19" s="351" t="s">
        <v>1830</v>
      </c>
    </row>
    <row r="20" spans="1:14" s="143" customFormat="1" ht="15.75" customHeight="1" x14ac:dyDescent="0.25">
      <c r="A20" s="310"/>
      <c r="B20" s="323" t="s">
        <v>1441</v>
      </c>
      <c r="C20" s="324"/>
      <c r="D20" s="322" t="s">
        <v>158</v>
      </c>
      <c r="E20" s="322">
        <v>3</v>
      </c>
      <c r="F20" s="341">
        <f xml:space="preserve"> Outputs!S263</f>
        <v>0</v>
      </c>
      <c r="G20" s="341">
        <f xml:space="preserve"> Outputs!T263</f>
        <v>0</v>
      </c>
      <c r="H20" s="341">
        <f xml:space="preserve"> Outputs!U263</f>
        <v>0</v>
      </c>
      <c r="I20" s="341">
        <f xml:space="preserve"> Outputs!V263</f>
        <v>0</v>
      </c>
      <c r="J20" s="348">
        <f xml:space="preserve"> Outputs!W263</f>
        <v>0</v>
      </c>
      <c r="L20" s="352" t="s">
        <v>1456</v>
      </c>
      <c r="M20" s="357"/>
      <c r="N20" s="352" t="s">
        <v>1831</v>
      </c>
    </row>
    <row r="21" spans="1:14" s="143" customFormat="1" ht="16.5" customHeight="1" thickBot="1" x14ac:dyDescent="0.3">
      <c r="A21" s="310"/>
      <c r="B21" s="325" t="s">
        <v>1442</v>
      </c>
      <c r="C21" s="326"/>
      <c r="D21" s="327" t="s">
        <v>158</v>
      </c>
      <c r="E21" s="327">
        <v>3</v>
      </c>
      <c r="F21" s="343">
        <f xml:space="preserve"> Outputs!S264</f>
        <v>0</v>
      </c>
      <c r="G21" s="343">
        <f xml:space="preserve"> Outputs!T264</f>
        <v>0</v>
      </c>
      <c r="H21" s="343">
        <f xml:space="preserve"> Outputs!U264</f>
        <v>0</v>
      </c>
      <c r="I21" s="343">
        <f xml:space="preserve"> Outputs!V264</f>
        <v>0</v>
      </c>
      <c r="J21" s="349">
        <f xml:space="preserve"> Outputs!W264</f>
        <v>0</v>
      </c>
      <c r="L21" s="353" t="s">
        <v>1457</v>
      </c>
      <c r="M21" s="357"/>
      <c r="N21" s="353" t="s">
        <v>1832</v>
      </c>
    </row>
    <row r="22" spans="1:14" s="143" customFormat="1" ht="6.75" customHeight="1" thickTop="1" thickBot="1" x14ac:dyDescent="0.3">
      <c r="A22" s="310"/>
      <c r="B22" s="144"/>
      <c r="C22" s="144"/>
      <c r="D22" s="144"/>
      <c r="E22" s="144"/>
      <c r="F22" s="345"/>
      <c r="G22" s="345"/>
      <c r="H22" s="345"/>
      <c r="I22" s="345"/>
      <c r="J22" s="345"/>
      <c r="K22" s="144"/>
    </row>
    <row r="23" spans="1:14" s="143" customFormat="1" ht="16.2" thickTop="1" x14ac:dyDescent="0.25">
      <c r="A23" s="310"/>
      <c r="B23" s="332" t="s">
        <v>1833</v>
      </c>
      <c r="C23" s="329"/>
      <c r="D23" s="333" t="s">
        <v>158</v>
      </c>
      <c r="E23" s="333">
        <v>3</v>
      </c>
      <c r="F23" s="403"/>
      <c r="G23" s="403"/>
      <c r="H23" s="403"/>
      <c r="I23" s="403"/>
      <c r="J23" s="404"/>
      <c r="K23" s="144"/>
      <c r="L23" s="354" t="s">
        <v>1834</v>
      </c>
      <c r="M23" s="358"/>
      <c r="N23" s="354" t="s">
        <v>1835</v>
      </c>
    </row>
    <row r="24" spans="1:14" s="143" customFormat="1" ht="15.6" x14ac:dyDescent="0.25">
      <c r="A24" s="310"/>
      <c r="B24" s="330" t="s">
        <v>1836</v>
      </c>
      <c r="C24" s="336"/>
      <c r="D24" s="309" t="s">
        <v>158</v>
      </c>
      <c r="E24" s="309">
        <v>3</v>
      </c>
      <c r="F24" s="405"/>
      <c r="G24" s="405"/>
      <c r="H24" s="405"/>
      <c r="I24" s="405"/>
      <c r="J24" s="406"/>
      <c r="K24" s="144"/>
      <c r="L24" s="355" t="s">
        <v>1837</v>
      </c>
      <c r="M24" s="358"/>
      <c r="N24" s="355" t="s">
        <v>1838</v>
      </c>
    </row>
    <row r="25" spans="1:14" s="143" customFormat="1" ht="15.6" x14ac:dyDescent="0.25">
      <c r="A25" s="310"/>
      <c r="B25" s="330" t="s">
        <v>1839</v>
      </c>
      <c r="C25" s="336"/>
      <c r="D25" s="309" t="s">
        <v>158</v>
      </c>
      <c r="E25" s="309">
        <v>3</v>
      </c>
      <c r="F25" s="405"/>
      <c r="G25" s="405"/>
      <c r="H25" s="405"/>
      <c r="I25" s="405"/>
      <c r="J25" s="406"/>
      <c r="K25" s="144"/>
      <c r="L25" s="355" t="s">
        <v>1840</v>
      </c>
      <c r="M25" s="358"/>
      <c r="N25" s="355" t="s">
        <v>1841</v>
      </c>
    </row>
    <row r="26" spans="1:14" s="143" customFormat="1" ht="15.6" x14ac:dyDescent="0.25">
      <c r="A26" s="310"/>
      <c r="B26" s="330" t="s">
        <v>1842</v>
      </c>
      <c r="C26" s="336"/>
      <c r="D26" s="309" t="s">
        <v>158</v>
      </c>
      <c r="E26" s="309">
        <v>3</v>
      </c>
      <c r="F26" s="405"/>
      <c r="G26" s="405"/>
      <c r="H26" s="405"/>
      <c r="I26" s="405"/>
      <c r="J26" s="406"/>
      <c r="K26" s="144"/>
      <c r="L26" s="355" t="s">
        <v>1843</v>
      </c>
      <c r="M26" s="358"/>
      <c r="N26" s="355" t="s">
        <v>1844</v>
      </c>
    </row>
    <row r="27" spans="1:14" s="143" customFormat="1" ht="15.6" x14ac:dyDescent="0.25">
      <c r="A27" s="310"/>
      <c r="B27" s="330" t="s">
        <v>1845</v>
      </c>
      <c r="C27" s="336"/>
      <c r="D27" s="309" t="s">
        <v>158</v>
      </c>
      <c r="E27" s="309">
        <v>3</v>
      </c>
      <c r="F27" s="405"/>
      <c r="G27" s="405"/>
      <c r="H27" s="405"/>
      <c r="I27" s="405"/>
      <c r="J27" s="406"/>
      <c r="K27" s="144"/>
      <c r="L27" s="355" t="s">
        <v>1846</v>
      </c>
      <c r="M27" s="358"/>
      <c r="N27" s="355" t="s">
        <v>1847</v>
      </c>
    </row>
    <row r="28" spans="1:14" s="143" customFormat="1" ht="16.2" thickBot="1" x14ac:dyDescent="0.3">
      <c r="A28" s="310"/>
      <c r="B28" s="334" t="s">
        <v>1848</v>
      </c>
      <c r="C28" s="331"/>
      <c r="D28" s="335" t="s">
        <v>158</v>
      </c>
      <c r="E28" s="335">
        <v>3</v>
      </c>
      <c r="F28" s="407"/>
      <c r="G28" s="407"/>
      <c r="H28" s="407"/>
      <c r="I28" s="407"/>
      <c r="J28" s="408"/>
      <c r="K28" s="144"/>
      <c r="L28" s="356" t="s">
        <v>1849</v>
      </c>
      <c r="M28" s="358"/>
      <c r="N28" s="356" t="s">
        <v>1850</v>
      </c>
    </row>
    <row r="29" spans="1:14" s="143" customFormat="1" ht="6.75" customHeight="1" thickTop="1" thickBot="1" x14ac:dyDescent="0.3">
      <c r="A29" s="310"/>
      <c r="B29" s="144"/>
      <c r="C29" s="144"/>
      <c r="D29" s="144"/>
      <c r="E29" s="144"/>
      <c r="F29" s="345"/>
      <c r="G29" s="345"/>
      <c r="H29" s="345"/>
      <c r="I29" s="345"/>
      <c r="J29" s="345"/>
      <c r="K29" s="144"/>
    </row>
    <row r="30" spans="1:14" s="143" customFormat="1" ht="16.5" customHeight="1" thickTop="1" x14ac:dyDescent="0.25">
      <c r="A30" s="310"/>
      <c r="B30" s="316" t="s">
        <v>1851</v>
      </c>
      <c r="C30" s="317"/>
      <c r="D30" s="318" t="s">
        <v>158</v>
      </c>
      <c r="E30" s="319">
        <v>3</v>
      </c>
      <c r="F30" s="403"/>
      <c r="G30" s="403"/>
      <c r="H30" s="403"/>
      <c r="I30" s="403"/>
      <c r="J30" s="404"/>
      <c r="L30" s="350" t="s">
        <v>1852</v>
      </c>
      <c r="M30" s="357"/>
      <c r="N30" s="350" t="s">
        <v>1853</v>
      </c>
    </row>
    <row r="31" spans="1:14" s="143" customFormat="1" ht="15.75" customHeight="1" x14ac:dyDescent="0.25">
      <c r="A31" s="310"/>
      <c r="B31" s="320" t="s">
        <v>1854</v>
      </c>
      <c r="C31" s="321"/>
      <c r="D31" s="322" t="s">
        <v>158</v>
      </c>
      <c r="E31" s="322">
        <v>3</v>
      </c>
      <c r="F31" s="405"/>
      <c r="G31" s="405"/>
      <c r="H31" s="405"/>
      <c r="I31" s="405"/>
      <c r="J31" s="406"/>
      <c r="L31" s="351" t="s">
        <v>1855</v>
      </c>
      <c r="M31" s="357"/>
      <c r="N31" s="351" t="s">
        <v>1856</v>
      </c>
    </row>
    <row r="32" spans="1:14" s="143" customFormat="1" ht="15.75" customHeight="1" x14ac:dyDescent="0.25">
      <c r="A32" s="310"/>
      <c r="B32" s="320" t="s">
        <v>1857</v>
      </c>
      <c r="C32" s="321"/>
      <c r="D32" s="322" t="s">
        <v>158</v>
      </c>
      <c r="E32" s="322">
        <v>3</v>
      </c>
      <c r="F32" s="405"/>
      <c r="G32" s="405"/>
      <c r="H32" s="405"/>
      <c r="I32" s="405"/>
      <c r="J32" s="406"/>
      <c r="L32" s="351" t="s">
        <v>1858</v>
      </c>
      <c r="M32" s="357"/>
      <c r="N32" s="351" t="s">
        <v>1859</v>
      </c>
    </row>
    <row r="33" spans="1:14" s="143" customFormat="1" ht="15.75" customHeight="1" x14ac:dyDescent="0.25">
      <c r="A33" s="310"/>
      <c r="B33" s="320" t="s">
        <v>1860</v>
      </c>
      <c r="C33" s="321"/>
      <c r="D33" s="322" t="s">
        <v>158</v>
      </c>
      <c r="E33" s="322">
        <v>3</v>
      </c>
      <c r="F33" s="405"/>
      <c r="G33" s="405"/>
      <c r="H33" s="405"/>
      <c r="I33" s="405"/>
      <c r="J33" s="406"/>
      <c r="L33" s="351" t="s">
        <v>1861</v>
      </c>
      <c r="M33" s="357"/>
      <c r="N33" s="351" t="s">
        <v>1862</v>
      </c>
    </row>
    <row r="34" spans="1:14" s="143" customFormat="1" ht="15.75" customHeight="1" x14ac:dyDescent="0.25">
      <c r="A34" s="310"/>
      <c r="B34" s="320" t="s">
        <v>1863</v>
      </c>
      <c r="C34" s="324"/>
      <c r="D34" s="322" t="s">
        <v>158</v>
      </c>
      <c r="E34" s="322">
        <v>3</v>
      </c>
      <c r="F34" s="405"/>
      <c r="G34" s="405"/>
      <c r="H34" s="405"/>
      <c r="I34" s="405"/>
      <c r="J34" s="406"/>
      <c r="L34" s="352" t="s">
        <v>1864</v>
      </c>
      <c r="M34" s="357"/>
      <c r="N34" s="352" t="s">
        <v>1865</v>
      </c>
    </row>
    <row r="35" spans="1:14" s="143" customFormat="1" ht="16.5" customHeight="1" thickBot="1" x14ac:dyDescent="0.3">
      <c r="A35" s="310"/>
      <c r="B35" s="325" t="s">
        <v>1866</v>
      </c>
      <c r="C35" s="326"/>
      <c r="D35" s="327" t="s">
        <v>158</v>
      </c>
      <c r="E35" s="327">
        <v>3</v>
      </c>
      <c r="F35" s="407"/>
      <c r="G35" s="407"/>
      <c r="H35" s="407"/>
      <c r="I35" s="407"/>
      <c r="J35" s="408"/>
      <c r="L35" s="353" t="s">
        <v>1867</v>
      </c>
      <c r="M35" s="357"/>
      <c r="N35" s="353" t="s">
        <v>1868</v>
      </c>
    </row>
    <row r="36" spans="1:14" s="143" customFormat="1" ht="6.75" customHeight="1" thickTop="1" thickBot="1" x14ac:dyDescent="0.3">
      <c r="A36" s="310"/>
      <c r="B36" s="144"/>
      <c r="C36" s="144"/>
      <c r="D36" s="144"/>
      <c r="E36" s="144"/>
      <c r="F36" s="345"/>
      <c r="G36" s="345"/>
      <c r="H36" s="345"/>
      <c r="I36" s="345"/>
      <c r="J36" s="345"/>
      <c r="K36" s="144"/>
    </row>
    <row r="37" spans="1:14" s="143" customFormat="1" ht="16.5" customHeight="1" thickTop="1" x14ac:dyDescent="0.25">
      <c r="A37" s="310"/>
      <c r="B37" s="316" t="s">
        <v>1443</v>
      </c>
      <c r="C37" s="317"/>
      <c r="D37" s="318" t="s">
        <v>158</v>
      </c>
      <c r="E37" s="319">
        <v>3</v>
      </c>
      <c r="F37" s="337">
        <f xml:space="preserve"> Outputs!S266</f>
        <v>-0.75079456464083805</v>
      </c>
      <c r="G37" s="337">
        <f xml:space="preserve"> Outputs!T266</f>
        <v>-0.85131414000149386</v>
      </c>
      <c r="H37" s="337">
        <f xml:space="preserve"> Outputs!U266</f>
        <v>-3.3163470896821221</v>
      </c>
      <c r="I37" s="337">
        <f xml:space="preserve"> Outputs!V266</f>
        <v>-3.4234651006788543</v>
      </c>
      <c r="J37" s="338">
        <f xml:space="preserve"> Outputs!W266</f>
        <v>-3.5340430234307814</v>
      </c>
      <c r="L37" s="350" t="s">
        <v>1458</v>
      </c>
      <c r="M37" s="357"/>
      <c r="N37" s="350" t="s">
        <v>1869</v>
      </c>
    </row>
    <row r="38" spans="1:14" s="143" customFormat="1" ht="16.5" customHeight="1" thickBot="1" x14ac:dyDescent="0.3">
      <c r="A38" s="310"/>
      <c r="B38" s="325" t="s">
        <v>1444</v>
      </c>
      <c r="C38" s="326"/>
      <c r="D38" s="327" t="s">
        <v>158</v>
      </c>
      <c r="E38" s="327">
        <v>3</v>
      </c>
      <c r="F38" s="343">
        <f xml:space="preserve"> Outputs!S267</f>
        <v>0.21561362793858946</v>
      </c>
      <c r="G38" s="343">
        <f xml:space="preserve"> Outputs!T267</f>
        <v>0.22734475505367818</v>
      </c>
      <c r="H38" s="343">
        <f xml:space="preserve"> Outputs!U267</f>
        <v>0.38703395957682318</v>
      </c>
      <c r="I38" s="343">
        <f xml:space="preserve"> Outputs!V267</f>
        <v>0.39953515647115456</v>
      </c>
      <c r="J38" s="344">
        <f xml:space="preserve"> Outputs!W267</f>
        <v>0.41244014202517287</v>
      </c>
      <c r="L38" s="353" t="s">
        <v>1459</v>
      </c>
      <c r="M38" s="357"/>
      <c r="N38" s="353" t="s">
        <v>1870</v>
      </c>
    </row>
    <row r="39" spans="1:14" s="143" customFormat="1" ht="6.75" customHeight="1" thickTop="1" x14ac:dyDescent="0.25">
      <c r="A39" s="310"/>
      <c r="B39" s="144"/>
      <c r="C39" s="144"/>
      <c r="D39" s="144"/>
      <c r="E39" s="144"/>
      <c r="F39" s="144"/>
      <c r="G39" s="144"/>
      <c r="H39" s="144"/>
      <c r="I39" s="144"/>
      <c r="J39" s="144"/>
      <c r="K39" s="144"/>
    </row>
    <row r="40" spans="1:14" ht="15" customHeight="1" x14ac:dyDescent="0.25"/>
    <row r="41" spans="1:14" ht="14.25" customHeight="1" x14ac:dyDescent="0.25"/>
    <row r="42" spans="1:14" ht="14.25" customHeight="1" x14ac:dyDescent="0.25"/>
    <row r="43" spans="1:14" ht="14.25" customHeight="1" x14ac:dyDescent="0.25"/>
    <row r="44" spans="1:14" ht="14.25" customHeight="1" x14ac:dyDescent="0.25"/>
    <row r="45" spans="1:14" ht="14.25" customHeight="1" x14ac:dyDescent="0.25"/>
    <row r="46" spans="1:14" ht="14.25" customHeight="1" x14ac:dyDescent="0.25"/>
    <row r="47" spans="1:14" ht="14.25" customHeight="1" x14ac:dyDescent="0.25"/>
    <row r="48" spans="1:14" ht="14.25" customHeight="1" x14ac:dyDescent="0.25"/>
    <row r="49" ht="14.25" customHeight="1" x14ac:dyDescent="0.25"/>
    <row r="50" ht="14.25" customHeight="1" x14ac:dyDescent="0.25"/>
    <row r="51" x14ac:dyDescent="0.25"/>
    <row r="80" spans="1:1" hidden="1" x14ac:dyDescent="0.25">
      <c r="A80" s="145"/>
    </row>
    <row r="81" spans="1:1" hidden="1" x14ac:dyDescent="0.25">
      <c r="A81" s="145"/>
    </row>
    <row r="82" spans="1:1" hidden="1" x14ac:dyDescent="0.25">
      <c r="A82" s="145"/>
    </row>
    <row r="83" spans="1:1" hidden="1" x14ac:dyDescent="0.25">
      <c r="A83" s="145"/>
    </row>
    <row r="86" spans="1:1" hidden="1" x14ac:dyDescent="0.25">
      <c r="A86" s="145"/>
    </row>
  </sheetData>
  <mergeCells count="3">
    <mergeCell ref="B2:J2"/>
    <mergeCell ref="B6:C6"/>
    <mergeCell ref="B8:C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9"/>
  <sheetViews>
    <sheetView showGridLines="0" topLeftCell="A22" zoomScale="90" zoomScaleNormal="90" workbookViewId="0"/>
  </sheetViews>
  <sheetFormatPr defaultColWidth="0" defaultRowHeight="13.8" zeroHeight="1" x14ac:dyDescent="0.3"/>
  <cols>
    <col min="1" max="4" width="3.42578125" style="37" customWidth="1"/>
    <col min="5" max="5" width="70" style="37" customWidth="1"/>
    <col min="6" max="6" width="4.42578125" style="37" customWidth="1"/>
    <col min="7" max="7" width="48.42578125" style="37" bestFit="1" customWidth="1"/>
    <col min="8" max="8" width="3.42578125" style="37" customWidth="1"/>
    <col min="9" max="9" width="55" style="37" bestFit="1" customWidth="1"/>
    <col min="10" max="10" width="3.42578125" style="37" customWidth="1"/>
    <col min="11" max="11" width="35.42578125" style="37" customWidth="1"/>
    <col min="12" max="12" width="9.140625" style="37" customWidth="1"/>
    <col min="13" max="13" width="9.140625" style="37" hidden="1" customWidth="1"/>
    <col min="14" max="16384" width="12.42578125" style="37" hidden="1"/>
  </cols>
  <sheetData>
    <row r="1" spans="1:11" s="51" customFormat="1" ht="31.2" x14ac:dyDescent="0.2">
      <c r="A1" s="1" t="str">
        <f ca="1" xml:space="preserve"> RIGHT(CELL("filename", A1), LEN(CELL("filename", A1)) - SEARCH("]", CELL("filename", A1)))</f>
        <v>FAST</v>
      </c>
    </row>
    <row r="2" spans="1:11" x14ac:dyDescent="0.3"/>
    <row r="3" spans="1:11" s="42" customFormat="1" ht="21" x14ac:dyDescent="0.4">
      <c r="A3" s="31" t="s">
        <v>7</v>
      </c>
      <c r="I3" s="31" t="s">
        <v>8</v>
      </c>
      <c r="K3" s="31" t="s">
        <v>9</v>
      </c>
    </row>
    <row r="4" spans="1:11" x14ac:dyDescent="0.3"/>
    <row r="5" spans="1:11" s="29" customFormat="1" ht="15.6" x14ac:dyDescent="0.3">
      <c r="B5" s="26" t="s">
        <v>10</v>
      </c>
      <c r="D5" s="28"/>
      <c r="E5" s="15"/>
    </row>
    <row r="6" spans="1:11" x14ac:dyDescent="0.3">
      <c r="B6" s="18"/>
      <c r="C6" s="18"/>
      <c r="D6" s="24"/>
      <c r="E6" s="48" t="s">
        <v>11</v>
      </c>
      <c r="G6" s="12" t="s">
        <v>12</v>
      </c>
      <c r="H6" s="17"/>
      <c r="I6" s="12" t="s">
        <v>13</v>
      </c>
      <c r="J6" s="17"/>
      <c r="K6" s="17" t="s">
        <v>14</v>
      </c>
    </row>
    <row r="7" spans="1:11" x14ac:dyDescent="0.3">
      <c r="B7" s="18"/>
      <c r="C7" s="18"/>
      <c r="D7" s="24"/>
      <c r="E7" s="61"/>
      <c r="G7" s="12"/>
      <c r="H7" s="17"/>
      <c r="I7" s="17" t="s">
        <v>15</v>
      </c>
      <c r="J7" s="17"/>
      <c r="K7" s="17"/>
    </row>
    <row r="8" spans="1:11" x14ac:dyDescent="0.3">
      <c r="B8" s="18"/>
      <c r="C8" s="18"/>
      <c r="D8" s="24"/>
      <c r="E8" s="56" t="s">
        <v>16</v>
      </c>
      <c r="G8" s="12" t="s">
        <v>17</v>
      </c>
      <c r="H8" s="17"/>
      <c r="I8" s="17" t="s">
        <v>18</v>
      </c>
      <c r="J8" s="17"/>
      <c r="K8" s="17" t="s">
        <v>14</v>
      </c>
    </row>
    <row r="9" spans="1:11" x14ac:dyDescent="0.3">
      <c r="B9" s="18"/>
      <c r="C9" s="18"/>
      <c r="D9" s="24"/>
      <c r="E9" s="12"/>
      <c r="G9" s="12"/>
      <c r="H9" s="17"/>
      <c r="I9" s="17" t="s">
        <v>19</v>
      </c>
      <c r="J9" s="17"/>
      <c r="K9" s="17"/>
    </row>
    <row r="10" spans="1:11" x14ac:dyDescent="0.3">
      <c r="B10" s="18"/>
      <c r="C10" s="18"/>
      <c r="D10" s="24"/>
      <c r="E10" s="12" t="s">
        <v>20</v>
      </c>
      <c r="F10" s="17"/>
      <c r="G10" s="12" t="s">
        <v>21</v>
      </c>
      <c r="H10" s="17"/>
      <c r="I10" s="17" t="s">
        <v>22</v>
      </c>
      <c r="J10" s="17"/>
      <c r="K10" s="17" t="s">
        <v>14</v>
      </c>
    </row>
    <row r="11" spans="1:11" x14ac:dyDescent="0.3">
      <c r="B11" s="18"/>
      <c r="C11" s="18"/>
      <c r="D11" s="24"/>
      <c r="E11" s="12"/>
      <c r="F11" s="17"/>
      <c r="G11" s="12"/>
      <c r="H11" s="17"/>
      <c r="I11" s="17"/>
      <c r="J11" s="17"/>
      <c r="K11" s="17"/>
    </row>
    <row r="12" spans="1:11" x14ac:dyDescent="0.3">
      <c r="B12" s="18"/>
      <c r="C12" s="18"/>
      <c r="D12" s="24"/>
      <c r="E12" s="12" t="s">
        <v>23</v>
      </c>
      <c r="F12" s="17"/>
      <c r="G12" s="12"/>
      <c r="H12" s="17"/>
      <c r="I12" s="17"/>
      <c r="J12" s="17"/>
      <c r="K12" s="17"/>
    </row>
    <row r="13" spans="1:11" x14ac:dyDescent="0.3">
      <c r="B13" s="18"/>
      <c r="C13" s="18"/>
      <c r="D13" s="24"/>
      <c r="E13" s="12" t="s">
        <v>24</v>
      </c>
      <c r="F13" s="17"/>
      <c r="G13" s="12"/>
      <c r="H13" s="17"/>
      <c r="I13" s="17"/>
      <c r="J13" s="17"/>
      <c r="K13" s="17"/>
    </row>
    <row r="14" spans="1:11" x14ac:dyDescent="0.3">
      <c r="B14" s="18"/>
      <c r="C14" s="18"/>
      <c r="D14" s="24"/>
      <c r="E14" s="12"/>
      <c r="F14" s="17"/>
      <c r="G14" s="12"/>
      <c r="H14" s="17"/>
      <c r="I14" s="17"/>
      <c r="J14" s="17"/>
      <c r="K14" s="17"/>
    </row>
    <row r="15" spans="1:11" x14ac:dyDescent="0.3">
      <c r="B15" s="18"/>
      <c r="C15" s="18"/>
      <c r="D15" s="24"/>
      <c r="E15" s="41" t="s">
        <v>25</v>
      </c>
      <c r="G15" s="12" t="s">
        <v>26</v>
      </c>
      <c r="I15" s="37" t="s">
        <v>27</v>
      </c>
      <c r="K15" s="37" t="s">
        <v>14</v>
      </c>
    </row>
    <row r="16" spans="1:11" x14ac:dyDescent="0.3">
      <c r="B16" s="18"/>
      <c r="C16" s="18"/>
      <c r="D16" s="24"/>
      <c r="E16" s="12"/>
      <c r="G16" s="12"/>
      <c r="I16" s="37" t="s">
        <v>28</v>
      </c>
    </row>
    <row r="17" spans="2:11" s="29" customFormat="1" ht="15.6" x14ac:dyDescent="0.3">
      <c r="B17" s="26" t="s">
        <v>29</v>
      </c>
      <c r="C17" s="30"/>
      <c r="D17" s="28"/>
      <c r="E17" s="15"/>
      <c r="G17" s="15"/>
    </row>
    <row r="18" spans="2:11" x14ac:dyDescent="0.3">
      <c r="B18" s="18"/>
      <c r="C18" s="18"/>
      <c r="D18" s="24"/>
      <c r="E18" s="58" t="s">
        <v>30</v>
      </c>
      <c r="G18" s="12" t="s">
        <v>31</v>
      </c>
      <c r="I18" s="37" t="s">
        <v>22</v>
      </c>
      <c r="K18" s="37" t="s">
        <v>32</v>
      </c>
    </row>
    <row r="19" spans="2:11" x14ac:dyDescent="0.3">
      <c r="B19" s="18"/>
      <c r="C19" s="18"/>
      <c r="D19" s="24"/>
      <c r="E19" s="12"/>
      <c r="G19" s="12"/>
      <c r="K19" s="37" t="s">
        <v>33</v>
      </c>
    </row>
    <row r="20" spans="2:11" x14ac:dyDescent="0.3">
      <c r="B20" s="18"/>
      <c r="C20" s="18"/>
      <c r="D20" s="24"/>
      <c r="E20" s="33" t="s">
        <v>34</v>
      </c>
      <c r="G20" s="12" t="s">
        <v>35</v>
      </c>
      <c r="I20" s="37" t="s">
        <v>22</v>
      </c>
      <c r="K20" s="37" t="s">
        <v>36</v>
      </c>
    </row>
    <row r="21" spans="2:11" x14ac:dyDescent="0.3">
      <c r="B21" s="18"/>
      <c r="C21" s="18"/>
      <c r="D21" s="24"/>
      <c r="E21" s="12"/>
      <c r="G21" s="12"/>
      <c r="K21" s="37" t="s">
        <v>37</v>
      </c>
    </row>
    <row r="22" spans="2:11" x14ac:dyDescent="0.3">
      <c r="B22" s="18"/>
      <c r="C22" s="18"/>
      <c r="D22" s="24"/>
      <c r="E22" s="63" t="s">
        <v>38</v>
      </c>
      <c r="G22" s="12" t="s">
        <v>39</v>
      </c>
      <c r="I22" s="37" t="s">
        <v>13</v>
      </c>
      <c r="K22" s="37" t="s">
        <v>36</v>
      </c>
    </row>
    <row r="23" spans="2:11" x14ac:dyDescent="0.3">
      <c r="B23" s="18"/>
      <c r="C23" s="18"/>
      <c r="D23" s="24"/>
      <c r="E23" s="12"/>
      <c r="G23" s="12"/>
      <c r="I23" s="37" t="s">
        <v>15</v>
      </c>
      <c r="K23" s="37" t="s">
        <v>37</v>
      </c>
    </row>
    <row r="24" spans="2:11" x14ac:dyDescent="0.3">
      <c r="B24" s="18"/>
      <c r="C24" s="18"/>
      <c r="D24" s="24"/>
      <c r="E24" s="34" t="s">
        <v>40</v>
      </c>
      <c r="G24" s="12" t="s">
        <v>41</v>
      </c>
      <c r="I24" s="37" t="s">
        <v>22</v>
      </c>
      <c r="K24" s="37" t="s">
        <v>42</v>
      </c>
    </row>
    <row r="25" spans="2:11" x14ac:dyDescent="0.3">
      <c r="K25" s="37" t="s">
        <v>43</v>
      </c>
    </row>
    <row r="26" spans="2:11" x14ac:dyDescent="0.3">
      <c r="E26" s="45" t="s">
        <v>44</v>
      </c>
      <c r="G26" s="37" t="s">
        <v>45</v>
      </c>
      <c r="I26" s="37" t="s">
        <v>46</v>
      </c>
      <c r="K26" s="37" t="s">
        <v>47</v>
      </c>
    </row>
    <row r="27" spans="2:11" x14ac:dyDescent="0.3">
      <c r="K27" s="37" t="s">
        <v>48</v>
      </c>
    </row>
    <row r="28" spans="2:11" ht="24.75" customHeight="1" x14ac:dyDescent="0.3">
      <c r="E28" s="47">
        <v>0</v>
      </c>
      <c r="G28" s="37" t="s">
        <v>49</v>
      </c>
      <c r="I28" s="37" t="s">
        <v>46</v>
      </c>
      <c r="K28" s="37" t="s">
        <v>50</v>
      </c>
    </row>
    <row r="29" spans="2:11" x14ac:dyDescent="0.3">
      <c r="K29" s="37" t="s">
        <v>51</v>
      </c>
    </row>
    <row r="30" spans="2:11" x14ac:dyDescent="0.3">
      <c r="E30" s="37" t="s">
        <v>52</v>
      </c>
    </row>
    <row r="31" spans="2:11" x14ac:dyDescent="0.3"/>
    <row r="32" spans="2:11" s="29" customFormat="1" ht="15.6" x14ac:dyDescent="0.3">
      <c r="B32" s="26" t="s">
        <v>53</v>
      </c>
      <c r="C32" s="30"/>
      <c r="D32" s="28"/>
      <c r="E32" s="15"/>
      <c r="F32" s="15"/>
      <c r="G32" s="15"/>
    </row>
    <row r="33" spans="1:11" x14ac:dyDescent="0.3">
      <c r="B33" s="18"/>
      <c r="C33" s="18"/>
      <c r="D33" s="24"/>
      <c r="E33" s="33" t="s">
        <v>54</v>
      </c>
      <c r="F33" s="12"/>
      <c r="G33" s="12" t="s">
        <v>55</v>
      </c>
      <c r="I33" s="37" t="s">
        <v>14</v>
      </c>
      <c r="K33" s="37" t="s">
        <v>36</v>
      </c>
    </row>
    <row r="34" spans="1:11" x14ac:dyDescent="0.3">
      <c r="B34" s="18"/>
      <c r="C34" s="18"/>
      <c r="D34" s="24"/>
      <c r="E34" s="12"/>
      <c r="F34" s="12"/>
      <c r="G34" s="12"/>
      <c r="K34" s="37" t="s">
        <v>37</v>
      </c>
    </row>
    <row r="35" spans="1:11" x14ac:dyDescent="0.3">
      <c r="B35" s="18"/>
      <c r="C35" s="18"/>
      <c r="D35" s="24"/>
      <c r="E35" s="44" t="s">
        <v>56</v>
      </c>
      <c r="F35" s="12"/>
      <c r="G35" s="12" t="s">
        <v>57</v>
      </c>
      <c r="I35" s="37" t="s">
        <v>58</v>
      </c>
      <c r="K35" s="37" t="s">
        <v>59</v>
      </c>
    </row>
    <row r="36" spans="1:11" x14ac:dyDescent="0.3">
      <c r="B36" s="18"/>
      <c r="C36" s="18"/>
      <c r="D36" s="24"/>
      <c r="E36" s="12"/>
      <c r="F36" s="12"/>
      <c r="G36" s="12"/>
      <c r="I36" s="37" t="s">
        <v>60</v>
      </c>
      <c r="K36" s="37" t="s">
        <v>61</v>
      </c>
    </row>
    <row r="37" spans="1:11" s="29" customFormat="1" ht="15.6" x14ac:dyDescent="0.3">
      <c r="B37" s="26" t="s">
        <v>62</v>
      </c>
      <c r="C37" s="30"/>
      <c r="D37" s="28"/>
      <c r="E37" s="15"/>
      <c r="F37" s="15"/>
      <c r="G37" s="15"/>
    </row>
    <row r="38" spans="1:11" x14ac:dyDescent="0.3">
      <c r="B38" s="18"/>
      <c r="C38" s="18"/>
      <c r="D38" s="24"/>
      <c r="E38" s="12"/>
      <c r="F38" s="12"/>
      <c r="G38" s="12"/>
    </row>
    <row r="39" spans="1:11" x14ac:dyDescent="0.3">
      <c r="B39" s="18"/>
      <c r="C39" s="18"/>
      <c r="D39" s="24"/>
      <c r="E39" s="59" t="s">
        <v>63</v>
      </c>
      <c r="F39" s="12"/>
      <c r="G39" s="12" t="s">
        <v>64</v>
      </c>
      <c r="I39" s="37" t="s">
        <v>22</v>
      </c>
      <c r="K39" s="37" t="s">
        <v>65</v>
      </c>
    </row>
    <row r="40" spans="1:11" x14ac:dyDescent="0.3">
      <c r="B40" s="18"/>
      <c r="C40" s="18"/>
      <c r="D40" s="24"/>
      <c r="E40" s="12"/>
      <c r="F40" s="12"/>
      <c r="G40" s="12"/>
      <c r="K40" s="37" t="s">
        <v>66</v>
      </c>
    </row>
    <row r="41" spans="1:11" s="29" customFormat="1" ht="15.6" x14ac:dyDescent="0.3">
      <c r="A41" s="15"/>
      <c r="B41" s="26" t="s">
        <v>67</v>
      </c>
      <c r="C41" s="30"/>
      <c r="D41" s="28"/>
      <c r="E41" s="15"/>
      <c r="F41" s="15"/>
      <c r="G41" s="15"/>
    </row>
    <row r="42" spans="1:11" x14ac:dyDescent="0.3">
      <c r="B42" s="18"/>
      <c r="C42" s="18"/>
      <c r="D42" s="24"/>
      <c r="E42" s="12"/>
      <c r="F42" s="12"/>
      <c r="G42" s="12"/>
    </row>
    <row r="43" spans="1:11" x14ac:dyDescent="0.3">
      <c r="B43" s="18"/>
      <c r="C43" s="18"/>
      <c r="D43" s="24"/>
      <c r="E43" s="60" t="s">
        <v>68</v>
      </c>
      <c r="F43" s="12"/>
      <c r="G43" s="12" t="s">
        <v>69</v>
      </c>
      <c r="K43" s="37" t="s">
        <v>32</v>
      </c>
    </row>
    <row r="44" spans="1:11" x14ac:dyDescent="0.3">
      <c r="B44" s="18"/>
      <c r="C44" s="18"/>
      <c r="D44" s="24"/>
      <c r="E44" s="27"/>
      <c r="F44" s="12"/>
      <c r="G44" s="12"/>
      <c r="K44" s="37" t="s">
        <v>70</v>
      </c>
    </row>
    <row r="45" spans="1:11" x14ac:dyDescent="0.3">
      <c r="B45" s="18"/>
      <c r="C45" s="18"/>
      <c r="D45" s="24"/>
      <c r="E45" s="50" t="s">
        <v>71</v>
      </c>
      <c r="F45" s="12"/>
      <c r="G45" s="12" t="s">
        <v>72</v>
      </c>
      <c r="K45" s="37" t="s">
        <v>36</v>
      </c>
    </row>
    <row r="46" spans="1:11" x14ac:dyDescent="0.3">
      <c r="B46" s="18"/>
      <c r="C46" s="18"/>
      <c r="D46" s="24"/>
      <c r="E46" s="27"/>
      <c r="F46" s="12"/>
      <c r="G46" s="12"/>
      <c r="K46" s="37" t="s">
        <v>73</v>
      </c>
    </row>
    <row r="47" spans="1:11" x14ac:dyDescent="0.3">
      <c r="B47" s="18"/>
      <c r="C47" s="18"/>
      <c r="D47" s="24"/>
      <c r="E47" s="43" t="s">
        <v>74</v>
      </c>
      <c r="F47" s="12"/>
      <c r="G47" s="12" t="s">
        <v>75</v>
      </c>
      <c r="K47" s="37" t="s">
        <v>76</v>
      </c>
    </row>
    <row r="48" spans="1:11" x14ac:dyDescent="0.3">
      <c r="B48" s="18"/>
      <c r="C48" s="18"/>
      <c r="D48" s="24"/>
      <c r="E48" s="27"/>
      <c r="F48" s="12"/>
      <c r="G48" s="12"/>
      <c r="K48" s="37" t="s">
        <v>77</v>
      </c>
    </row>
    <row r="49" spans="1:11" x14ac:dyDescent="0.3">
      <c r="B49" s="18"/>
      <c r="C49" s="18"/>
      <c r="D49" s="24"/>
      <c r="E49" s="62" t="s">
        <v>78</v>
      </c>
      <c r="F49" s="12"/>
      <c r="G49" s="12" t="s">
        <v>79</v>
      </c>
      <c r="K49" s="37" t="s">
        <v>80</v>
      </c>
    </row>
    <row r="50" spans="1:11" x14ac:dyDescent="0.3">
      <c r="B50" s="18"/>
      <c r="C50" s="18"/>
      <c r="D50" s="24"/>
      <c r="E50" s="27"/>
      <c r="F50" s="12"/>
      <c r="G50" s="12"/>
      <c r="K50" s="32" t="s">
        <v>81</v>
      </c>
    </row>
    <row r="51" spans="1:11" x14ac:dyDescent="0.3">
      <c r="B51" s="17"/>
      <c r="C51" s="17"/>
      <c r="D51" s="17"/>
      <c r="E51" s="49" t="s">
        <v>82</v>
      </c>
      <c r="F51" s="17"/>
      <c r="G51" s="17" t="s">
        <v>83</v>
      </c>
      <c r="K51" s="37" t="s">
        <v>84</v>
      </c>
    </row>
    <row r="52" spans="1:11" x14ac:dyDescent="0.3">
      <c r="B52" s="17"/>
      <c r="C52" s="17"/>
      <c r="D52" s="17"/>
      <c r="E52" s="27"/>
      <c r="F52" s="17"/>
      <c r="G52" s="17"/>
      <c r="K52" s="32" t="s">
        <v>85</v>
      </c>
    </row>
    <row r="53" spans="1:11" x14ac:dyDescent="0.3">
      <c r="B53" s="17"/>
      <c r="C53" s="17"/>
      <c r="D53" s="17"/>
      <c r="E53" s="52" t="s">
        <v>86</v>
      </c>
      <c r="F53" s="17"/>
      <c r="G53" s="17" t="s">
        <v>87</v>
      </c>
      <c r="K53" s="37" t="s">
        <v>88</v>
      </c>
    </row>
    <row r="54" spans="1:11" x14ac:dyDescent="0.3">
      <c r="K54" s="32" t="s">
        <v>89</v>
      </c>
    </row>
    <row r="55" spans="1:11" x14ac:dyDescent="0.3">
      <c r="K55" s="32"/>
    </row>
    <row r="56" spans="1:11" s="54" customFormat="1" ht="15.6" x14ac:dyDescent="0.2">
      <c r="A56" s="54" t="s">
        <v>90</v>
      </c>
    </row>
    <row r="57" spans="1:11" x14ac:dyDescent="0.3"/>
    <row r="58" spans="1:11" x14ac:dyDescent="0.3"/>
    <row r="59" spans="1:11" x14ac:dyDescent="0.3"/>
  </sheetData>
  <conditionalFormatting sqref="E28">
    <cfRule type="cellIs" dxfId="108" priority="1" stopIfTrue="1" operator="notEqual">
      <formula>0</formula>
    </cfRule>
    <cfRule type="cellIs" dxfId="107" priority="2" stopIfTrue="1" operator="equal">
      <formula>""</formula>
    </cfRule>
  </conditionalFormatting>
  <pageMargins left="0.70866141732283472" right="0.70866141732283472" top="0.74803149606299213" bottom="0.74803149606299213" header="0.31496062992125984" footer="0.31496062992125984"/>
  <pageSetup paperSize="9" scale="62" orientation="landscape" r:id="rId1"/>
  <headerFooter>
    <oddHeader>&amp;L&amp;F&amp;C&amp;A</oddHeader>
    <oddFooter>&amp;LPrinted on &amp;D at &amp;T&amp;CPage &amp;P of &amp;N&amp;ROfwat</oddFooter>
  </headerFooter>
  <customProperties>
    <customPr name="MMSheetType"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W859"/>
  <sheetViews>
    <sheetView showGridLines="0" topLeftCell="A61" zoomScale="90" zoomScaleNormal="90" workbookViewId="0"/>
  </sheetViews>
  <sheetFormatPr defaultColWidth="0" defaultRowHeight="10.199999999999999" x14ac:dyDescent="0.2"/>
  <cols>
    <col min="1" max="1" width="23.42578125" style="35" customWidth="1"/>
    <col min="2" max="2" width="28.140625" style="35" customWidth="1"/>
    <col min="3" max="3" width="23.140625" style="35" customWidth="1"/>
    <col min="4" max="26" width="9.42578125" style="35" customWidth="1"/>
    <col min="27" max="55" width="9.140625" style="35" hidden="1" customWidth="1"/>
    <col min="56" max="102" width="9.42578125" style="35" hidden="1" customWidth="1"/>
    <col min="103" max="16384" width="9.42578125" style="35" hidden="1"/>
  </cols>
  <sheetData>
    <row r="1" spans="1:101" s="1" customFormat="1" ht="31.2" x14ac:dyDescent="0.2">
      <c r="A1" s="1" t="str">
        <f ca="1" xml:space="preserve"> RIGHT(CELL("filename", A1), LEN(CELL("filename", A1)) - SEARCH("]", CELL("filename", A1)))</f>
        <v>Contents</v>
      </c>
    </row>
    <row r="3" spans="1:101" ht="15.6" x14ac:dyDescent="0.2">
      <c r="A3" s="8" t="s">
        <v>91</v>
      </c>
      <c r="B3" s="8" t="s">
        <v>92</v>
      </c>
      <c r="C3" s="8" t="s">
        <v>93</v>
      </c>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row>
    <row r="4" spans="1:101" s="217" customFormat="1" ht="15.6" x14ac:dyDescent="0.2">
      <c r="A4" s="214"/>
      <c r="B4" s="215"/>
      <c r="C4" s="216"/>
    </row>
    <row r="5" spans="1:101" s="217" customFormat="1" ht="15.6" x14ac:dyDescent="0.2">
      <c r="A5" s="214" t="s">
        <v>94</v>
      </c>
      <c r="B5" s="215"/>
      <c r="C5" s="216"/>
    </row>
    <row r="6" spans="1:101" s="217" customFormat="1" ht="15.6" x14ac:dyDescent="0.2">
      <c r="A6" s="214"/>
      <c r="B6" s="215" t="str">
        <f xml:space="preserve"> InpS!$A$8</f>
        <v>Time</v>
      </c>
      <c r="C6" s="216"/>
    </row>
    <row r="7" spans="1:101" s="217" customFormat="1" ht="15.6" x14ac:dyDescent="0.2">
      <c r="A7" s="214"/>
      <c r="B7" s="215" t="str">
        <f xml:space="preserve"> InpS!$A$19</f>
        <v>Indexation</v>
      </c>
      <c r="C7" s="216"/>
    </row>
    <row r="8" spans="1:101" s="217" customFormat="1" ht="15.6" x14ac:dyDescent="0.2">
      <c r="A8" s="214"/>
      <c r="B8" s="215"/>
      <c r="C8" s="216" t="str">
        <f xml:space="preserve"> InpS!$B$21</f>
        <v>CPI(H)</v>
      </c>
    </row>
    <row r="9" spans="1:101" s="217" customFormat="1" ht="15.6" x14ac:dyDescent="0.2">
      <c r="A9" s="214"/>
      <c r="B9" s="215"/>
      <c r="C9" s="216" t="str">
        <f xml:space="preserve"> InpS!$B$36</f>
        <v>CPI(H) 2022-23</v>
      </c>
    </row>
    <row r="10" spans="1:101" s="217" customFormat="1" ht="15.6" x14ac:dyDescent="0.2">
      <c r="A10" s="214"/>
      <c r="B10" s="215"/>
      <c r="C10" s="216" t="str">
        <f xml:space="preserve"> InpS!$B$50</f>
        <v>Reference years</v>
      </c>
    </row>
    <row r="11" spans="1:101" s="217" customFormat="1" ht="15.6" x14ac:dyDescent="0.2">
      <c r="A11" s="214"/>
      <c r="B11" s="215" t="str">
        <f xml:space="preserve"> InpS!$A$58</f>
        <v>Revenue Adjustments</v>
      </c>
      <c r="C11" s="216"/>
    </row>
    <row r="12" spans="1:101" s="217" customFormat="1" ht="15.6" x14ac:dyDescent="0.2">
      <c r="A12" s="214"/>
      <c r="B12" s="215"/>
      <c r="C12" s="216" t="str">
        <f xml:space="preserve"> InpS!$B$60</f>
        <v>PR14 Blind Year reconciliation end-of-period revenue adjustments</v>
      </c>
    </row>
    <row r="13" spans="1:101" s="217" customFormat="1" ht="15.6" x14ac:dyDescent="0.2">
      <c r="A13" s="214"/>
      <c r="B13" s="215"/>
      <c r="C13" s="216" t="str">
        <f xml:space="preserve"> InpS!$B$92</f>
        <v>PR19 reconciliation revenue adjustments</v>
      </c>
    </row>
    <row r="14" spans="1:101" s="217" customFormat="1" ht="15.6" x14ac:dyDescent="0.2">
      <c r="A14" s="214"/>
      <c r="B14" s="215"/>
      <c r="C14" s="216" t="str">
        <f xml:space="preserve"> InpS!$B$283</f>
        <v>Deferred 2022-23 in-period ODI payments (tvm adjusted amounts to be applied with 2023-24 ODI payments in 2025-26 allowed revenue)</v>
      </c>
    </row>
    <row r="15" spans="1:101" s="217" customFormat="1" ht="15.6" x14ac:dyDescent="0.2">
      <c r="A15" s="214"/>
      <c r="B15" s="215"/>
      <c r="C15" s="216" t="str">
        <f xml:space="preserve"> InpS!$B$293</f>
        <v>2023-24 in-period ODI payments to be applied in 2025-26 allowed revenue</v>
      </c>
    </row>
    <row r="16" spans="1:101" s="217" customFormat="1" ht="15.6" x14ac:dyDescent="0.2">
      <c r="A16" s="214"/>
      <c r="B16" s="215"/>
      <c r="C16" s="216" t="str">
        <f xml:space="preserve"> InpS!$B$330</f>
        <v>2024-25 in-period ODI payments to be applied in 2026-27 allowed revenue</v>
      </c>
    </row>
    <row r="17" spans="1:3" s="217" customFormat="1" ht="15.6" x14ac:dyDescent="0.2">
      <c r="A17" s="214"/>
      <c r="B17" s="215" t="str">
        <f xml:space="preserve"> InpS!$A$372</f>
        <v>Tax Uplift Eligibility Switches</v>
      </c>
      <c r="C17" s="216"/>
    </row>
    <row r="18" spans="1:3" s="217" customFormat="1" ht="15.6" x14ac:dyDescent="0.2">
      <c r="A18" s="214"/>
      <c r="B18" s="215"/>
      <c r="C18" s="216" t="str">
        <f xml:space="preserve"> InpS!$B$374</f>
        <v>PR14 Blind Year reconciliation end-of-period revenue adjustments</v>
      </c>
    </row>
    <row r="19" spans="1:3" s="217" customFormat="1" ht="15.6" x14ac:dyDescent="0.2">
      <c r="A19" s="214"/>
      <c r="B19" s="215"/>
      <c r="C19" s="216" t="str">
        <f xml:space="preserve"> InpS!$B$382</f>
        <v>PR19 reconciliation revenue adjustments</v>
      </c>
    </row>
    <row r="20" spans="1:3" s="217" customFormat="1" ht="15.6" x14ac:dyDescent="0.2">
      <c r="A20" s="214"/>
      <c r="B20" s="215"/>
      <c r="C20" s="216" t="str">
        <f xml:space="preserve"> InpS!$B$573</f>
        <v>PR19 In-period ODI revenue adjustments (eligibile for tax uplift per tax treatment applied in the In-period adjustments model)</v>
      </c>
    </row>
    <row r="21" spans="1:3" s="217" customFormat="1" ht="15.6" x14ac:dyDescent="0.2">
      <c r="A21" s="214"/>
      <c r="B21" s="215" t="str">
        <f xml:space="preserve"> InpS!$A$583</f>
        <v>Profiling Inputs</v>
      </c>
      <c r="C21" s="216"/>
    </row>
    <row r="22" spans="1:3" s="217" customFormat="1" ht="15.6" x14ac:dyDescent="0.2">
      <c r="A22" s="214"/>
      <c r="B22" s="215"/>
      <c r="C22" s="216" t="str">
        <f xml:space="preserve"> InpS!$B$585</f>
        <v>Discounting</v>
      </c>
    </row>
    <row r="23" spans="1:3" s="217" customFormat="1" ht="15.6" x14ac:dyDescent="0.2">
      <c r="A23" s="214"/>
      <c r="B23" s="215"/>
      <c r="C23" s="216" t="str">
        <f xml:space="preserve"> InpS!$B$598</f>
        <v>Number of years (used with profile selector option 2)</v>
      </c>
    </row>
    <row r="24" spans="1:3" s="217" customFormat="1" ht="15.6" x14ac:dyDescent="0.2">
      <c r="A24" s="214"/>
      <c r="B24" s="215"/>
      <c r="C24" s="216" t="str">
        <f xml:space="preserve"> InpS!$B$602</f>
        <v>Profile selector</v>
      </c>
    </row>
    <row r="25" spans="1:3" s="217" customFormat="1" ht="15.6" x14ac:dyDescent="0.2">
      <c r="A25" s="214"/>
      <c r="B25" s="215" t="str">
        <f xml:space="preserve"> InpS!$A$613</f>
        <v>Non Changeable Model Technical Inputs</v>
      </c>
      <c r="C25" s="216"/>
    </row>
    <row r="26" spans="1:3" s="217" customFormat="1" ht="15.6" x14ac:dyDescent="0.2">
      <c r="A26" s="214"/>
      <c r="B26" s="215"/>
      <c r="C26" s="216"/>
    </row>
    <row r="27" spans="1:3" s="217" customFormat="1" ht="15.6" x14ac:dyDescent="0.2">
      <c r="A27" s="214" t="s">
        <v>95</v>
      </c>
      <c r="B27" s="215"/>
      <c r="C27" s="216"/>
    </row>
    <row r="28" spans="1:3" s="217" customFormat="1" ht="15.6" x14ac:dyDescent="0.2">
      <c r="A28" s="214"/>
      <c r="B28" s="289" t="str">
        <f xml:space="preserve"> Time!$A$8</f>
        <v>Headers</v>
      </c>
      <c r="C28" s="216"/>
    </row>
    <row r="29" spans="1:3" s="217" customFormat="1" ht="15.6" x14ac:dyDescent="0.2">
      <c r="A29" s="214"/>
      <c r="B29" s="215" t="str">
        <f xml:space="preserve"> Time!$A$23</f>
        <v>Forecast start period flag</v>
      </c>
      <c r="C29" s="216"/>
    </row>
    <row r="30" spans="1:3" s="217" customFormat="1" ht="15.6" x14ac:dyDescent="0.2">
      <c r="A30" s="214"/>
      <c r="B30" s="215" t="str">
        <f xml:space="preserve"> Time!$A$30</f>
        <v>AMP period flag</v>
      </c>
      <c r="C30" s="216"/>
    </row>
    <row r="31" spans="1:3" s="217" customFormat="1" ht="15.6" x14ac:dyDescent="0.2">
      <c r="A31" s="214"/>
      <c r="B31" s="215"/>
      <c r="C31" s="216"/>
    </row>
    <row r="32" spans="1:3" s="217" customFormat="1" ht="15.6" x14ac:dyDescent="0.2">
      <c r="A32" s="214" t="s">
        <v>96</v>
      </c>
      <c r="B32" s="215"/>
      <c r="C32" s="216"/>
    </row>
    <row r="33" spans="1:3" s="217" customFormat="1" ht="15.6" x14ac:dyDescent="0.2">
      <c r="A33" s="214"/>
      <c r="B33" s="215" t="str">
        <f xml:space="preserve"> Indexation!$A$8</f>
        <v>CPIH Monthly Index</v>
      </c>
      <c r="C33" s="216"/>
    </row>
    <row r="34" spans="1:3" s="217" customFormat="1" ht="15.6" x14ac:dyDescent="0.2">
      <c r="A34" s="214"/>
      <c r="B34" s="215" t="str">
        <f xml:space="preserve"> Indexation!$A$69</f>
        <v>CPIH Index Calculations</v>
      </c>
      <c r="C34" s="216"/>
    </row>
    <row r="35" spans="1:3" s="217" customFormat="1" ht="15.6" x14ac:dyDescent="0.2">
      <c r="A35" s="214"/>
      <c r="B35" s="215" t="str">
        <f xml:space="preserve"> Indexation!$A$85</f>
        <v>CPIH Inflators</v>
      </c>
      <c r="C35" s="216"/>
    </row>
    <row r="36" spans="1:3" s="217" customFormat="1" ht="15.6" x14ac:dyDescent="0.2">
      <c r="A36" s="214"/>
      <c r="B36" s="215"/>
      <c r="C36" s="216"/>
    </row>
    <row r="37" spans="1:3" s="217" customFormat="1" ht="15.6" x14ac:dyDescent="0.2">
      <c r="A37" s="214" t="s">
        <v>97</v>
      </c>
      <c r="B37" s="215"/>
      <c r="C37" s="216"/>
    </row>
    <row r="38" spans="1:3" s="217" customFormat="1" ht="15.6" x14ac:dyDescent="0.2">
      <c r="A38" s="214"/>
      <c r="B38" s="215" t="str">
        <f xml:space="preserve"> Calc!$A$8</f>
        <v>Adjust Reconciliation Adjustments To PR24 Base Year (2022-23) FYA Prices</v>
      </c>
      <c r="C38" s="216"/>
    </row>
    <row r="39" spans="1:3" s="217" customFormat="1" ht="15.6" x14ac:dyDescent="0.2">
      <c r="A39" s="214"/>
      <c r="B39" s="215"/>
      <c r="C39" s="216" t="str">
        <f xml:space="preserve"> Calc!$B$9</f>
        <v>Reconciliation adjustments calculated in 2017-18 CPI(H) FYA prices</v>
      </c>
    </row>
    <row r="40" spans="1:3" s="217" customFormat="1" ht="15.6" x14ac:dyDescent="0.2">
      <c r="A40" s="214"/>
      <c r="B40" s="215"/>
      <c r="C40" s="216" t="str">
        <f xml:space="preserve"> Calc!$B$378</f>
        <v>Reconciliation adjustments calculated in 2022-23 CPI(H) FYA prices</v>
      </c>
    </row>
    <row r="41" spans="1:3" s="217" customFormat="1" ht="15.6" x14ac:dyDescent="0.2">
      <c r="A41" s="214"/>
      <c r="B41" s="215"/>
      <c r="C41" s="216" t="str">
        <f xml:space="preserve"> Calc!$B$399</f>
        <v>Reconciliation adjustments calculated in 2024-25 CPI(H) FYA prices</v>
      </c>
    </row>
    <row r="42" spans="1:3" s="217" customFormat="1" ht="15.6" x14ac:dyDescent="0.2">
      <c r="A42" s="214"/>
      <c r="B42" s="215"/>
      <c r="C42" s="216" t="str">
        <f xml:space="preserve"> Calc!$B$420</f>
        <v>Reconciliation adjustments calculated in 2024-25 basket year CPI(H) (prior November) prices</v>
      </c>
    </row>
    <row r="43" spans="1:3" s="217" customFormat="1" ht="15.6" x14ac:dyDescent="0.2">
      <c r="A43" s="214"/>
      <c r="B43" s="215" t="str">
        <f xml:space="preserve"> Calc!$A$459</f>
        <v>Separate Adjustments Into Those Eligible / Not Eligible For Tax Uplift</v>
      </c>
      <c r="C43" s="216"/>
    </row>
    <row r="44" spans="1:3" s="217" customFormat="1" ht="15.6" x14ac:dyDescent="0.2">
      <c r="A44" s="214"/>
      <c r="B44" s="215"/>
      <c r="C44" s="216" t="str">
        <f xml:space="preserve"> Calc!$B$460</f>
        <v>Adjustments eligible for tax uplift</v>
      </c>
    </row>
    <row r="45" spans="1:3" s="217" customFormat="1" ht="15.6" x14ac:dyDescent="0.2">
      <c r="A45" s="214"/>
      <c r="B45" s="215"/>
      <c r="C45" s="216" t="str">
        <f xml:space="preserve"> Calc!$B$1123</f>
        <v>Total adjustments eligible for tax uplift</v>
      </c>
    </row>
    <row r="46" spans="1:3" s="217" customFormat="1" ht="15.6" x14ac:dyDescent="0.2">
      <c r="A46" s="214"/>
      <c r="B46" s="215"/>
      <c r="C46" s="216" t="str">
        <f xml:space="preserve"> Calc!$B$1287</f>
        <v>Adjustments not eligible for tax uplift</v>
      </c>
    </row>
    <row r="47" spans="1:3" s="217" customFormat="1" ht="15.6" x14ac:dyDescent="0.2">
      <c r="A47" s="214"/>
      <c r="B47" s="215"/>
      <c r="C47" s="216" t="str">
        <f xml:space="preserve"> Calc!$B$1950</f>
        <v>Total adjustments not eligible for tax uplift</v>
      </c>
    </row>
    <row r="48" spans="1:3" s="217" customFormat="1" ht="15.6" x14ac:dyDescent="0.2">
      <c r="A48" s="214"/>
      <c r="B48" s="215" t="str">
        <f xml:space="preserve"> Calc!$A$2161</f>
        <v>Unprofiled Post Financeability Adjustments In 2022-23 CPIH FYA Prices (Excluding PR19 In-period ODI Items)</v>
      </c>
      <c r="C48" s="216"/>
    </row>
    <row r="49" spans="1:3" s="217" customFormat="1" ht="15.6" x14ac:dyDescent="0.2">
      <c r="A49" s="214"/>
      <c r="B49" s="215"/>
      <c r="C49" s="216" t="str">
        <f xml:space="preserve"> Calc!$B$2162</f>
        <v>Total adjustments eligible for tax uplift before profiling</v>
      </c>
    </row>
    <row r="50" spans="1:3" s="217" customFormat="1" ht="15.6" x14ac:dyDescent="0.2">
      <c r="A50" s="214"/>
      <c r="B50" s="215"/>
      <c r="C50" s="216" t="str">
        <f xml:space="preserve"> Calc!$B$2170</f>
        <v>Total adjustments not eligible for tax uplift before profiling</v>
      </c>
    </row>
    <row r="51" spans="1:3" s="217" customFormat="1" ht="15.6" x14ac:dyDescent="0.2">
      <c r="A51" s="214"/>
      <c r="B51" s="215"/>
      <c r="C51" s="216"/>
    </row>
    <row r="52" spans="1:3" s="217" customFormat="1" ht="15.6" x14ac:dyDescent="0.2">
      <c r="A52" s="214" t="s">
        <v>98</v>
      </c>
      <c r="B52" s="215"/>
      <c r="C52" s="216"/>
    </row>
    <row r="53" spans="1:3" s="217" customFormat="1" ht="15.6" x14ac:dyDescent="0.2">
      <c r="A53" s="214"/>
      <c r="B53" s="215" t="str">
        <f xml:space="preserve"> 'Calc_In-periodODI'!$A$8</f>
        <v>Adjust Reconciliation Adjustments To PR24 Base Year (2022-23) FYA Prices</v>
      </c>
      <c r="C53" s="216"/>
    </row>
    <row r="54" spans="1:3" s="217" customFormat="1" ht="15.6" x14ac:dyDescent="0.2">
      <c r="A54" s="214"/>
      <c r="B54" s="215"/>
      <c r="C54" s="216" t="str">
        <f xml:space="preserve"> 'Calc_In-periodODI'!$B$9</f>
        <v>Reconciliation adjustments calculated in 2017-18 CPI(H) FYA prices</v>
      </c>
    </row>
    <row r="55" spans="1:3" s="217" customFormat="1" ht="15.6" x14ac:dyDescent="0.2">
      <c r="A55" s="214"/>
      <c r="B55" s="215" t="str">
        <f>'Calc_In-periodODI'!$A$180</f>
        <v>Aggregate Adjustments By Price Control</v>
      </c>
      <c r="C55" s="216"/>
    </row>
    <row r="56" spans="1:3" s="217" customFormat="1" ht="15.6" x14ac:dyDescent="0.2">
      <c r="A56" s="214"/>
      <c r="B56" s="215"/>
      <c r="C56" s="216" t="str">
        <f xml:space="preserve"> 'Calc_In-periodODI'!$B$181</f>
        <v>Revenue adjustments in respect of in-period ODI payments to be applied in 2025-26 allowed revenue</v>
      </c>
    </row>
    <row r="57" spans="1:3" s="217" customFormat="1" ht="15.6" x14ac:dyDescent="0.2">
      <c r="A57" s="214"/>
      <c r="B57" s="215"/>
      <c r="C57" s="216" t="str">
        <f xml:space="preserve"> 'Calc_In-periodODI'!$B$249</f>
        <v>Revenue adjustments in respect of in-period ODI payments to be applied in 2026-27 allowed revenue</v>
      </c>
    </row>
    <row r="58" spans="1:3" s="217" customFormat="1" ht="15.6" x14ac:dyDescent="0.2">
      <c r="A58" s="214"/>
      <c r="B58" s="215" t="str">
        <f xml:space="preserve"> 'Calc_In-periodODI'!$A$309</f>
        <v>Separate price Control Adjustments Into Those Eligible / Not Eligible For Tax Uplift</v>
      </c>
      <c r="C58" s="216"/>
    </row>
    <row r="59" spans="1:3" s="217" customFormat="1" ht="15.6" x14ac:dyDescent="0.2">
      <c r="A59" s="214"/>
      <c r="B59" s="215"/>
      <c r="C59" s="216" t="str">
        <f xml:space="preserve"> 'Calc_In-periodODI'!$B$310</f>
        <v>Adjustments eligible for tax uplift</v>
      </c>
    </row>
    <row r="60" spans="1:3" s="217" customFormat="1" ht="15.6" x14ac:dyDescent="0.2">
      <c r="A60" s="214"/>
      <c r="B60" s="215"/>
      <c r="C60" s="216" t="str">
        <f xml:space="preserve"> 'Calc_In-periodODI'!$B$358</f>
        <v>Adjustments not eligible for tax uplift</v>
      </c>
    </row>
    <row r="61" spans="1:3" s="217" customFormat="1" ht="15.6" x14ac:dyDescent="0.2">
      <c r="A61" s="214"/>
      <c r="B61" s="215"/>
      <c r="C61" s="216"/>
    </row>
    <row r="62" spans="1:3" s="217" customFormat="1" ht="15.6" x14ac:dyDescent="0.2">
      <c r="A62" s="214" t="s">
        <v>99</v>
      </c>
      <c r="B62" s="215"/>
      <c r="C62" s="216"/>
    </row>
    <row r="63" spans="1:3" s="217" customFormat="1" ht="15.6" x14ac:dyDescent="0.2">
      <c r="A63" s="214"/>
      <c r="B63" s="215" t="str">
        <f xml:space="preserve"> Profiling!$A$8</f>
        <v>Discount Rate For 2025-30 Period</v>
      </c>
      <c r="C63" s="216"/>
    </row>
    <row r="64" spans="1:3" s="217" customFormat="1" ht="15.6" x14ac:dyDescent="0.2">
      <c r="A64" s="214"/>
      <c r="B64" s="215" t="str">
        <f xml:space="preserve"> Profiling!$A$44</f>
        <v>Profiles</v>
      </c>
      <c r="C64" s="216"/>
    </row>
    <row r="65" spans="1:3" s="217" customFormat="1" ht="15.6" x14ac:dyDescent="0.2">
      <c r="A65" s="214"/>
      <c r="B65" s="215"/>
      <c r="C65" s="216" t="str">
        <f xml:space="preserve"> Profiling!$B$46</f>
        <v>Profile 1 - Apply in first year</v>
      </c>
    </row>
    <row r="66" spans="1:3" s="217" customFormat="1" ht="15.6" x14ac:dyDescent="0.2">
      <c r="A66" s="214"/>
      <c r="B66" s="215"/>
      <c r="C66" s="216" t="str">
        <f xml:space="preserve"> Profiling!$B$112</f>
        <v>Profile 2 - Constant annuity 2025-30</v>
      </c>
    </row>
    <row r="67" spans="1:3" s="217" customFormat="1" ht="15.6" x14ac:dyDescent="0.2">
      <c r="A67" s="214"/>
      <c r="B67" s="215"/>
      <c r="C67" s="216" t="str">
        <f xml:space="preserve"> Profiling!$B$159</f>
        <v>Profile 3 - Even allocation - NPV neutral</v>
      </c>
    </row>
    <row r="68" spans="1:3" s="217" customFormat="1" ht="15.6" x14ac:dyDescent="0.2">
      <c r="A68" s="214"/>
      <c r="B68" s="215" t="str">
        <f xml:space="preserve"> Profiling!$A$211</f>
        <v>Profiles Selection</v>
      </c>
      <c r="C68" s="216"/>
    </row>
    <row r="69" spans="1:3" s="217" customFormat="1" ht="15.6" x14ac:dyDescent="0.2">
      <c r="A69" s="214"/>
      <c r="B69" s="215"/>
      <c r="C69" s="216" t="str">
        <f xml:space="preserve"> Profiling!$B$213</f>
        <v>Profile selectors</v>
      </c>
    </row>
    <row r="70" spans="1:3" s="217" customFormat="1" ht="15.6" x14ac:dyDescent="0.2">
      <c r="A70" s="214"/>
      <c r="B70" s="215"/>
      <c r="C70" s="216" t="str">
        <f xml:space="preserve"> Profiling!$B$223</f>
        <v>Applied in first year</v>
      </c>
    </row>
    <row r="71" spans="1:3" s="217" customFormat="1" ht="15.6" x14ac:dyDescent="0.2">
      <c r="A71" s="214"/>
      <c r="B71" s="215"/>
      <c r="C71" s="216" t="str">
        <f xml:space="preserve"> Profiling!$B$241</f>
        <v>Equivalent Annual Cost (EAC) factor adjusted</v>
      </c>
    </row>
    <row r="72" spans="1:3" s="217" customFormat="1" ht="15.6" x14ac:dyDescent="0.2">
      <c r="A72" s="214"/>
      <c r="B72" s="215"/>
      <c r="C72" s="216" t="str">
        <f xml:space="preserve"> Profiling!$B$259</f>
        <v>NPV adjusted</v>
      </c>
    </row>
    <row r="73" spans="1:3" s="217" customFormat="1" ht="15.6" x14ac:dyDescent="0.2">
      <c r="A73" s="214"/>
      <c r="B73" s="215"/>
      <c r="C73" s="216" t="str">
        <f xml:space="preserve"> Profiling!$B$277</f>
        <v>Profiles selected</v>
      </c>
    </row>
    <row r="74" spans="1:3" s="217" customFormat="1" ht="15.6" x14ac:dyDescent="0.2">
      <c r="A74" s="214"/>
      <c r="B74" s="215" t="str">
        <f xml:space="preserve"> Profiling!$A$295</f>
        <v>Add PR19 In-period ODI Items For 2023-24 And 2024-25 With Prescribed 2 Year Lag</v>
      </c>
      <c r="C74" s="216"/>
    </row>
    <row r="75" spans="1:3" s="217" customFormat="1" ht="15.6" x14ac:dyDescent="0.2">
      <c r="A75" s="214"/>
      <c r="B75" s="215"/>
      <c r="C75" s="216" t="str">
        <f xml:space="preserve"> Profiling!$B$297</f>
        <v>Profiles selected - active</v>
      </c>
    </row>
    <row r="76" spans="1:3" s="217" customFormat="1" ht="15.6" x14ac:dyDescent="0.2">
      <c r="A76" s="214"/>
      <c r="B76" s="215"/>
      <c r="C76" s="216" t="str">
        <f xml:space="preserve"> Profiling!$B$315</f>
        <v>Revenue adjustments in respect of in-period ODI payments to be applied in 2025-26 allowed revenue</v>
      </c>
    </row>
    <row r="77" spans="1:3" s="217" customFormat="1" ht="15.6" x14ac:dyDescent="0.2">
      <c r="A77" s="214"/>
      <c r="B77" s="215"/>
      <c r="C77" s="216" t="str">
        <f xml:space="preserve"> Profiling!$B$358</f>
        <v>Revenue adjustments in respect of in-period ODI payments to be applied in 2026-27 allowed revenue</v>
      </c>
    </row>
    <row r="78" spans="1:3" s="217" customFormat="1" ht="15.6" x14ac:dyDescent="0.2">
      <c r="A78" s="214"/>
      <c r="B78" s="215"/>
      <c r="C78" s="216" t="str">
        <f xml:space="preserve"> Profiling!$B$401</f>
        <v>Post financeability revenue adjustments (aggregate "active" and PR19 In-period ODI)</v>
      </c>
    </row>
    <row r="79" spans="1:3" s="217" customFormat="1" ht="15.6" x14ac:dyDescent="0.2">
      <c r="A79" s="214"/>
      <c r="B79" s="215" t="str">
        <f xml:space="preserve"> Profiling!$A$419</f>
        <v>Post Financeability Revenue Adjustment Inputs</v>
      </c>
      <c r="C79" s="216"/>
    </row>
    <row r="80" spans="1:3" s="217" customFormat="1" ht="15.6" x14ac:dyDescent="0.2">
      <c r="A80" s="214"/>
      <c r="B80" s="215"/>
      <c r="C80" s="216"/>
    </row>
    <row r="81" spans="1:3" s="217" customFormat="1" ht="15.6" x14ac:dyDescent="0.2">
      <c r="A81" s="214" t="s">
        <v>100</v>
      </c>
      <c r="B81" s="215"/>
      <c r="C81" s="216"/>
    </row>
    <row r="82" spans="1:3" s="217" customFormat="1" ht="15.6" x14ac:dyDescent="0.2">
      <c r="A82" s="214"/>
      <c r="B82" s="215" t="str">
        <f xml:space="preserve"> Outputs!A$8</f>
        <v>Business Plan Table PD12: Reconciliation Adjustments Expressed In 2022-23 FYA CPIH Prices</v>
      </c>
      <c r="C82" s="216"/>
    </row>
    <row r="83" spans="1:3" s="217" customFormat="1" ht="15.6" x14ac:dyDescent="0.2">
      <c r="A83" s="214"/>
      <c r="B83" s="215" t="str">
        <f xml:space="preserve"> Outputs!A$230</f>
        <v>Unprofiled Post Financeability Revenue Adjustments</v>
      </c>
      <c r="C83" s="216"/>
    </row>
    <row r="84" spans="1:3" s="217" customFormat="1" ht="15.6" x14ac:dyDescent="0.2">
      <c r="A84" s="214"/>
      <c r="B84" s="215" t="str">
        <f xml:space="preserve"> Outputs!A$250</f>
        <v>Post Financeability Revenue Adjustment Inputs</v>
      </c>
      <c r="C84" s="216"/>
    </row>
    <row r="85" spans="1:3" s="217" customFormat="1" ht="15.6" x14ac:dyDescent="0.2">
      <c r="A85" s="214"/>
      <c r="B85" s="215"/>
      <c r="C85" s="216"/>
    </row>
    <row r="86" spans="1:3" s="217" customFormat="1" ht="15.6" x14ac:dyDescent="0.2">
      <c r="A86" s="214"/>
      <c r="B86" s="215"/>
      <c r="C86" s="216"/>
    </row>
    <row r="87" spans="1:3" s="217" customFormat="1" ht="15.6" x14ac:dyDescent="0.2">
      <c r="A87" s="214"/>
      <c r="B87" s="215"/>
      <c r="C87" s="216"/>
    </row>
    <row r="88" spans="1:3" s="217" customFormat="1" ht="15.6" x14ac:dyDescent="0.2">
      <c r="A88" s="214"/>
      <c r="B88" s="215"/>
      <c r="C88" s="216"/>
    </row>
    <row r="89" spans="1:3" s="217" customFormat="1" ht="15.6" x14ac:dyDescent="0.2">
      <c r="A89" s="214"/>
      <c r="B89" s="215"/>
      <c r="C89" s="216"/>
    </row>
    <row r="90" spans="1:3" s="217" customFormat="1" ht="15.6" x14ac:dyDescent="0.2">
      <c r="A90" s="214"/>
      <c r="B90" s="215"/>
      <c r="C90" s="216"/>
    </row>
    <row r="91" spans="1:3" s="217" customFormat="1" ht="15.6" x14ac:dyDescent="0.2">
      <c r="A91" s="214"/>
      <c r="B91" s="215"/>
      <c r="C91" s="216"/>
    </row>
    <row r="92" spans="1:3" ht="15.6" x14ac:dyDescent="0.2">
      <c r="A92" s="36"/>
      <c r="B92" s="39"/>
      <c r="C92" s="38"/>
    </row>
    <row r="93" spans="1:3" ht="15.6" x14ac:dyDescent="0.2">
      <c r="A93" s="36"/>
      <c r="B93" s="39"/>
      <c r="C93" s="38"/>
    </row>
    <row r="94" spans="1:3" ht="15.6" x14ac:dyDescent="0.2">
      <c r="A94" s="36"/>
      <c r="B94" s="39"/>
      <c r="C94" s="38"/>
    </row>
    <row r="95" spans="1:3" ht="15.6" x14ac:dyDescent="0.2">
      <c r="A95" s="36"/>
      <c r="B95" s="39"/>
      <c r="C95" s="38"/>
    </row>
    <row r="96" spans="1:3" ht="15.6" x14ac:dyDescent="0.2">
      <c r="A96" s="36"/>
      <c r="B96" s="39"/>
      <c r="C96" s="38"/>
    </row>
    <row r="97" spans="1:3" ht="15.6" x14ac:dyDescent="0.2">
      <c r="A97" s="36"/>
      <c r="B97" s="39"/>
      <c r="C97" s="38"/>
    </row>
    <row r="98" spans="1:3" ht="15.6" x14ac:dyDescent="0.2">
      <c r="A98" s="36"/>
      <c r="B98" s="39"/>
      <c r="C98" s="38"/>
    </row>
    <row r="99" spans="1:3" ht="15.6" x14ac:dyDescent="0.2">
      <c r="A99" s="36"/>
      <c r="B99" s="39"/>
      <c r="C99" s="38"/>
    </row>
    <row r="100" spans="1:3" ht="15.6" x14ac:dyDescent="0.2">
      <c r="A100" s="36"/>
      <c r="B100" s="39"/>
      <c r="C100" s="38"/>
    </row>
    <row r="101" spans="1:3" ht="15.6" x14ac:dyDescent="0.2">
      <c r="A101" s="36"/>
      <c r="B101" s="39"/>
      <c r="C101" s="38"/>
    </row>
    <row r="102" spans="1:3" ht="15.6" x14ac:dyDescent="0.2">
      <c r="A102" s="36"/>
      <c r="B102" s="39"/>
      <c r="C102" s="38"/>
    </row>
    <row r="103" spans="1:3" ht="15.6" x14ac:dyDescent="0.2">
      <c r="A103" s="36"/>
      <c r="B103" s="39"/>
      <c r="C103" s="38"/>
    </row>
    <row r="104" spans="1:3" ht="15.6" x14ac:dyDescent="0.2">
      <c r="A104" s="36"/>
      <c r="B104" s="39"/>
      <c r="C104" s="38"/>
    </row>
    <row r="105" spans="1:3" ht="15.6" x14ac:dyDescent="0.2">
      <c r="A105" s="36"/>
      <c r="B105" s="39"/>
      <c r="C105" s="38"/>
    </row>
    <row r="106" spans="1:3" ht="15.6" x14ac:dyDescent="0.2">
      <c r="A106" s="36"/>
      <c r="B106" s="39"/>
      <c r="C106" s="38"/>
    </row>
    <row r="107" spans="1:3" ht="15.6" x14ac:dyDescent="0.2">
      <c r="A107" s="36"/>
      <c r="B107" s="39"/>
      <c r="C107" s="38"/>
    </row>
    <row r="108" spans="1:3" ht="15.6" x14ac:dyDescent="0.2">
      <c r="A108" s="36"/>
      <c r="B108" s="39"/>
      <c r="C108" s="38"/>
    </row>
    <row r="109" spans="1:3" ht="15.6" x14ac:dyDescent="0.2">
      <c r="A109" s="36"/>
      <c r="B109" s="39"/>
      <c r="C109" s="38"/>
    </row>
    <row r="110" spans="1:3" ht="15.6" x14ac:dyDescent="0.2">
      <c r="A110" s="36"/>
      <c r="B110" s="39"/>
      <c r="C110" s="38"/>
    </row>
    <row r="111" spans="1:3" ht="15.6" x14ac:dyDescent="0.2">
      <c r="A111" s="36"/>
      <c r="B111" s="39"/>
      <c r="C111" s="38"/>
    </row>
    <row r="112" spans="1:3" ht="15.6" x14ac:dyDescent="0.2">
      <c r="A112" s="36"/>
      <c r="B112" s="39"/>
      <c r="C112" s="38"/>
    </row>
    <row r="113" spans="1:3" ht="15.6" x14ac:dyDescent="0.2">
      <c r="A113" s="36"/>
      <c r="B113" s="39"/>
      <c r="C113" s="38"/>
    </row>
    <row r="114" spans="1:3" ht="15.6" x14ac:dyDescent="0.2">
      <c r="A114" s="36"/>
      <c r="B114" s="39"/>
      <c r="C114" s="38"/>
    </row>
    <row r="115" spans="1:3" ht="15.6" x14ac:dyDescent="0.2">
      <c r="A115" s="36"/>
      <c r="B115" s="39"/>
      <c r="C115" s="38"/>
    </row>
    <row r="116" spans="1:3" ht="15.6" x14ac:dyDescent="0.2">
      <c r="A116" s="36"/>
      <c r="B116" s="39"/>
      <c r="C116" s="38"/>
    </row>
    <row r="117" spans="1:3" ht="15.6" x14ac:dyDescent="0.2">
      <c r="A117" s="36"/>
      <c r="B117" s="39"/>
      <c r="C117" s="38"/>
    </row>
    <row r="118" spans="1:3" ht="15.6" x14ac:dyDescent="0.2">
      <c r="A118" s="36"/>
      <c r="B118" s="39"/>
      <c r="C118" s="38"/>
    </row>
    <row r="119" spans="1:3" ht="15.6" x14ac:dyDescent="0.2">
      <c r="A119" s="36"/>
      <c r="B119" s="39"/>
      <c r="C119" s="38"/>
    </row>
    <row r="120" spans="1:3" ht="15.6" x14ac:dyDescent="0.2">
      <c r="A120" s="36"/>
      <c r="B120" s="39"/>
      <c r="C120" s="38"/>
    </row>
    <row r="121" spans="1:3" ht="15.6" x14ac:dyDescent="0.2">
      <c r="A121" s="36"/>
      <c r="B121" s="39"/>
      <c r="C121" s="38"/>
    </row>
    <row r="122" spans="1:3" ht="15.6" x14ac:dyDescent="0.2">
      <c r="A122" s="36"/>
      <c r="B122" s="39"/>
      <c r="C122" s="38"/>
    </row>
    <row r="123" spans="1:3" ht="15.6" x14ac:dyDescent="0.2">
      <c r="A123" s="36"/>
      <c r="B123" s="39"/>
      <c r="C123" s="38"/>
    </row>
    <row r="124" spans="1:3" ht="15.6" x14ac:dyDescent="0.2">
      <c r="A124" s="36"/>
      <c r="B124" s="39"/>
      <c r="C124" s="38"/>
    </row>
    <row r="125" spans="1:3" ht="15.6" x14ac:dyDescent="0.2">
      <c r="A125" s="36"/>
      <c r="B125" s="39"/>
      <c r="C125" s="38"/>
    </row>
    <row r="126" spans="1:3" ht="15.6" x14ac:dyDescent="0.2">
      <c r="A126" s="36"/>
      <c r="B126" s="39"/>
      <c r="C126" s="38"/>
    </row>
    <row r="127" spans="1:3" ht="15.6" x14ac:dyDescent="0.2">
      <c r="A127" s="36"/>
      <c r="B127" s="39"/>
      <c r="C127" s="38"/>
    </row>
    <row r="128" spans="1:3" ht="15.6" x14ac:dyDescent="0.2">
      <c r="A128" s="36"/>
      <c r="B128" s="39"/>
      <c r="C128" s="38"/>
    </row>
    <row r="129" spans="1:3" ht="15.6" x14ac:dyDescent="0.2">
      <c r="A129" s="36"/>
      <c r="B129" s="39"/>
      <c r="C129" s="38"/>
    </row>
    <row r="130" spans="1:3" ht="15.6" x14ac:dyDescent="0.2">
      <c r="A130" s="36"/>
      <c r="B130" s="39"/>
      <c r="C130" s="38"/>
    </row>
    <row r="131" spans="1:3" ht="15.6" x14ac:dyDescent="0.2">
      <c r="A131" s="36"/>
      <c r="B131" s="39"/>
      <c r="C131" s="38"/>
    </row>
    <row r="132" spans="1:3" ht="15.6" x14ac:dyDescent="0.2">
      <c r="A132" s="36"/>
      <c r="B132" s="39"/>
      <c r="C132" s="38"/>
    </row>
    <row r="133" spans="1:3" ht="15.6" x14ac:dyDescent="0.2">
      <c r="A133" s="36"/>
      <c r="B133" s="39"/>
      <c r="C133" s="38"/>
    </row>
    <row r="134" spans="1:3" ht="15.6" x14ac:dyDescent="0.2">
      <c r="A134" s="36"/>
      <c r="B134" s="39"/>
      <c r="C134" s="38"/>
    </row>
    <row r="135" spans="1:3" ht="15.6" x14ac:dyDescent="0.2">
      <c r="A135" s="36"/>
      <c r="B135" s="39"/>
      <c r="C135" s="38"/>
    </row>
    <row r="136" spans="1:3" ht="15.6" x14ac:dyDescent="0.2">
      <c r="A136" s="36"/>
      <c r="B136" s="39"/>
      <c r="C136" s="38"/>
    </row>
    <row r="137" spans="1:3" ht="15.6" x14ac:dyDescent="0.2">
      <c r="A137" s="36"/>
      <c r="B137" s="39"/>
      <c r="C137" s="38"/>
    </row>
    <row r="138" spans="1:3" ht="15.6" x14ac:dyDescent="0.2">
      <c r="A138" s="36"/>
      <c r="B138" s="39"/>
      <c r="C138" s="38"/>
    </row>
    <row r="139" spans="1:3" ht="15.6" x14ac:dyDescent="0.2">
      <c r="A139" s="36"/>
      <c r="B139" s="39"/>
      <c r="C139" s="38"/>
    </row>
    <row r="140" spans="1:3" ht="15.6" x14ac:dyDescent="0.2">
      <c r="A140" s="36"/>
      <c r="B140" s="39"/>
      <c r="C140" s="38"/>
    </row>
    <row r="141" spans="1:3" ht="15.6" x14ac:dyDescent="0.2">
      <c r="A141" s="36"/>
      <c r="B141" s="39"/>
      <c r="C141" s="38"/>
    </row>
    <row r="142" spans="1:3" ht="15.6" x14ac:dyDescent="0.2">
      <c r="A142" s="36"/>
      <c r="B142" s="39"/>
      <c r="C142" s="38"/>
    </row>
    <row r="143" spans="1:3" ht="15.6" x14ac:dyDescent="0.2">
      <c r="A143" s="36"/>
      <c r="B143" s="39"/>
      <c r="C143" s="38"/>
    </row>
    <row r="144" spans="1:3" ht="15.6" x14ac:dyDescent="0.2">
      <c r="A144" s="36"/>
      <c r="B144" s="39"/>
      <c r="C144" s="38"/>
    </row>
    <row r="145" spans="1:3" ht="15.6" x14ac:dyDescent="0.2">
      <c r="A145" s="36"/>
      <c r="B145" s="39"/>
      <c r="C145" s="38"/>
    </row>
    <row r="146" spans="1:3" ht="15.6" x14ac:dyDescent="0.2">
      <c r="A146" s="36"/>
      <c r="B146" s="39"/>
      <c r="C146" s="38"/>
    </row>
    <row r="147" spans="1:3" ht="15.6" x14ac:dyDescent="0.2">
      <c r="A147" s="36"/>
      <c r="B147" s="39"/>
      <c r="C147" s="38"/>
    </row>
    <row r="148" spans="1:3" ht="15.6" x14ac:dyDescent="0.2">
      <c r="A148" s="36"/>
      <c r="B148" s="39"/>
      <c r="C148" s="38"/>
    </row>
    <row r="149" spans="1:3" ht="15.6" x14ac:dyDescent="0.2">
      <c r="A149" s="36"/>
      <c r="B149" s="39"/>
      <c r="C149" s="38"/>
    </row>
    <row r="150" spans="1:3" ht="15.6" x14ac:dyDescent="0.2">
      <c r="A150" s="36"/>
      <c r="B150" s="39"/>
      <c r="C150" s="38"/>
    </row>
    <row r="151" spans="1:3" ht="15.6" x14ac:dyDescent="0.2">
      <c r="A151" s="36"/>
      <c r="B151" s="39"/>
      <c r="C151" s="38"/>
    </row>
    <row r="152" spans="1:3" ht="15.6" x14ac:dyDescent="0.2">
      <c r="A152" s="36"/>
      <c r="B152" s="39"/>
      <c r="C152" s="38"/>
    </row>
    <row r="153" spans="1:3" ht="15.6" x14ac:dyDescent="0.2">
      <c r="A153" s="36"/>
      <c r="B153" s="39"/>
      <c r="C153" s="38"/>
    </row>
    <row r="154" spans="1:3" ht="15.6" x14ac:dyDescent="0.2">
      <c r="A154" s="36"/>
      <c r="B154" s="39"/>
      <c r="C154" s="38"/>
    </row>
    <row r="155" spans="1:3" ht="15.6" x14ac:dyDescent="0.2">
      <c r="A155" s="36"/>
      <c r="B155" s="39"/>
      <c r="C155" s="38"/>
    </row>
    <row r="156" spans="1:3" ht="15.6" x14ac:dyDescent="0.2">
      <c r="A156" s="36"/>
      <c r="B156" s="39"/>
      <c r="C156" s="38"/>
    </row>
    <row r="157" spans="1:3" ht="15.6" x14ac:dyDescent="0.2">
      <c r="A157" s="36"/>
      <c r="B157" s="39"/>
      <c r="C157" s="38"/>
    </row>
    <row r="158" spans="1:3" ht="15.6" x14ac:dyDescent="0.2">
      <c r="A158" s="36"/>
      <c r="B158" s="39"/>
      <c r="C158" s="38"/>
    </row>
    <row r="159" spans="1:3" ht="15.6" x14ac:dyDescent="0.2">
      <c r="A159" s="36"/>
      <c r="B159" s="39"/>
      <c r="C159" s="38"/>
    </row>
    <row r="160" spans="1:3" ht="15.6" x14ac:dyDescent="0.2">
      <c r="A160" s="36"/>
      <c r="B160" s="39"/>
      <c r="C160" s="38"/>
    </row>
    <row r="161" spans="1:3" ht="15.6" x14ac:dyDescent="0.2">
      <c r="A161" s="36"/>
      <c r="B161" s="39"/>
      <c r="C161" s="38"/>
    </row>
    <row r="162" spans="1:3" ht="15.6" x14ac:dyDescent="0.2">
      <c r="A162" s="36"/>
      <c r="B162" s="39"/>
      <c r="C162" s="38"/>
    </row>
    <row r="163" spans="1:3" ht="15.6" x14ac:dyDescent="0.2">
      <c r="A163" s="36"/>
      <c r="B163" s="39"/>
      <c r="C163" s="38"/>
    </row>
    <row r="164" spans="1:3" ht="15.6" x14ac:dyDescent="0.2">
      <c r="A164" s="36"/>
      <c r="B164" s="39"/>
      <c r="C164" s="38"/>
    </row>
    <row r="165" spans="1:3" ht="15.6" x14ac:dyDescent="0.2">
      <c r="A165" s="36"/>
      <c r="B165" s="39"/>
      <c r="C165" s="38"/>
    </row>
    <row r="166" spans="1:3" ht="15.6" x14ac:dyDescent="0.2">
      <c r="A166" s="36"/>
      <c r="B166" s="39"/>
      <c r="C166" s="38"/>
    </row>
    <row r="167" spans="1:3" ht="15.6" x14ac:dyDescent="0.2">
      <c r="A167" s="36"/>
      <c r="B167" s="39"/>
      <c r="C167" s="38"/>
    </row>
    <row r="168" spans="1:3" ht="15.6" x14ac:dyDescent="0.2">
      <c r="A168" s="36"/>
      <c r="B168" s="39"/>
      <c r="C168" s="38"/>
    </row>
    <row r="169" spans="1:3" ht="15.6" x14ac:dyDescent="0.2">
      <c r="A169" s="36"/>
      <c r="B169" s="39"/>
      <c r="C169" s="38"/>
    </row>
    <row r="170" spans="1:3" ht="15.6" x14ac:dyDescent="0.2">
      <c r="A170" s="36"/>
      <c r="B170" s="39"/>
      <c r="C170" s="38"/>
    </row>
    <row r="171" spans="1:3" ht="15.6" x14ac:dyDescent="0.2">
      <c r="A171" s="36"/>
      <c r="B171" s="39"/>
      <c r="C171" s="38"/>
    </row>
    <row r="172" spans="1:3" ht="15.6" x14ac:dyDescent="0.2">
      <c r="A172" s="36"/>
      <c r="B172" s="39"/>
      <c r="C172" s="38"/>
    </row>
    <row r="173" spans="1:3" ht="15.6" x14ac:dyDescent="0.2">
      <c r="A173" s="36"/>
      <c r="B173" s="39"/>
      <c r="C173" s="38"/>
    </row>
    <row r="174" spans="1:3" ht="15.6" x14ac:dyDescent="0.2">
      <c r="A174" s="36"/>
      <c r="B174" s="39"/>
      <c r="C174" s="38"/>
    </row>
    <row r="175" spans="1:3" ht="15.6" x14ac:dyDescent="0.2">
      <c r="A175" s="36"/>
      <c r="B175" s="39"/>
      <c r="C175" s="38"/>
    </row>
    <row r="176" spans="1:3" ht="15.6" x14ac:dyDescent="0.2">
      <c r="A176" s="36"/>
      <c r="B176" s="39"/>
      <c r="C176" s="38"/>
    </row>
    <row r="177" spans="1:3" ht="15.6" x14ac:dyDescent="0.2">
      <c r="A177" s="36"/>
      <c r="B177" s="39"/>
      <c r="C177" s="38"/>
    </row>
    <row r="178" spans="1:3" ht="15.6" x14ac:dyDescent="0.2">
      <c r="A178" s="36"/>
      <c r="B178" s="39"/>
      <c r="C178" s="38"/>
    </row>
    <row r="179" spans="1:3" ht="15.6" x14ac:dyDescent="0.2">
      <c r="A179" s="36"/>
      <c r="B179" s="39"/>
      <c r="C179" s="38"/>
    </row>
    <row r="180" spans="1:3" ht="15.6" x14ac:dyDescent="0.2">
      <c r="A180" s="36"/>
      <c r="B180" s="39"/>
      <c r="C180" s="38"/>
    </row>
    <row r="181" spans="1:3" ht="15.6" x14ac:dyDescent="0.2">
      <c r="A181" s="36"/>
      <c r="B181" s="39"/>
      <c r="C181" s="38"/>
    </row>
    <row r="182" spans="1:3" ht="15.6" x14ac:dyDescent="0.2">
      <c r="A182" s="36"/>
      <c r="B182" s="39"/>
      <c r="C182" s="38"/>
    </row>
    <row r="183" spans="1:3" ht="15.6" x14ac:dyDescent="0.2">
      <c r="A183" s="36"/>
      <c r="B183" s="39"/>
      <c r="C183" s="38"/>
    </row>
    <row r="184" spans="1:3" ht="15.6" x14ac:dyDescent="0.2">
      <c r="A184" s="36"/>
      <c r="B184" s="39"/>
      <c r="C184" s="38"/>
    </row>
    <row r="185" spans="1:3" ht="15.6" x14ac:dyDescent="0.2">
      <c r="A185" s="36"/>
      <c r="B185" s="39"/>
      <c r="C185" s="38"/>
    </row>
    <row r="186" spans="1:3" ht="15.6" x14ac:dyDescent="0.2">
      <c r="A186" s="36"/>
      <c r="B186" s="39"/>
      <c r="C186" s="38"/>
    </row>
    <row r="187" spans="1:3" ht="15.6" x14ac:dyDescent="0.2">
      <c r="A187" s="36"/>
      <c r="B187" s="39"/>
      <c r="C187" s="38"/>
    </row>
    <row r="188" spans="1:3" ht="15.6" x14ac:dyDescent="0.2">
      <c r="A188" s="36"/>
      <c r="B188" s="39"/>
      <c r="C188" s="38"/>
    </row>
    <row r="189" spans="1:3" ht="15.6" x14ac:dyDescent="0.2">
      <c r="A189" s="36"/>
      <c r="B189" s="39"/>
      <c r="C189" s="38"/>
    </row>
    <row r="190" spans="1:3" ht="15.6" x14ac:dyDescent="0.2">
      <c r="A190" s="36"/>
      <c r="B190" s="39"/>
      <c r="C190" s="38"/>
    </row>
    <row r="191" spans="1:3" ht="15.6" x14ac:dyDescent="0.2">
      <c r="A191" s="36"/>
      <c r="B191" s="39"/>
      <c r="C191" s="38"/>
    </row>
    <row r="192" spans="1:3" ht="15.6" x14ac:dyDescent="0.2">
      <c r="A192" s="36"/>
      <c r="B192" s="39"/>
      <c r="C192" s="38"/>
    </row>
    <row r="193" spans="1:3" ht="15.6" x14ac:dyDescent="0.2">
      <c r="A193" s="36"/>
      <c r="B193" s="39"/>
      <c r="C193" s="38"/>
    </row>
    <row r="194" spans="1:3" ht="15.6" x14ac:dyDescent="0.2">
      <c r="A194" s="36"/>
      <c r="B194" s="39"/>
      <c r="C194" s="38"/>
    </row>
    <row r="195" spans="1:3" ht="15.6" x14ac:dyDescent="0.2">
      <c r="A195" s="36"/>
      <c r="B195" s="39"/>
      <c r="C195" s="38"/>
    </row>
    <row r="196" spans="1:3" ht="15.6" x14ac:dyDescent="0.2">
      <c r="A196" s="36"/>
      <c r="B196" s="39"/>
      <c r="C196" s="38"/>
    </row>
    <row r="197" spans="1:3" ht="15.6" x14ac:dyDescent="0.2">
      <c r="A197" s="36"/>
      <c r="B197" s="39"/>
      <c r="C197" s="38"/>
    </row>
    <row r="198" spans="1:3" ht="15.6" x14ac:dyDescent="0.2">
      <c r="A198" s="36"/>
      <c r="B198" s="39"/>
      <c r="C198" s="38"/>
    </row>
    <row r="199" spans="1:3" ht="15.6" x14ac:dyDescent="0.2">
      <c r="A199" s="36"/>
      <c r="B199" s="39"/>
      <c r="C199" s="38"/>
    </row>
    <row r="200" spans="1:3" ht="15.6" x14ac:dyDescent="0.2">
      <c r="A200" s="36"/>
      <c r="B200" s="39"/>
      <c r="C200" s="38"/>
    </row>
    <row r="201" spans="1:3" ht="15.6" x14ac:dyDescent="0.2">
      <c r="A201" s="36"/>
      <c r="B201" s="39"/>
      <c r="C201" s="38"/>
    </row>
    <row r="202" spans="1:3" ht="15.6" x14ac:dyDescent="0.2">
      <c r="A202" s="36"/>
      <c r="B202" s="39"/>
      <c r="C202" s="38"/>
    </row>
    <row r="203" spans="1:3" ht="15.6" x14ac:dyDescent="0.2">
      <c r="A203" s="36"/>
      <c r="B203" s="39"/>
      <c r="C203" s="38"/>
    </row>
    <row r="204" spans="1:3" ht="15.6" x14ac:dyDescent="0.2">
      <c r="A204" s="36"/>
      <c r="B204" s="39"/>
      <c r="C204" s="38"/>
    </row>
    <row r="205" spans="1:3" ht="15.6" x14ac:dyDescent="0.2">
      <c r="A205" s="36"/>
      <c r="B205" s="39"/>
      <c r="C205" s="38"/>
    </row>
    <row r="206" spans="1:3" ht="15.6" x14ac:dyDescent="0.2">
      <c r="A206" s="36"/>
      <c r="B206" s="39"/>
      <c r="C206" s="38"/>
    </row>
    <row r="207" spans="1:3" ht="15.6" x14ac:dyDescent="0.2">
      <c r="A207" s="36"/>
      <c r="B207" s="39"/>
      <c r="C207" s="38"/>
    </row>
    <row r="208" spans="1:3" ht="15.6" x14ac:dyDescent="0.2">
      <c r="A208" s="36"/>
      <c r="B208" s="39"/>
      <c r="C208" s="38"/>
    </row>
    <row r="209" spans="1:3" ht="15.6" x14ac:dyDescent="0.2">
      <c r="A209" s="36"/>
      <c r="B209" s="39"/>
      <c r="C209" s="38"/>
    </row>
    <row r="210" spans="1:3" ht="15.6" x14ac:dyDescent="0.2">
      <c r="A210" s="36"/>
      <c r="B210" s="39"/>
      <c r="C210" s="38"/>
    </row>
    <row r="211" spans="1:3" ht="15.6" x14ac:dyDescent="0.2">
      <c r="A211" s="36"/>
      <c r="B211" s="39"/>
      <c r="C211" s="38"/>
    </row>
    <row r="212" spans="1:3" ht="15.6" x14ac:dyDescent="0.2">
      <c r="A212" s="36"/>
      <c r="B212" s="39"/>
      <c r="C212" s="38"/>
    </row>
    <row r="213" spans="1:3" ht="15.6" x14ac:dyDescent="0.2">
      <c r="A213" s="36"/>
      <c r="B213" s="39"/>
      <c r="C213" s="38"/>
    </row>
    <row r="214" spans="1:3" ht="15.6" x14ac:dyDescent="0.2">
      <c r="A214" s="36"/>
      <c r="B214" s="39"/>
      <c r="C214" s="38"/>
    </row>
    <row r="215" spans="1:3" ht="15.6" x14ac:dyDescent="0.2">
      <c r="A215" s="36"/>
      <c r="B215" s="39"/>
      <c r="C215" s="38"/>
    </row>
    <row r="216" spans="1:3" ht="15.6" x14ac:dyDescent="0.2">
      <c r="A216" s="36"/>
      <c r="B216" s="39"/>
      <c r="C216" s="38"/>
    </row>
    <row r="217" spans="1:3" ht="15.6" x14ac:dyDescent="0.2">
      <c r="A217" s="36"/>
      <c r="B217" s="39"/>
      <c r="C217" s="38"/>
    </row>
    <row r="218" spans="1:3" ht="15.6" x14ac:dyDescent="0.2">
      <c r="A218" s="36"/>
      <c r="B218" s="39"/>
      <c r="C218" s="38"/>
    </row>
    <row r="219" spans="1:3" ht="15.6" x14ac:dyDescent="0.2">
      <c r="A219" s="36"/>
      <c r="B219" s="39"/>
      <c r="C219" s="38"/>
    </row>
    <row r="220" spans="1:3" ht="15.6" x14ac:dyDescent="0.2">
      <c r="A220" s="36"/>
      <c r="B220" s="39"/>
      <c r="C220" s="38"/>
    </row>
    <row r="221" spans="1:3" ht="15.6" x14ac:dyDescent="0.2">
      <c r="A221" s="36"/>
      <c r="B221" s="39"/>
      <c r="C221" s="38"/>
    </row>
    <row r="222" spans="1:3" ht="15.6" x14ac:dyDescent="0.2">
      <c r="A222" s="36"/>
      <c r="B222" s="39"/>
      <c r="C222" s="38"/>
    </row>
    <row r="223" spans="1:3" ht="15.6" x14ac:dyDescent="0.2">
      <c r="A223" s="36"/>
      <c r="B223" s="39"/>
      <c r="C223" s="38"/>
    </row>
    <row r="224" spans="1:3" ht="15.6" x14ac:dyDescent="0.2">
      <c r="A224" s="36"/>
      <c r="B224" s="39"/>
      <c r="C224" s="38"/>
    </row>
    <row r="225" spans="1:3" ht="15.6" x14ac:dyDescent="0.2">
      <c r="A225" s="36"/>
      <c r="B225" s="39"/>
      <c r="C225" s="38"/>
    </row>
    <row r="226" spans="1:3" ht="15.6" x14ac:dyDescent="0.2">
      <c r="A226" s="36"/>
      <c r="B226" s="39"/>
      <c r="C226" s="38"/>
    </row>
    <row r="227" spans="1:3" ht="15.6" x14ac:dyDescent="0.2">
      <c r="A227" s="36"/>
      <c r="B227" s="39"/>
      <c r="C227" s="38"/>
    </row>
    <row r="228" spans="1:3" ht="15.6" x14ac:dyDescent="0.2">
      <c r="A228" s="36"/>
      <c r="B228" s="39"/>
      <c r="C228" s="38"/>
    </row>
    <row r="229" spans="1:3" ht="15.6" x14ac:dyDescent="0.2">
      <c r="A229" s="36"/>
      <c r="B229" s="39"/>
      <c r="C229" s="38"/>
    </row>
    <row r="230" spans="1:3" ht="15.6" x14ac:dyDescent="0.2">
      <c r="A230" s="36"/>
      <c r="B230" s="39"/>
      <c r="C230" s="38"/>
    </row>
    <row r="231" spans="1:3" ht="15.6" x14ac:dyDescent="0.2">
      <c r="A231" s="36"/>
      <c r="B231" s="39"/>
      <c r="C231" s="38"/>
    </row>
    <row r="232" spans="1:3" ht="15.6" x14ac:dyDescent="0.2">
      <c r="A232" s="36"/>
      <c r="B232" s="39"/>
      <c r="C232" s="38"/>
    </row>
    <row r="233" spans="1:3" ht="15.6" x14ac:dyDescent="0.2">
      <c r="A233" s="36"/>
      <c r="B233" s="39"/>
      <c r="C233" s="38"/>
    </row>
    <row r="234" spans="1:3" ht="15.6" x14ac:dyDescent="0.2">
      <c r="A234" s="36"/>
      <c r="B234" s="39"/>
      <c r="C234" s="38"/>
    </row>
    <row r="235" spans="1:3" ht="15.6" x14ac:dyDescent="0.2">
      <c r="A235" s="36"/>
      <c r="B235" s="39"/>
      <c r="C235" s="38"/>
    </row>
    <row r="236" spans="1:3" ht="15.6" x14ac:dyDescent="0.2">
      <c r="A236" s="36"/>
      <c r="B236" s="39"/>
      <c r="C236" s="38"/>
    </row>
    <row r="237" spans="1:3" ht="15.6" x14ac:dyDescent="0.2">
      <c r="A237" s="36"/>
      <c r="B237" s="39"/>
      <c r="C237" s="38"/>
    </row>
    <row r="238" spans="1:3" ht="15.6" x14ac:dyDescent="0.2">
      <c r="A238" s="36"/>
      <c r="B238" s="39"/>
      <c r="C238" s="38"/>
    </row>
    <row r="239" spans="1:3" ht="15.6" x14ac:dyDescent="0.2">
      <c r="A239" s="36"/>
      <c r="B239" s="39"/>
      <c r="C239" s="38"/>
    </row>
    <row r="240" spans="1:3" ht="15.6" x14ac:dyDescent="0.2">
      <c r="A240" s="36"/>
      <c r="B240" s="39"/>
      <c r="C240" s="38"/>
    </row>
    <row r="241" spans="1:3" ht="15.6" x14ac:dyDescent="0.2">
      <c r="A241" s="36"/>
      <c r="B241" s="39"/>
      <c r="C241" s="38"/>
    </row>
    <row r="242" spans="1:3" ht="15.6" x14ac:dyDescent="0.2">
      <c r="A242" s="36"/>
      <c r="B242" s="39"/>
      <c r="C242" s="38"/>
    </row>
    <row r="243" spans="1:3" ht="15.6" x14ac:dyDescent="0.2">
      <c r="A243" s="36"/>
      <c r="B243" s="39"/>
      <c r="C243" s="38"/>
    </row>
    <row r="244" spans="1:3" ht="15.6" x14ac:dyDescent="0.2">
      <c r="A244" s="36"/>
      <c r="B244" s="39"/>
      <c r="C244" s="38"/>
    </row>
    <row r="245" spans="1:3" ht="15.6" x14ac:dyDescent="0.2">
      <c r="A245" s="36"/>
      <c r="B245" s="39"/>
      <c r="C245" s="38"/>
    </row>
    <row r="246" spans="1:3" ht="15.6" x14ac:dyDescent="0.2">
      <c r="A246" s="36"/>
      <c r="B246" s="39"/>
      <c r="C246" s="38"/>
    </row>
    <row r="247" spans="1:3" ht="15.6" x14ac:dyDescent="0.2">
      <c r="A247" s="36"/>
      <c r="B247" s="39"/>
      <c r="C247" s="38"/>
    </row>
    <row r="248" spans="1:3" ht="15.6" x14ac:dyDescent="0.2">
      <c r="A248" s="36"/>
      <c r="B248" s="39"/>
      <c r="C248" s="38"/>
    </row>
    <row r="249" spans="1:3" ht="15.6" x14ac:dyDescent="0.2">
      <c r="A249" s="36"/>
      <c r="B249" s="39"/>
      <c r="C249" s="38"/>
    </row>
    <row r="250" spans="1:3" ht="15.6" x14ac:dyDescent="0.2">
      <c r="A250" s="36"/>
      <c r="B250" s="39"/>
      <c r="C250" s="38"/>
    </row>
    <row r="251" spans="1:3" ht="15.6" x14ac:dyDescent="0.2">
      <c r="A251" s="36"/>
      <c r="B251" s="39"/>
      <c r="C251" s="38"/>
    </row>
    <row r="252" spans="1:3" ht="15.6" x14ac:dyDescent="0.2">
      <c r="A252" s="36"/>
      <c r="B252" s="39"/>
      <c r="C252" s="38"/>
    </row>
    <row r="253" spans="1:3" ht="15.6" x14ac:dyDescent="0.2">
      <c r="A253" s="36"/>
      <c r="B253" s="39"/>
      <c r="C253" s="38"/>
    </row>
    <row r="254" spans="1:3" ht="15.6" x14ac:dyDescent="0.2">
      <c r="A254" s="36"/>
      <c r="B254" s="39"/>
      <c r="C254" s="38"/>
    </row>
    <row r="255" spans="1:3" ht="15.6" x14ac:dyDescent="0.2">
      <c r="A255" s="36"/>
      <c r="B255" s="39"/>
      <c r="C255" s="38"/>
    </row>
    <row r="256" spans="1:3" ht="15.6" x14ac:dyDescent="0.2">
      <c r="A256" s="36"/>
      <c r="B256" s="39"/>
      <c r="C256" s="38"/>
    </row>
    <row r="257" spans="1:3" ht="15.6" x14ac:dyDescent="0.2">
      <c r="A257" s="36"/>
      <c r="B257" s="39"/>
      <c r="C257" s="38"/>
    </row>
    <row r="258" spans="1:3" ht="15.6" x14ac:dyDescent="0.2">
      <c r="A258" s="36"/>
      <c r="B258" s="39"/>
      <c r="C258" s="38"/>
    </row>
    <row r="259" spans="1:3" ht="15.6" x14ac:dyDescent="0.2">
      <c r="A259" s="36"/>
      <c r="B259" s="39"/>
      <c r="C259" s="38"/>
    </row>
    <row r="260" spans="1:3" ht="15.6" x14ac:dyDescent="0.2">
      <c r="A260" s="36"/>
      <c r="B260" s="39"/>
      <c r="C260" s="38"/>
    </row>
    <row r="261" spans="1:3" ht="15.6" x14ac:dyDescent="0.2">
      <c r="A261" s="36"/>
      <c r="B261" s="39"/>
      <c r="C261" s="38"/>
    </row>
    <row r="262" spans="1:3" ht="15.6" x14ac:dyDescent="0.2">
      <c r="A262" s="36"/>
      <c r="B262" s="39"/>
      <c r="C262" s="38"/>
    </row>
    <row r="263" spans="1:3" ht="15.6" x14ac:dyDescent="0.2">
      <c r="A263" s="36"/>
      <c r="B263" s="39"/>
      <c r="C263" s="38"/>
    </row>
    <row r="264" spans="1:3" ht="15.6" x14ac:dyDescent="0.2">
      <c r="A264" s="36"/>
      <c r="B264" s="39"/>
      <c r="C264" s="38"/>
    </row>
    <row r="265" spans="1:3" ht="15.6" x14ac:dyDescent="0.2">
      <c r="A265" s="36"/>
      <c r="B265" s="39"/>
      <c r="C265" s="38"/>
    </row>
    <row r="266" spans="1:3" ht="15.6" x14ac:dyDescent="0.2">
      <c r="A266" s="36"/>
      <c r="B266" s="39"/>
      <c r="C266" s="38"/>
    </row>
    <row r="267" spans="1:3" ht="15.6" x14ac:dyDescent="0.2">
      <c r="A267" s="36"/>
      <c r="B267" s="39"/>
      <c r="C267" s="38"/>
    </row>
    <row r="268" spans="1:3" ht="15.6" x14ac:dyDescent="0.2">
      <c r="A268" s="36"/>
      <c r="B268" s="39"/>
      <c r="C268" s="38"/>
    </row>
    <row r="269" spans="1:3" ht="15.6" x14ac:dyDescent="0.2">
      <c r="A269" s="36"/>
      <c r="B269" s="39"/>
      <c r="C269" s="38"/>
    </row>
    <row r="270" spans="1:3" ht="15.6" x14ac:dyDescent="0.2">
      <c r="A270" s="36"/>
      <c r="B270" s="39"/>
      <c r="C270" s="38"/>
    </row>
    <row r="271" spans="1:3" ht="15.6" x14ac:dyDescent="0.2">
      <c r="A271" s="36"/>
      <c r="B271" s="39"/>
      <c r="C271" s="38"/>
    </row>
    <row r="272" spans="1:3" ht="15.6" x14ac:dyDescent="0.2">
      <c r="A272" s="36"/>
      <c r="B272" s="39"/>
      <c r="C272" s="38"/>
    </row>
    <row r="273" spans="1:3" ht="15.6" x14ac:dyDescent="0.2">
      <c r="A273" s="36"/>
      <c r="B273" s="39"/>
      <c r="C273" s="38"/>
    </row>
    <row r="274" spans="1:3" ht="15.6" x14ac:dyDescent="0.2">
      <c r="A274" s="36"/>
      <c r="B274" s="39"/>
      <c r="C274" s="38"/>
    </row>
    <row r="275" spans="1:3" ht="15.6" x14ac:dyDescent="0.2">
      <c r="A275" s="36"/>
      <c r="B275" s="39"/>
      <c r="C275" s="38"/>
    </row>
    <row r="276" spans="1:3" ht="15.6" x14ac:dyDescent="0.2">
      <c r="A276" s="36"/>
      <c r="B276" s="39"/>
      <c r="C276" s="38"/>
    </row>
    <row r="277" spans="1:3" ht="15.6" x14ac:dyDescent="0.2">
      <c r="A277" s="36"/>
      <c r="B277" s="39"/>
      <c r="C277" s="38"/>
    </row>
    <row r="278" spans="1:3" ht="15.6" x14ac:dyDescent="0.2">
      <c r="A278" s="36"/>
      <c r="B278" s="39"/>
      <c r="C278" s="38"/>
    </row>
    <row r="279" spans="1:3" ht="15.6" x14ac:dyDescent="0.2">
      <c r="A279" s="36"/>
      <c r="B279" s="39"/>
      <c r="C279" s="38"/>
    </row>
    <row r="280" spans="1:3" ht="15.6" x14ac:dyDescent="0.2">
      <c r="A280" s="36"/>
      <c r="B280" s="39"/>
      <c r="C280" s="38"/>
    </row>
    <row r="281" spans="1:3" ht="15.6" x14ac:dyDescent="0.2">
      <c r="A281" s="36"/>
      <c r="B281" s="39"/>
      <c r="C281" s="38"/>
    </row>
    <row r="282" spans="1:3" ht="15.6" x14ac:dyDescent="0.2">
      <c r="A282" s="36"/>
      <c r="B282" s="39"/>
      <c r="C282" s="38"/>
    </row>
    <row r="283" spans="1:3" ht="15.6" x14ac:dyDescent="0.2">
      <c r="A283" s="36"/>
      <c r="B283" s="39"/>
      <c r="C283" s="38"/>
    </row>
    <row r="284" spans="1:3" ht="15.6" x14ac:dyDescent="0.2">
      <c r="A284" s="36"/>
      <c r="B284" s="39"/>
      <c r="C284" s="38"/>
    </row>
    <row r="285" spans="1:3" ht="15.6" x14ac:dyDescent="0.2">
      <c r="A285" s="36"/>
      <c r="B285" s="39"/>
      <c r="C285" s="38"/>
    </row>
    <row r="286" spans="1:3" ht="15.6" x14ac:dyDescent="0.2">
      <c r="A286" s="36"/>
      <c r="B286" s="39"/>
      <c r="C286" s="38"/>
    </row>
    <row r="287" spans="1:3" ht="15.6" x14ac:dyDescent="0.2">
      <c r="A287" s="36"/>
      <c r="B287" s="39"/>
      <c r="C287" s="38"/>
    </row>
    <row r="288" spans="1:3" ht="15.6" x14ac:dyDescent="0.2">
      <c r="A288" s="36"/>
      <c r="B288" s="39"/>
      <c r="C288" s="38"/>
    </row>
    <row r="289" spans="1:3" ht="15.6" x14ac:dyDescent="0.2">
      <c r="A289" s="36"/>
      <c r="B289" s="39"/>
      <c r="C289" s="38"/>
    </row>
    <row r="290" spans="1:3" ht="15.6" x14ac:dyDescent="0.2">
      <c r="A290" s="36"/>
      <c r="B290" s="39"/>
      <c r="C290" s="38"/>
    </row>
    <row r="291" spans="1:3" ht="15.6" x14ac:dyDescent="0.2">
      <c r="A291" s="36"/>
      <c r="B291" s="39"/>
      <c r="C291" s="38"/>
    </row>
    <row r="292" spans="1:3" ht="15.6" x14ac:dyDescent="0.2">
      <c r="A292" s="36"/>
      <c r="B292" s="39"/>
      <c r="C292" s="38"/>
    </row>
    <row r="293" spans="1:3" ht="15.6" x14ac:dyDescent="0.2">
      <c r="A293" s="36"/>
      <c r="B293" s="39"/>
      <c r="C293" s="38"/>
    </row>
    <row r="294" spans="1:3" ht="15.6" x14ac:dyDescent="0.2">
      <c r="A294" s="36"/>
      <c r="B294" s="39"/>
      <c r="C294" s="38"/>
    </row>
    <row r="295" spans="1:3" ht="15.6" x14ac:dyDescent="0.2">
      <c r="A295" s="36"/>
      <c r="B295" s="39"/>
      <c r="C295" s="38"/>
    </row>
    <row r="296" spans="1:3" ht="15.6" x14ac:dyDescent="0.2">
      <c r="A296" s="36"/>
      <c r="B296" s="39"/>
      <c r="C296" s="38"/>
    </row>
    <row r="297" spans="1:3" ht="15.6" x14ac:dyDescent="0.2">
      <c r="A297" s="36"/>
      <c r="B297" s="39"/>
      <c r="C297" s="38"/>
    </row>
    <row r="298" spans="1:3" ht="15.6" x14ac:dyDescent="0.2">
      <c r="A298" s="36"/>
      <c r="B298" s="39"/>
      <c r="C298" s="38"/>
    </row>
    <row r="299" spans="1:3" ht="15.6" x14ac:dyDescent="0.2">
      <c r="A299" s="36"/>
      <c r="B299" s="39"/>
      <c r="C299" s="38"/>
    </row>
    <row r="300" spans="1:3" ht="15.6" x14ac:dyDescent="0.2">
      <c r="A300" s="36"/>
      <c r="B300" s="39"/>
      <c r="C300" s="38"/>
    </row>
    <row r="301" spans="1:3" ht="15.6" x14ac:dyDescent="0.2">
      <c r="A301" s="36"/>
      <c r="B301" s="39"/>
      <c r="C301" s="38"/>
    </row>
    <row r="302" spans="1:3" ht="15.6" x14ac:dyDescent="0.2">
      <c r="A302" s="36"/>
      <c r="B302" s="39"/>
      <c r="C302" s="38"/>
    </row>
    <row r="303" spans="1:3" ht="15.6" x14ac:dyDescent="0.2">
      <c r="A303" s="36"/>
      <c r="B303" s="39"/>
      <c r="C303" s="38"/>
    </row>
    <row r="304" spans="1:3" ht="15.6" x14ac:dyDescent="0.2">
      <c r="A304" s="36"/>
      <c r="B304" s="39"/>
      <c r="C304" s="38"/>
    </row>
    <row r="305" spans="1:3" ht="15.6" x14ac:dyDescent="0.2">
      <c r="A305" s="36"/>
      <c r="B305" s="39"/>
      <c r="C305" s="38"/>
    </row>
    <row r="306" spans="1:3" ht="15.6" x14ac:dyDescent="0.2">
      <c r="A306" s="36"/>
      <c r="B306" s="39"/>
      <c r="C306" s="38"/>
    </row>
    <row r="307" spans="1:3" ht="15.6" x14ac:dyDescent="0.2">
      <c r="A307" s="36"/>
      <c r="B307" s="39"/>
      <c r="C307" s="38"/>
    </row>
    <row r="308" spans="1:3" ht="15.6" x14ac:dyDescent="0.2">
      <c r="A308" s="36"/>
      <c r="B308" s="39"/>
      <c r="C308" s="38"/>
    </row>
    <row r="309" spans="1:3" ht="15.6" x14ac:dyDescent="0.2">
      <c r="A309" s="36"/>
      <c r="B309" s="39"/>
      <c r="C309" s="38"/>
    </row>
    <row r="310" spans="1:3" ht="15.6" x14ac:dyDescent="0.2">
      <c r="A310" s="36"/>
      <c r="B310" s="39"/>
      <c r="C310" s="38"/>
    </row>
    <row r="311" spans="1:3" ht="15.6" x14ac:dyDescent="0.2">
      <c r="A311" s="36"/>
      <c r="B311" s="39"/>
      <c r="C311" s="38"/>
    </row>
    <row r="312" spans="1:3" ht="15.6" x14ac:dyDescent="0.2">
      <c r="A312" s="36"/>
      <c r="B312" s="39"/>
      <c r="C312" s="38"/>
    </row>
    <row r="313" spans="1:3" ht="15.6" x14ac:dyDescent="0.2">
      <c r="A313" s="36"/>
      <c r="B313" s="39"/>
      <c r="C313" s="38"/>
    </row>
    <row r="314" spans="1:3" ht="15.6" x14ac:dyDescent="0.2">
      <c r="A314" s="36"/>
      <c r="B314" s="39"/>
      <c r="C314" s="38"/>
    </row>
    <row r="315" spans="1:3" ht="15.6" x14ac:dyDescent="0.2">
      <c r="A315" s="36"/>
      <c r="B315" s="39"/>
      <c r="C315" s="38"/>
    </row>
    <row r="316" spans="1:3" ht="15.6" x14ac:dyDescent="0.2">
      <c r="A316" s="36"/>
      <c r="B316" s="39"/>
      <c r="C316" s="38"/>
    </row>
    <row r="317" spans="1:3" ht="15.6" x14ac:dyDescent="0.2">
      <c r="A317" s="36"/>
      <c r="B317" s="39"/>
      <c r="C317" s="38"/>
    </row>
    <row r="318" spans="1:3" ht="15.6" x14ac:dyDescent="0.2">
      <c r="A318" s="36"/>
      <c r="B318" s="39"/>
      <c r="C318" s="38"/>
    </row>
    <row r="319" spans="1:3" ht="15.6" x14ac:dyDescent="0.2">
      <c r="A319" s="36"/>
      <c r="B319" s="39"/>
      <c r="C319" s="38"/>
    </row>
    <row r="320" spans="1:3" ht="15.6" x14ac:dyDescent="0.2">
      <c r="A320" s="36"/>
      <c r="B320" s="39"/>
      <c r="C320" s="38"/>
    </row>
    <row r="321" spans="1:3" ht="15.6" x14ac:dyDescent="0.2">
      <c r="A321" s="36"/>
      <c r="B321" s="39"/>
      <c r="C321" s="38"/>
    </row>
    <row r="322" spans="1:3" ht="15.6" x14ac:dyDescent="0.2">
      <c r="A322" s="36"/>
      <c r="B322" s="39"/>
      <c r="C322" s="38"/>
    </row>
    <row r="323" spans="1:3" ht="15.6" x14ac:dyDescent="0.2">
      <c r="A323" s="36"/>
      <c r="B323" s="39"/>
      <c r="C323" s="38"/>
    </row>
    <row r="324" spans="1:3" ht="15.6" x14ac:dyDescent="0.2">
      <c r="A324" s="36"/>
      <c r="B324" s="39"/>
      <c r="C324" s="38"/>
    </row>
    <row r="325" spans="1:3" ht="15.6" x14ac:dyDescent="0.2">
      <c r="A325" s="36"/>
      <c r="B325" s="39"/>
      <c r="C325" s="38"/>
    </row>
    <row r="326" spans="1:3" ht="15.6" x14ac:dyDescent="0.2">
      <c r="A326" s="36"/>
      <c r="B326" s="39"/>
      <c r="C326" s="38"/>
    </row>
    <row r="327" spans="1:3" ht="15.6" x14ac:dyDescent="0.2">
      <c r="A327" s="36"/>
      <c r="B327" s="39"/>
      <c r="C327" s="38"/>
    </row>
    <row r="328" spans="1:3" ht="15.6" x14ac:dyDescent="0.2">
      <c r="A328" s="36"/>
      <c r="B328" s="39"/>
      <c r="C328" s="38"/>
    </row>
    <row r="329" spans="1:3" ht="15.6" x14ac:dyDescent="0.2">
      <c r="A329" s="36"/>
      <c r="B329" s="39"/>
      <c r="C329" s="38"/>
    </row>
    <row r="330" spans="1:3" ht="15.6" x14ac:dyDescent="0.2">
      <c r="A330" s="36"/>
      <c r="B330" s="39"/>
      <c r="C330" s="38"/>
    </row>
    <row r="331" spans="1:3" ht="15.6" x14ac:dyDescent="0.2">
      <c r="A331" s="36"/>
      <c r="B331" s="39"/>
      <c r="C331" s="38"/>
    </row>
    <row r="332" spans="1:3" ht="15.6" x14ac:dyDescent="0.2">
      <c r="A332" s="36"/>
      <c r="B332" s="39"/>
      <c r="C332" s="38"/>
    </row>
    <row r="333" spans="1:3" ht="15.6" x14ac:dyDescent="0.2">
      <c r="A333" s="36"/>
      <c r="B333" s="39"/>
      <c r="C333" s="38"/>
    </row>
    <row r="334" spans="1:3" ht="15.6" x14ac:dyDescent="0.2">
      <c r="A334" s="36"/>
      <c r="B334" s="39"/>
      <c r="C334" s="38"/>
    </row>
    <row r="335" spans="1:3" ht="15.6" x14ac:dyDescent="0.2">
      <c r="A335" s="36"/>
      <c r="B335" s="39"/>
      <c r="C335" s="38"/>
    </row>
    <row r="336" spans="1:3" ht="15.6" x14ac:dyDescent="0.2">
      <c r="A336" s="36"/>
      <c r="B336" s="39"/>
      <c r="C336" s="38"/>
    </row>
    <row r="337" spans="1:3" ht="15.6" x14ac:dyDescent="0.2">
      <c r="A337" s="36"/>
      <c r="B337" s="39"/>
      <c r="C337" s="38"/>
    </row>
    <row r="338" spans="1:3" ht="15.6" x14ac:dyDescent="0.2">
      <c r="A338" s="36"/>
      <c r="B338" s="39"/>
      <c r="C338" s="38"/>
    </row>
    <row r="339" spans="1:3" ht="15.6" x14ac:dyDescent="0.2">
      <c r="A339" s="36"/>
      <c r="B339" s="39"/>
      <c r="C339" s="38"/>
    </row>
    <row r="340" spans="1:3" ht="15.6" x14ac:dyDescent="0.2">
      <c r="A340" s="36"/>
      <c r="B340" s="39"/>
      <c r="C340" s="38"/>
    </row>
    <row r="341" spans="1:3" ht="15.6" x14ac:dyDescent="0.2">
      <c r="A341" s="36"/>
      <c r="B341" s="39"/>
      <c r="C341" s="38"/>
    </row>
    <row r="342" spans="1:3" ht="15.6" x14ac:dyDescent="0.2">
      <c r="A342" s="36"/>
      <c r="B342" s="39"/>
      <c r="C342" s="38"/>
    </row>
    <row r="343" spans="1:3" ht="15.6" x14ac:dyDescent="0.2">
      <c r="A343" s="36"/>
      <c r="B343" s="39"/>
      <c r="C343" s="38"/>
    </row>
    <row r="344" spans="1:3" ht="15.6" x14ac:dyDescent="0.2">
      <c r="A344" s="36"/>
      <c r="B344" s="39"/>
      <c r="C344" s="38"/>
    </row>
    <row r="345" spans="1:3" ht="15.6" x14ac:dyDescent="0.2">
      <c r="A345" s="36"/>
      <c r="B345" s="39"/>
      <c r="C345" s="38"/>
    </row>
    <row r="346" spans="1:3" ht="15.6" x14ac:dyDescent="0.2">
      <c r="A346" s="36"/>
      <c r="B346" s="39"/>
      <c r="C346" s="38"/>
    </row>
    <row r="347" spans="1:3" ht="15.6" x14ac:dyDescent="0.2">
      <c r="A347" s="36"/>
      <c r="B347" s="39"/>
      <c r="C347" s="38"/>
    </row>
    <row r="348" spans="1:3" ht="15.6" x14ac:dyDescent="0.2">
      <c r="A348" s="36"/>
      <c r="B348" s="39"/>
      <c r="C348" s="38"/>
    </row>
    <row r="349" spans="1:3" ht="15.6" x14ac:dyDescent="0.2">
      <c r="A349" s="36"/>
      <c r="B349" s="39"/>
      <c r="C349" s="38"/>
    </row>
    <row r="350" spans="1:3" ht="15.6" x14ac:dyDescent="0.2">
      <c r="A350" s="36"/>
      <c r="B350" s="39"/>
      <c r="C350" s="38"/>
    </row>
    <row r="351" spans="1:3" ht="15.6" x14ac:dyDescent="0.2">
      <c r="A351" s="36"/>
      <c r="B351" s="39"/>
      <c r="C351" s="38"/>
    </row>
    <row r="352" spans="1:3" ht="15.6" x14ac:dyDescent="0.2">
      <c r="A352" s="36"/>
      <c r="B352" s="39"/>
      <c r="C352" s="38"/>
    </row>
    <row r="353" spans="1:3" ht="15.6" x14ac:dyDescent="0.2">
      <c r="A353" s="36"/>
      <c r="B353" s="39"/>
      <c r="C353" s="38"/>
    </row>
    <row r="354" spans="1:3" ht="15.6" x14ac:dyDescent="0.2">
      <c r="A354" s="36"/>
      <c r="B354" s="39"/>
      <c r="C354" s="38"/>
    </row>
    <row r="355" spans="1:3" ht="15.6" x14ac:dyDescent="0.2">
      <c r="A355" s="36"/>
      <c r="B355" s="39"/>
      <c r="C355" s="38"/>
    </row>
    <row r="356" spans="1:3" ht="15.6" x14ac:dyDescent="0.2">
      <c r="A356" s="36"/>
      <c r="B356" s="39"/>
      <c r="C356" s="38"/>
    </row>
    <row r="357" spans="1:3" ht="15.6" x14ac:dyDescent="0.2">
      <c r="A357" s="36"/>
      <c r="B357" s="39"/>
      <c r="C357" s="38"/>
    </row>
    <row r="358" spans="1:3" ht="15.6" x14ac:dyDescent="0.2">
      <c r="A358" s="36"/>
      <c r="B358" s="39"/>
      <c r="C358" s="38"/>
    </row>
    <row r="359" spans="1:3" ht="15.6" x14ac:dyDescent="0.2">
      <c r="A359" s="36"/>
      <c r="B359" s="39"/>
      <c r="C359" s="38"/>
    </row>
    <row r="360" spans="1:3" ht="15.6" x14ac:dyDescent="0.2">
      <c r="A360" s="36"/>
      <c r="B360" s="39"/>
      <c r="C360" s="38"/>
    </row>
    <row r="361" spans="1:3" ht="15.6" x14ac:dyDescent="0.2">
      <c r="A361" s="36"/>
      <c r="B361" s="39"/>
      <c r="C361" s="38"/>
    </row>
    <row r="362" spans="1:3" ht="15.6" x14ac:dyDescent="0.2">
      <c r="A362" s="36"/>
      <c r="B362" s="39"/>
      <c r="C362" s="38"/>
    </row>
    <row r="363" spans="1:3" ht="15.6" x14ac:dyDescent="0.2">
      <c r="A363" s="36"/>
      <c r="B363" s="39"/>
      <c r="C363" s="38"/>
    </row>
    <row r="364" spans="1:3" ht="15.6" x14ac:dyDescent="0.2">
      <c r="A364" s="36"/>
      <c r="B364" s="39"/>
      <c r="C364" s="38"/>
    </row>
    <row r="365" spans="1:3" ht="15.6" x14ac:dyDescent="0.2">
      <c r="A365" s="36"/>
      <c r="B365" s="39"/>
      <c r="C365" s="38"/>
    </row>
    <row r="366" spans="1:3" ht="15.6" x14ac:dyDescent="0.2">
      <c r="A366" s="36"/>
      <c r="B366" s="39"/>
      <c r="C366" s="38"/>
    </row>
    <row r="367" spans="1:3" ht="15.6" x14ac:dyDescent="0.2">
      <c r="A367" s="36"/>
      <c r="B367" s="39"/>
      <c r="C367" s="38"/>
    </row>
    <row r="368" spans="1:3" ht="15.6" x14ac:dyDescent="0.2">
      <c r="A368" s="36"/>
      <c r="B368" s="39"/>
      <c r="C368" s="38"/>
    </row>
    <row r="369" spans="1:3" ht="15.6" x14ac:dyDescent="0.2">
      <c r="A369" s="36"/>
      <c r="B369" s="39"/>
      <c r="C369" s="38"/>
    </row>
    <row r="370" spans="1:3" ht="15.6" x14ac:dyDescent="0.2">
      <c r="A370" s="36"/>
      <c r="B370" s="39"/>
      <c r="C370" s="38"/>
    </row>
    <row r="371" spans="1:3" ht="15.6" x14ac:dyDescent="0.2">
      <c r="A371" s="36"/>
      <c r="B371" s="39"/>
      <c r="C371" s="38"/>
    </row>
    <row r="372" spans="1:3" ht="15.6" x14ac:dyDescent="0.2">
      <c r="A372" s="36"/>
      <c r="B372" s="39"/>
      <c r="C372" s="38"/>
    </row>
    <row r="373" spans="1:3" ht="15.6" x14ac:dyDescent="0.2">
      <c r="A373" s="36"/>
      <c r="B373" s="39"/>
      <c r="C373" s="38"/>
    </row>
    <row r="374" spans="1:3" ht="15.6" x14ac:dyDescent="0.2">
      <c r="A374" s="36"/>
      <c r="B374" s="39"/>
      <c r="C374" s="38"/>
    </row>
    <row r="375" spans="1:3" ht="15.6" x14ac:dyDescent="0.2">
      <c r="A375" s="36"/>
      <c r="B375" s="39"/>
      <c r="C375" s="38"/>
    </row>
    <row r="376" spans="1:3" ht="15.6" x14ac:dyDescent="0.2">
      <c r="A376" s="36"/>
      <c r="B376" s="39"/>
      <c r="C376" s="38"/>
    </row>
    <row r="377" spans="1:3" ht="15.6" x14ac:dyDescent="0.2">
      <c r="A377" s="36"/>
      <c r="B377" s="39"/>
      <c r="C377" s="38"/>
    </row>
    <row r="378" spans="1:3" ht="15.6" x14ac:dyDescent="0.2">
      <c r="A378" s="36"/>
      <c r="B378" s="39"/>
      <c r="C378" s="38"/>
    </row>
    <row r="379" spans="1:3" ht="15.6" x14ac:dyDescent="0.2">
      <c r="A379" s="36"/>
      <c r="B379" s="39"/>
      <c r="C379" s="38"/>
    </row>
    <row r="380" spans="1:3" ht="15.6" x14ac:dyDescent="0.2">
      <c r="A380" s="36"/>
      <c r="B380" s="39"/>
      <c r="C380" s="38"/>
    </row>
    <row r="381" spans="1:3" ht="15.6" x14ac:dyDescent="0.2">
      <c r="A381" s="36"/>
      <c r="B381" s="39"/>
      <c r="C381" s="38"/>
    </row>
    <row r="382" spans="1:3" ht="15.6" x14ac:dyDescent="0.2">
      <c r="A382" s="36"/>
      <c r="B382" s="39"/>
      <c r="C382" s="38"/>
    </row>
    <row r="383" spans="1:3" ht="15.6" x14ac:dyDescent="0.2">
      <c r="A383" s="36"/>
      <c r="B383" s="39"/>
      <c r="C383" s="38"/>
    </row>
    <row r="384" spans="1:3" ht="15.6" x14ac:dyDescent="0.2">
      <c r="A384" s="36"/>
      <c r="B384" s="39"/>
      <c r="C384" s="38"/>
    </row>
    <row r="385" spans="1:3" ht="15.6" x14ac:dyDescent="0.2">
      <c r="A385" s="36"/>
      <c r="B385" s="39"/>
      <c r="C385" s="38"/>
    </row>
    <row r="386" spans="1:3" ht="15.6" x14ac:dyDescent="0.2">
      <c r="A386" s="36"/>
      <c r="B386" s="39"/>
      <c r="C386" s="38"/>
    </row>
    <row r="387" spans="1:3" ht="15.6" x14ac:dyDescent="0.2">
      <c r="A387" s="36"/>
      <c r="B387" s="39"/>
      <c r="C387" s="38"/>
    </row>
    <row r="388" spans="1:3" ht="15.6" x14ac:dyDescent="0.2">
      <c r="A388" s="36"/>
      <c r="B388" s="39"/>
      <c r="C388" s="38"/>
    </row>
    <row r="389" spans="1:3" ht="15.6" x14ac:dyDescent="0.2">
      <c r="A389" s="36"/>
      <c r="B389" s="39"/>
      <c r="C389" s="38"/>
    </row>
    <row r="390" spans="1:3" ht="15.6" x14ac:dyDescent="0.2">
      <c r="A390" s="36"/>
      <c r="B390" s="39"/>
      <c r="C390" s="38"/>
    </row>
    <row r="391" spans="1:3" ht="15.6" x14ac:dyDescent="0.2">
      <c r="A391" s="36"/>
      <c r="B391" s="39"/>
      <c r="C391" s="38"/>
    </row>
    <row r="392" spans="1:3" ht="15.6" x14ac:dyDescent="0.2">
      <c r="A392" s="36"/>
      <c r="B392" s="39"/>
      <c r="C392" s="38"/>
    </row>
    <row r="393" spans="1:3" ht="15.6" x14ac:dyDescent="0.2">
      <c r="A393" s="36"/>
      <c r="B393" s="39"/>
      <c r="C393" s="38"/>
    </row>
    <row r="394" spans="1:3" ht="15.6" x14ac:dyDescent="0.2">
      <c r="A394" s="36"/>
      <c r="B394" s="39"/>
      <c r="C394" s="38"/>
    </row>
    <row r="395" spans="1:3" ht="15.6" x14ac:dyDescent="0.2">
      <c r="A395" s="36"/>
      <c r="B395" s="39"/>
      <c r="C395" s="38"/>
    </row>
    <row r="396" spans="1:3" ht="15.6" x14ac:dyDescent="0.2">
      <c r="A396" s="36"/>
      <c r="B396" s="39"/>
      <c r="C396" s="38"/>
    </row>
    <row r="397" spans="1:3" ht="15.6" x14ac:dyDescent="0.2">
      <c r="A397" s="36"/>
      <c r="B397" s="39"/>
      <c r="C397" s="38"/>
    </row>
    <row r="398" spans="1:3" ht="15.6" x14ac:dyDescent="0.2">
      <c r="A398" s="36"/>
      <c r="B398" s="39"/>
      <c r="C398" s="38"/>
    </row>
    <row r="399" spans="1:3" ht="15.6" x14ac:dyDescent="0.2">
      <c r="A399" s="36"/>
      <c r="B399" s="39"/>
      <c r="C399" s="38"/>
    </row>
    <row r="400" spans="1:3" ht="15.6" x14ac:dyDescent="0.2">
      <c r="A400" s="36"/>
      <c r="B400" s="39"/>
      <c r="C400" s="38"/>
    </row>
    <row r="401" spans="1:3" ht="15.6" x14ac:dyDescent="0.2">
      <c r="A401" s="36"/>
      <c r="B401" s="39"/>
      <c r="C401" s="38"/>
    </row>
    <row r="402" spans="1:3" ht="15.6" x14ac:dyDescent="0.2">
      <c r="A402" s="36"/>
      <c r="B402" s="39"/>
      <c r="C402" s="38"/>
    </row>
    <row r="403" spans="1:3" ht="15.6" x14ac:dyDescent="0.2">
      <c r="A403" s="36"/>
      <c r="B403" s="39"/>
      <c r="C403" s="38"/>
    </row>
    <row r="404" spans="1:3" ht="15.6" x14ac:dyDescent="0.2">
      <c r="A404" s="36"/>
      <c r="B404" s="39"/>
      <c r="C404" s="38"/>
    </row>
    <row r="405" spans="1:3" ht="15.6" x14ac:dyDescent="0.2">
      <c r="A405" s="36"/>
      <c r="B405" s="39"/>
      <c r="C405" s="38"/>
    </row>
    <row r="406" spans="1:3" ht="15.6" x14ac:dyDescent="0.2">
      <c r="A406" s="36"/>
      <c r="B406" s="39"/>
      <c r="C406" s="38"/>
    </row>
    <row r="407" spans="1:3" ht="15.6" x14ac:dyDescent="0.2">
      <c r="A407" s="36"/>
      <c r="B407" s="39"/>
      <c r="C407" s="38"/>
    </row>
    <row r="408" spans="1:3" ht="15.6" x14ac:dyDescent="0.2">
      <c r="A408" s="36"/>
      <c r="B408" s="39"/>
      <c r="C408" s="38"/>
    </row>
    <row r="409" spans="1:3" ht="15.6" x14ac:dyDescent="0.2">
      <c r="A409" s="36"/>
      <c r="B409" s="39"/>
      <c r="C409" s="38"/>
    </row>
    <row r="410" spans="1:3" ht="15.6" x14ac:dyDescent="0.2">
      <c r="A410" s="36"/>
      <c r="B410" s="39"/>
      <c r="C410" s="38"/>
    </row>
    <row r="411" spans="1:3" ht="15.6" x14ac:dyDescent="0.2">
      <c r="A411" s="36"/>
      <c r="B411" s="39"/>
      <c r="C411" s="38"/>
    </row>
    <row r="412" spans="1:3" ht="15.6" x14ac:dyDescent="0.2">
      <c r="A412" s="36"/>
      <c r="B412" s="39"/>
      <c r="C412" s="38"/>
    </row>
    <row r="413" spans="1:3" ht="15.6" x14ac:dyDescent="0.2">
      <c r="A413" s="36"/>
      <c r="B413" s="39"/>
      <c r="C413" s="38"/>
    </row>
    <row r="414" spans="1:3" ht="15.6" x14ac:dyDescent="0.2">
      <c r="A414" s="36"/>
      <c r="B414" s="39"/>
      <c r="C414" s="38"/>
    </row>
    <row r="415" spans="1:3" ht="15.6" x14ac:dyDescent="0.2">
      <c r="A415" s="36"/>
      <c r="B415" s="39"/>
      <c r="C415" s="38"/>
    </row>
    <row r="416" spans="1:3" ht="15.6" x14ac:dyDescent="0.2">
      <c r="A416" s="36"/>
      <c r="B416" s="39"/>
      <c r="C416" s="38"/>
    </row>
    <row r="417" spans="1:3" ht="15.6" x14ac:dyDescent="0.2">
      <c r="A417" s="36"/>
      <c r="B417" s="39"/>
      <c r="C417" s="38"/>
    </row>
    <row r="418" spans="1:3" ht="15.6" x14ac:dyDescent="0.2">
      <c r="A418" s="36"/>
      <c r="B418" s="39"/>
      <c r="C418" s="38"/>
    </row>
    <row r="419" spans="1:3" ht="15.6" x14ac:dyDescent="0.2">
      <c r="A419" s="36"/>
      <c r="B419" s="39"/>
      <c r="C419" s="38"/>
    </row>
    <row r="420" spans="1:3" ht="15.6" x14ac:dyDescent="0.2">
      <c r="A420" s="36"/>
      <c r="B420" s="39"/>
      <c r="C420" s="38"/>
    </row>
    <row r="421" spans="1:3" ht="15.6" x14ac:dyDescent="0.2">
      <c r="A421" s="36"/>
      <c r="B421" s="39"/>
      <c r="C421" s="38"/>
    </row>
    <row r="422" spans="1:3" ht="15.6" x14ac:dyDescent="0.2">
      <c r="A422" s="36"/>
      <c r="B422" s="39"/>
      <c r="C422" s="38"/>
    </row>
    <row r="423" spans="1:3" ht="15.6" x14ac:dyDescent="0.2">
      <c r="A423" s="36"/>
      <c r="B423" s="39"/>
      <c r="C423" s="38"/>
    </row>
    <row r="424" spans="1:3" ht="15.6" x14ac:dyDescent="0.2">
      <c r="A424" s="36"/>
      <c r="B424" s="39"/>
      <c r="C424" s="38"/>
    </row>
    <row r="425" spans="1:3" ht="15.6" x14ac:dyDescent="0.2">
      <c r="A425" s="36"/>
      <c r="B425" s="39"/>
      <c r="C425" s="38"/>
    </row>
    <row r="426" spans="1:3" ht="15.6" x14ac:dyDescent="0.2">
      <c r="A426" s="36"/>
      <c r="B426" s="39"/>
      <c r="C426" s="38"/>
    </row>
    <row r="427" spans="1:3" ht="15.6" x14ac:dyDescent="0.2">
      <c r="A427" s="36"/>
      <c r="B427" s="39"/>
      <c r="C427" s="38"/>
    </row>
    <row r="428" spans="1:3" ht="15.6" x14ac:dyDescent="0.2">
      <c r="A428" s="36"/>
      <c r="B428" s="39"/>
      <c r="C428" s="38"/>
    </row>
    <row r="429" spans="1:3" ht="15.6" x14ac:dyDescent="0.2">
      <c r="A429" s="36"/>
      <c r="B429" s="39"/>
      <c r="C429" s="38"/>
    </row>
    <row r="430" spans="1:3" ht="15.6" x14ac:dyDescent="0.2">
      <c r="A430" s="36"/>
      <c r="B430" s="39"/>
      <c r="C430" s="38"/>
    </row>
    <row r="431" spans="1:3" ht="15.6" x14ac:dyDescent="0.2">
      <c r="A431" s="36"/>
      <c r="B431" s="39"/>
      <c r="C431" s="38"/>
    </row>
    <row r="432" spans="1:3" ht="15.6" x14ac:dyDescent="0.2">
      <c r="A432" s="36"/>
      <c r="B432" s="39"/>
      <c r="C432" s="38"/>
    </row>
    <row r="433" spans="1:3" ht="15.6" x14ac:dyDescent="0.2">
      <c r="A433" s="36"/>
      <c r="B433" s="39"/>
      <c r="C433" s="38"/>
    </row>
    <row r="434" spans="1:3" ht="15.6" x14ac:dyDescent="0.2">
      <c r="A434" s="36"/>
      <c r="B434" s="39"/>
      <c r="C434" s="38"/>
    </row>
    <row r="435" spans="1:3" ht="15.6" x14ac:dyDescent="0.2">
      <c r="A435" s="36"/>
      <c r="B435" s="39"/>
      <c r="C435" s="38"/>
    </row>
    <row r="436" spans="1:3" ht="15.6" x14ac:dyDescent="0.2">
      <c r="A436" s="36"/>
      <c r="B436" s="39"/>
      <c r="C436" s="38"/>
    </row>
    <row r="437" spans="1:3" ht="15.6" x14ac:dyDescent="0.2">
      <c r="A437" s="36"/>
      <c r="B437" s="39"/>
      <c r="C437" s="38"/>
    </row>
    <row r="438" spans="1:3" ht="15.6" x14ac:dyDescent="0.2">
      <c r="A438" s="36"/>
      <c r="B438" s="39"/>
      <c r="C438" s="38"/>
    </row>
    <row r="439" spans="1:3" ht="15.6" x14ac:dyDescent="0.2">
      <c r="A439" s="36"/>
      <c r="B439" s="39"/>
      <c r="C439" s="38"/>
    </row>
    <row r="440" spans="1:3" ht="15.6" x14ac:dyDescent="0.2">
      <c r="A440" s="36"/>
      <c r="B440" s="39"/>
      <c r="C440" s="38"/>
    </row>
    <row r="441" spans="1:3" ht="15.6" x14ac:dyDescent="0.2">
      <c r="A441" s="36"/>
      <c r="B441" s="39"/>
      <c r="C441" s="38"/>
    </row>
    <row r="442" spans="1:3" ht="15.6" x14ac:dyDescent="0.2">
      <c r="A442" s="36"/>
      <c r="B442" s="39"/>
      <c r="C442" s="38"/>
    </row>
    <row r="443" spans="1:3" ht="15.6" x14ac:dyDescent="0.2">
      <c r="A443" s="36"/>
      <c r="B443" s="39"/>
      <c r="C443" s="38"/>
    </row>
    <row r="444" spans="1:3" ht="15.6" x14ac:dyDescent="0.2">
      <c r="A444" s="36"/>
      <c r="B444" s="39"/>
      <c r="C444" s="38"/>
    </row>
    <row r="445" spans="1:3" ht="15.6" x14ac:dyDescent="0.2">
      <c r="A445" s="36"/>
      <c r="B445" s="39"/>
      <c r="C445" s="38"/>
    </row>
    <row r="446" spans="1:3" ht="15.6" x14ac:dyDescent="0.2">
      <c r="A446" s="36"/>
      <c r="B446" s="39"/>
      <c r="C446" s="38"/>
    </row>
    <row r="447" spans="1:3" ht="15.6" x14ac:dyDescent="0.2">
      <c r="A447" s="36"/>
      <c r="B447" s="39"/>
      <c r="C447" s="38"/>
    </row>
    <row r="448" spans="1:3" ht="15.6" x14ac:dyDescent="0.2">
      <c r="A448" s="36"/>
      <c r="B448" s="39"/>
      <c r="C448" s="38"/>
    </row>
    <row r="449" spans="1:3" ht="15.6" x14ac:dyDescent="0.2">
      <c r="A449" s="36"/>
      <c r="B449" s="39"/>
      <c r="C449" s="38"/>
    </row>
    <row r="450" spans="1:3" ht="15.6" x14ac:dyDescent="0.2">
      <c r="A450" s="36"/>
      <c r="B450" s="39"/>
      <c r="C450" s="38"/>
    </row>
    <row r="451" spans="1:3" ht="15.6" x14ac:dyDescent="0.2">
      <c r="A451" s="36"/>
      <c r="B451" s="39"/>
      <c r="C451" s="38"/>
    </row>
    <row r="452" spans="1:3" ht="15.6" x14ac:dyDescent="0.2">
      <c r="A452" s="36"/>
      <c r="B452" s="39"/>
      <c r="C452" s="38"/>
    </row>
    <row r="453" spans="1:3" ht="15.6" x14ac:dyDescent="0.2">
      <c r="A453" s="36"/>
      <c r="B453" s="39"/>
      <c r="C453" s="38"/>
    </row>
    <row r="454" spans="1:3" ht="15.6" x14ac:dyDescent="0.2">
      <c r="A454" s="36"/>
      <c r="B454" s="39"/>
      <c r="C454" s="38"/>
    </row>
    <row r="455" spans="1:3" ht="15.6" x14ac:dyDescent="0.2">
      <c r="A455" s="36"/>
      <c r="B455" s="39"/>
      <c r="C455" s="38"/>
    </row>
    <row r="456" spans="1:3" ht="15.6" x14ac:dyDescent="0.2">
      <c r="A456" s="36"/>
      <c r="B456" s="39"/>
      <c r="C456" s="38"/>
    </row>
    <row r="457" spans="1:3" ht="15.6" x14ac:dyDescent="0.2">
      <c r="A457" s="36"/>
      <c r="B457" s="39"/>
      <c r="C457" s="38"/>
    </row>
    <row r="458" spans="1:3" ht="15.6" x14ac:dyDescent="0.2">
      <c r="A458" s="36"/>
      <c r="B458" s="39"/>
      <c r="C458" s="38"/>
    </row>
    <row r="459" spans="1:3" ht="15.6" x14ac:dyDescent="0.2">
      <c r="A459" s="36"/>
      <c r="B459" s="39"/>
      <c r="C459" s="38"/>
    </row>
    <row r="460" spans="1:3" ht="15.6" x14ac:dyDescent="0.2">
      <c r="A460" s="36"/>
      <c r="B460" s="39"/>
      <c r="C460" s="38"/>
    </row>
    <row r="461" spans="1:3" ht="15.6" x14ac:dyDescent="0.2">
      <c r="A461" s="36"/>
      <c r="B461" s="39"/>
      <c r="C461" s="38"/>
    </row>
    <row r="462" spans="1:3" ht="15.6" x14ac:dyDescent="0.2">
      <c r="A462" s="36"/>
      <c r="B462" s="39"/>
      <c r="C462" s="38"/>
    </row>
    <row r="463" spans="1:3" ht="15.6" x14ac:dyDescent="0.2">
      <c r="A463" s="36"/>
      <c r="B463" s="39"/>
      <c r="C463" s="38"/>
    </row>
    <row r="464" spans="1:3" ht="15.6" x14ac:dyDescent="0.2">
      <c r="A464" s="36"/>
      <c r="B464" s="39"/>
      <c r="C464" s="38"/>
    </row>
    <row r="465" spans="1:3" ht="15.6" x14ac:dyDescent="0.2">
      <c r="A465" s="36"/>
      <c r="B465" s="39"/>
      <c r="C465" s="38"/>
    </row>
    <row r="466" spans="1:3" ht="15.6" x14ac:dyDescent="0.2">
      <c r="A466" s="36"/>
      <c r="B466" s="39"/>
      <c r="C466" s="38"/>
    </row>
    <row r="467" spans="1:3" ht="15.6" x14ac:dyDescent="0.2">
      <c r="A467" s="36"/>
      <c r="B467" s="39"/>
      <c r="C467" s="38"/>
    </row>
    <row r="468" spans="1:3" ht="15.6" x14ac:dyDescent="0.2">
      <c r="A468" s="36"/>
      <c r="B468" s="39"/>
      <c r="C468" s="38"/>
    </row>
    <row r="469" spans="1:3" ht="15.6" x14ac:dyDescent="0.2">
      <c r="A469" s="36"/>
      <c r="B469" s="39"/>
      <c r="C469" s="38"/>
    </row>
    <row r="470" spans="1:3" ht="15.6" x14ac:dyDescent="0.2">
      <c r="A470" s="36"/>
      <c r="B470" s="39"/>
      <c r="C470" s="38"/>
    </row>
    <row r="471" spans="1:3" ht="15.6" x14ac:dyDescent="0.2">
      <c r="A471" s="36"/>
      <c r="B471" s="39"/>
      <c r="C471" s="38"/>
    </row>
    <row r="472" spans="1:3" ht="15.6" x14ac:dyDescent="0.2">
      <c r="A472" s="36"/>
      <c r="B472" s="39"/>
      <c r="C472" s="38"/>
    </row>
    <row r="473" spans="1:3" ht="15.6" x14ac:dyDescent="0.2">
      <c r="A473" s="36"/>
      <c r="B473" s="39"/>
      <c r="C473" s="38"/>
    </row>
    <row r="474" spans="1:3" ht="15.6" x14ac:dyDescent="0.2">
      <c r="A474" s="36"/>
      <c r="B474" s="39"/>
      <c r="C474" s="38"/>
    </row>
    <row r="475" spans="1:3" ht="15.6" x14ac:dyDescent="0.2">
      <c r="A475" s="36"/>
      <c r="B475" s="39"/>
      <c r="C475" s="38"/>
    </row>
    <row r="476" spans="1:3" ht="15.6" x14ac:dyDescent="0.2">
      <c r="A476" s="36"/>
      <c r="B476" s="39"/>
      <c r="C476" s="38"/>
    </row>
    <row r="477" spans="1:3" ht="15.6" x14ac:dyDescent="0.2">
      <c r="A477" s="36"/>
      <c r="B477" s="39"/>
      <c r="C477" s="38"/>
    </row>
    <row r="478" spans="1:3" ht="15.6" x14ac:dyDescent="0.2">
      <c r="A478" s="36"/>
      <c r="B478" s="39"/>
      <c r="C478" s="38"/>
    </row>
    <row r="479" spans="1:3" ht="15.6" x14ac:dyDescent="0.2">
      <c r="A479" s="36"/>
      <c r="B479" s="39"/>
      <c r="C479" s="38"/>
    </row>
    <row r="480" spans="1:3" ht="15.6" x14ac:dyDescent="0.2">
      <c r="A480" s="36"/>
      <c r="B480" s="39"/>
      <c r="C480" s="38"/>
    </row>
    <row r="481" spans="1:3" ht="15.6" x14ac:dyDescent="0.2">
      <c r="A481" s="36"/>
      <c r="B481" s="39"/>
      <c r="C481" s="38"/>
    </row>
    <row r="482" spans="1:3" ht="15.6" x14ac:dyDescent="0.2">
      <c r="A482" s="36"/>
      <c r="B482" s="39"/>
      <c r="C482" s="38"/>
    </row>
    <row r="483" spans="1:3" ht="15.6" x14ac:dyDescent="0.2">
      <c r="A483" s="36"/>
      <c r="B483" s="39"/>
      <c r="C483" s="38"/>
    </row>
    <row r="484" spans="1:3" ht="15.6" x14ac:dyDescent="0.2">
      <c r="A484" s="36"/>
      <c r="B484" s="39"/>
      <c r="C484" s="38"/>
    </row>
    <row r="485" spans="1:3" ht="15.6" x14ac:dyDescent="0.2">
      <c r="A485" s="36"/>
      <c r="B485" s="39"/>
      <c r="C485" s="38"/>
    </row>
    <row r="486" spans="1:3" ht="15.6" x14ac:dyDescent="0.2">
      <c r="A486" s="36"/>
      <c r="B486" s="39"/>
      <c r="C486" s="38"/>
    </row>
    <row r="487" spans="1:3" ht="15.6" x14ac:dyDescent="0.2">
      <c r="A487" s="36"/>
      <c r="B487" s="39"/>
      <c r="C487" s="38"/>
    </row>
    <row r="488" spans="1:3" ht="15.6" x14ac:dyDescent="0.2">
      <c r="A488" s="36"/>
      <c r="B488" s="39"/>
      <c r="C488" s="38"/>
    </row>
    <row r="489" spans="1:3" ht="15.6" x14ac:dyDescent="0.2">
      <c r="A489" s="36"/>
      <c r="B489" s="39"/>
      <c r="C489" s="38"/>
    </row>
    <row r="490" spans="1:3" ht="15.6" x14ac:dyDescent="0.2">
      <c r="A490" s="36"/>
      <c r="B490" s="39"/>
      <c r="C490" s="38"/>
    </row>
    <row r="491" spans="1:3" ht="15.6" x14ac:dyDescent="0.2">
      <c r="A491" s="36"/>
      <c r="B491" s="39"/>
      <c r="C491" s="38"/>
    </row>
    <row r="492" spans="1:3" ht="15.6" x14ac:dyDescent="0.2">
      <c r="A492" s="36"/>
      <c r="B492" s="39"/>
      <c r="C492" s="38"/>
    </row>
    <row r="493" spans="1:3" ht="15.6" x14ac:dyDescent="0.2">
      <c r="A493" s="36"/>
      <c r="B493" s="39"/>
      <c r="C493" s="38"/>
    </row>
    <row r="494" spans="1:3" ht="15.6" x14ac:dyDescent="0.2">
      <c r="A494" s="36"/>
      <c r="B494" s="39"/>
      <c r="C494" s="38"/>
    </row>
    <row r="495" spans="1:3" ht="15.6" x14ac:dyDescent="0.2">
      <c r="A495" s="36"/>
      <c r="B495" s="39"/>
      <c r="C495" s="38"/>
    </row>
    <row r="496" spans="1:3" ht="15.6" x14ac:dyDescent="0.2">
      <c r="A496" s="36"/>
      <c r="B496" s="39"/>
      <c r="C496" s="38"/>
    </row>
    <row r="497" spans="1:3" ht="15.6" x14ac:dyDescent="0.2">
      <c r="A497" s="36"/>
      <c r="B497" s="39"/>
      <c r="C497" s="38"/>
    </row>
    <row r="498" spans="1:3" ht="15.6" x14ac:dyDescent="0.2">
      <c r="A498" s="36"/>
      <c r="B498" s="39"/>
      <c r="C498" s="38"/>
    </row>
    <row r="499" spans="1:3" ht="15.6" x14ac:dyDescent="0.2">
      <c r="A499" s="36"/>
      <c r="B499" s="39"/>
      <c r="C499" s="38"/>
    </row>
    <row r="500" spans="1:3" ht="15.6" x14ac:dyDescent="0.2">
      <c r="A500" s="36"/>
      <c r="B500" s="39"/>
      <c r="C500" s="38"/>
    </row>
    <row r="501" spans="1:3" ht="15.6" x14ac:dyDescent="0.2">
      <c r="A501" s="36"/>
      <c r="B501" s="39"/>
      <c r="C501" s="38"/>
    </row>
    <row r="502" spans="1:3" ht="15.6" x14ac:dyDescent="0.2">
      <c r="A502" s="36"/>
      <c r="B502" s="39"/>
      <c r="C502" s="38"/>
    </row>
    <row r="503" spans="1:3" ht="15.6" x14ac:dyDescent="0.2">
      <c r="A503" s="36"/>
      <c r="B503" s="39"/>
      <c r="C503" s="38"/>
    </row>
    <row r="504" spans="1:3" ht="15.6" x14ac:dyDescent="0.2">
      <c r="A504" s="36"/>
      <c r="B504" s="39"/>
      <c r="C504" s="38"/>
    </row>
    <row r="505" spans="1:3" ht="15.6" x14ac:dyDescent="0.2">
      <c r="A505" s="36"/>
      <c r="B505" s="39"/>
      <c r="C505" s="38"/>
    </row>
    <row r="506" spans="1:3" ht="15.6" x14ac:dyDescent="0.2">
      <c r="A506" s="36"/>
      <c r="B506" s="39"/>
      <c r="C506" s="38"/>
    </row>
    <row r="507" spans="1:3" ht="15.6" x14ac:dyDescent="0.2">
      <c r="A507" s="36"/>
      <c r="B507" s="39"/>
      <c r="C507" s="38"/>
    </row>
    <row r="508" spans="1:3" ht="15.6" x14ac:dyDescent="0.2">
      <c r="A508" s="36"/>
      <c r="B508" s="39"/>
      <c r="C508" s="38"/>
    </row>
    <row r="509" spans="1:3" ht="15.6" x14ac:dyDescent="0.2">
      <c r="A509" s="36"/>
      <c r="B509" s="39"/>
      <c r="C509" s="38"/>
    </row>
    <row r="510" spans="1:3" ht="15.6" x14ac:dyDescent="0.2">
      <c r="A510" s="36"/>
      <c r="B510" s="39"/>
      <c r="C510" s="38"/>
    </row>
    <row r="511" spans="1:3" ht="15.6" x14ac:dyDescent="0.2">
      <c r="A511" s="36"/>
      <c r="B511" s="39"/>
      <c r="C511" s="38"/>
    </row>
    <row r="512" spans="1:3" ht="15.6" x14ac:dyDescent="0.2">
      <c r="A512" s="36"/>
      <c r="B512" s="39"/>
      <c r="C512" s="38"/>
    </row>
    <row r="513" spans="1:3" ht="15.6" x14ac:dyDescent="0.2">
      <c r="A513" s="36"/>
      <c r="B513" s="39"/>
      <c r="C513" s="38"/>
    </row>
    <row r="514" spans="1:3" ht="15.6" x14ac:dyDescent="0.2">
      <c r="A514" s="36"/>
      <c r="B514" s="39"/>
      <c r="C514" s="38"/>
    </row>
    <row r="515" spans="1:3" ht="15.6" x14ac:dyDescent="0.2">
      <c r="A515" s="36"/>
      <c r="B515" s="39"/>
      <c r="C515" s="38"/>
    </row>
    <row r="516" spans="1:3" ht="15.6" x14ac:dyDescent="0.2">
      <c r="A516" s="36"/>
      <c r="B516" s="39"/>
      <c r="C516" s="38"/>
    </row>
    <row r="517" spans="1:3" ht="15.6" x14ac:dyDescent="0.2">
      <c r="A517" s="36"/>
      <c r="B517" s="39"/>
      <c r="C517" s="38"/>
    </row>
    <row r="518" spans="1:3" ht="15.6" x14ac:dyDescent="0.2">
      <c r="A518" s="36"/>
      <c r="B518" s="39"/>
      <c r="C518" s="38"/>
    </row>
    <row r="519" spans="1:3" ht="15.6" x14ac:dyDescent="0.2">
      <c r="A519" s="36"/>
      <c r="B519" s="39"/>
      <c r="C519" s="38"/>
    </row>
    <row r="520" spans="1:3" ht="15.6" x14ac:dyDescent="0.2">
      <c r="A520" s="36"/>
      <c r="B520" s="39"/>
      <c r="C520" s="38"/>
    </row>
    <row r="521" spans="1:3" ht="15.6" x14ac:dyDescent="0.2">
      <c r="A521" s="36"/>
      <c r="B521" s="39"/>
      <c r="C521" s="38"/>
    </row>
    <row r="522" spans="1:3" ht="15.6" x14ac:dyDescent="0.2">
      <c r="A522" s="36"/>
      <c r="B522" s="39"/>
      <c r="C522" s="38"/>
    </row>
    <row r="523" spans="1:3" ht="15.6" x14ac:dyDescent="0.2">
      <c r="A523" s="36"/>
      <c r="B523" s="39"/>
      <c r="C523" s="38"/>
    </row>
    <row r="524" spans="1:3" ht="15.6" x14ac:dyDescent="0.2">
      <c r="A524" s="36"/>
      <c r="B524" s="39"/>
      <c r="C524" s="38"/>
    </row>
    <row r="525" spans="1:3" ht="15.6" x14ac:dyDescent="0.2">
      <c r="A525" s="36"/>
      <c r="B525" s="39"/>
      <c r="C525" s="38"/>
    </row>
    <row r="526" spans="1:3" ht="15.6" x14ac:dyDescent="0.2">
      <c r="A526" s="36"/>
      <c r="B526" s="39"/>
      <c r="C526" s="38"/>
    </row>
    <row r="527" spans="1:3" ht="15.6" x14ac:dyDescent="0.2">
      <c r="A527" s="36"/>
      <c r="B527" s="39"/>
      <c r="C527" s="38"/>
    </row>
    <row r="528" spans="1:3" ht="15.6" x14ac:dyDescent="0.2">
      <c r="A528" s="36"/>
      <c r="B528" s="39"/>
      <c r="C528" s="38"/>
    </row>
    <row r="529" spans="1:3" ht="15.6" x14ac:dyDescent="0.2">
      <c r="A529" s="36"/>
      <c r="B529" s="39"/>
      <c r="C529" s="38"/>
    </row>
    <row r="530" spans="1:3" ht="15.6" x14ac:dyDescent="0.2">
      <c r="A530" s="36"/>
      <c r="B530" s="39"/>
      <c r="C530" s="38"/>
    </row>
    <row r="531" spans="1:3" ht="15.6" x14ac:dyDescent="0.2">
      <c r="A531" s="36"/>
      <c r="B531" s="39"/>
      <c r="C531" s="38"/>
    </row>
    <row r="532" spans="1:3" ht="15.6" x14ac:dyDescent="0.2">
      <c r="A532" s="36"/>
      <c r="B532" s="39"/>
      <c r="C532" s="38"/>
    </row>
    <row r="533" spans="1:3" ht="15.6" x14ac:dyDescent="0.2">
      <c r="A533" s="36"/>
      <c r="B533" s="39"/>
      <c r="C533" s="38"/>
    </row>
    <row r="534" spans="1:3" ht="15.6" x14ac:dyDescent="0.2">
      <c r="A534" s="36"/>
      <c r="B534" s="39"/>
      <c r="C534" s="38"/>
    </row>
    <row r="535" spans="1:3" ht="15.6" x14ac:dyDescent="0.2">
      <c r="A535" s="36"/>
      <c r="B535" s="39"/>
      <c r="C535" s="38"/>
    </row>
    <row r="536" spans="1:3" ht="15.6" x14ac:dyDescent="0.2">
      <c r="A536" s="36"/>
      <c r="B536" s="39"/>
      <c r="C536" s="38"/>
    </row>
    <row r="537" spans="1:3" ht="15.6" x14ac:dyDescent="0.2">
      <c r="A537" s="36"/>
      <c r="B537" s="39"/>
      <c r="C537" s="38"/>
    </row>
    <row r="538" spans="1:3" ht="15.6" x14ac:dyDescent="0.2">
      <c r="A538" s="36"/>
      <c r="B538" s="39"/>
      <c r="C538" s="38"/>
    </row>
    <row r="539" spans="1:3" ht="15.6" x14ac:dyDescent="0.2">
      <c r="A539" s="36"/>
      <c r="B539" s="39"/>
      <c r="C539" s="38"/>
    </row>
    <row r="540" spans="1:3" ht="15.6" x14ac:dyDescent="0.2">
      <c r="A540" s="36"/>
      <c r="B540" s="39"/>
      <c r="C540" s="38"/>
    </row>
    <row r="541" spans="1:3" ht="15.6" x14ac:dyDescent="0.2">
      <c r="A541" s="36"/>
      <c r="B541" s="39"/>
      <c r="C541" s="38"/>
    </row>
    <row r="542" spans="1:3" ht="15.6" x14ac:dyDescent="0.2">
      <c r="A542" s="36"/>
      <c r="B542" s="39"/>
      <c r="C542" s="38"/>
    </row>
    <row r="543" spans="1:3" ht="15.6" x14ac:dyDescent="0.2">
      <c r="A543" s="36"/>
      <c r="B543" s="39"/>
      <c r="C543" s="38"/>
    </row>
    <row r="544" spans="1:3" ht="15.6" x14ac:dyDescent="0.2">
      <c r="A544" s="36"/>
      <c r="B544" s="39"/>
      <c r="C544" s="38"/>
    </row>
    <row r="545" spans="1:3" ht="15.6" x14ac:dyDescent="0.2">
      <c r="A545" s="36"/>
      <c r="B545" s="39"/>
      <c r="C545" s="38"/>
    </row>
    <row r="546" spans="1:3" ht="15.6" x14ac:dyDescent="0.2">
      <c r="A546" s="36"/>
      <c r="B546" s="39"/>
      <c r="C546" s="38"/>
    </row>
    <row r="547" spans="1:3" ht="15.6" x14ac:dyDescent="0.2">
      <c r="A547" s="36"/>
      <c r="B547" s="39"/>
      <c r="C547" s="38"/>
    </row>
    <row r="548" spans="1:3" ht="15.6" x14ac:dyDescent="0.2">
      <c r="A548" s="36"/>
      <c r="B548" s="39"/>
      <c r="C548" s="38"/>
    </row>
    <row r="549" spans="1:3" ht="15.6" x14ac:dyDescent="0.2">
      <c r="A549" s="36"/>
      <c r="B549" s="39"/>
      <c r="C549" s="38"/>
    </row>
    <row r="550" spans="1:3" ht="15.6" x14ac:dyDescent="0.2">
      <c r="A550" s="36"/>
      <c r="B550" s="39"/>
      <c r="C550" s="38"/>
    </row>
    <row r="551" spans="1:3" ht="15.6" x14ac:dyDescent="0.2">
      <c r="A551" s="36"/>
      <c r="B551" s="39"/>
      <c r="C551" s="38"/>
    </row>
    <row r="552" spans="1:3" ht="15.6" x14ac:dyDescent="0.2">
      <c r="A552" s="36"/>
      <c r="B552" s="39"/>
      <c r="C552" s="38"/>
    </row>
    <row r="553" spans="1:3" ht="15.6" x14ac:dyDescent="0.2">
      <c r="A553" s="36"/>
      <c r="B553" s="39"/>
      <c r="C553" s="38"/>
    </row>
    <row r="554" spans="1:3" ht="15.6" x14ac:dyDescent="0.2">
      <c r="A554" s="36"/>
      <c r="B554" s="39"/>
      <c r="C554" s="38"/>
    </row>
    <row r="555" spans="1:3" ht="15.6" x14ac:dyDescent="0.2">
      <c r="A555" s="36"/>
      <c r="B555" s="39"/>
      <c r="C555" s="38"/>
    </row>
    <row r="556" spans="1:3" ht="15.6" x14ac:dyDescent="0.2">
      <c r="A556" s="36"/>
      <c r="B556" s="39"/>
      <c r="C556" s="38"/>
    </row>
    <row r="557" spans="1:3" ht="15.6" x14ac:dyDescent="0.2">
      <c r="A557" s="36"/>
      <c r="B557" s="39"/>
      <c r="C557" s="38"/>
    </row>
    <row r="558" spans="1:3" ht="15.6" x14ac:dyDescent="0.2">
      <c r="A558" s="36"/>
      <c r="B558" s="39"/>
      <c r="C558" s="38"/>
    </row>
    <row r="559" spans="1:3" ht="15.6" x14ac:dyDescent="0.2">
      <c r="A559" s="36"/>
      <c r="B559" s="39"/>
      <c r="C559" s="38"/>
    </row>
    <row r="560" spans="1:3" ht="15.6" x14ac:dyDescent="0.2">
      <c r="A560" s="36"/>
      <c r="B560" s="39"/>
      <c r="C560" s="38"/>
    </row>
    <row r="561" spans="1:3" ht="15.6" x14ac:dyDescent="0.2">
      <c r="A561" s="36"/>
      <c r="B561" s="39"/>
      <c r="C561" s="38"/>
    </row>
    <row r="562" spans="1:3" ht="15.6" x14ac:dyDescent="0.2">
      <c r="A562" s="36"/>
      <c r="B562" s="39"/>
      <c r="C562" s="38"/>
    </row>
    <row r="563" spans="1:3" ht="15.6" x14ac:dyDescent="0.2">
      <c r="A563" s="36"/>
      <c r="B563" s="39"/>
      <c r="C563" s="38"/>
    </row>
    <row r="564" spans="1:3" ht="15.6" x14ac:dyDescent="0.2">
      <c r="A564" s="36"/>
      <c r="B564" s="39"/>
      <c r="C564" s="38"/>
    </row>
    <row r="565" spans="1:3" ht="15.6" x14ac:dyDescent="0.2">
      <c r="A565" s="36"/>
      <c r="B565" s="39"/>
      <c r="C565" s="38"/>
    </row>
    <row r="566" spans="1:3" ht="15.6" x14ac:dyDescent="0.2">
      <c r="A566" s="36"/>
      <c r="B566" s="39"/>
      <c r="C566" s="38"/>
    </row>
    <row r="567" spans="1:3" ht="15.6" x14ac:dyDescent="0.2">
      <c r="A567" s="36"/>
      <c r="B567" s="39"/>
      <c r="C567" s="38"/>
    </row>
    <row r="568" spans="1:3" ht="15.6" x14ac:dyDescent="0.2">
      <c r="A568" s="36"/>
      <c r="B568" s="39"/>
      <c r="C568" s="38"/>
    </row>
    <row r="569" spans="1:3" ht="15.6" x14ac:dyDescent="0.2">
      <c r="A569" s="36"/>
      <c r="B569" s="39"/>
      <c r="C569" s="38"/>
    </row>
    <row r="570" spans="1:3" ht="15.6" x14ac:dyDescent="0.2">
      <c r="A570" s="36"/>
      <c r="B570" s="39"/>
      <c r="C570" s="38"/>
    </row>
    <row r="571" spans="1:3" ht="15.6" x14ac:dyDescent="0.2">
      <c r="A571" s="36"/>
      <c r="B571" s="39"/>
      <c r="C571" s="38"/>
    </row>
    <row r="572" spans="1:3" ht="15.6" x14ac:dyDescent="0.2">
      <c r="A572" s="36"/>
      <c r="B572" s="39"/>
      <c r="C572" s="38"/>
    </row>
    <row r="573" spans="1:3" ht="15.6" x14ac:dyDescent="0.2">
      <c r="A573" s="36"/>
      <c r="B573" s="39"/>
      <c r="C573" s="38"/>
    </row>
    <row r="574" spans="1:3" ht="15.6" x14ac:dyDescent="0.2">
      <c r="A574" s="36"/>
      <c r="B574" s="39"/>
      <c r="C574" s="38"/>
    </row>
    <row r="575" spans="1:3" ht="15.6" x14ac:dyDescent="0.2">
      <c r="A575" s="36"/>
      <c r="B575" s="39"/>
      <c r="C575" s="38"/>
    </row>
    <row r="576" spans="1:3" ht="15.6" x14ac:dyDescent="0.2">
      <c r="A576" s="36"/>
      <c r="B576" s="39"/>
      <c r="C576" s="38"/>
    </row>
    <row r="577" spans="1:3" ht="15.6" x14ac:dyDescent="0.2">
      <c r="A577" s="36"/>
      <c r="B577" s="39"/>
      <c r="C577" s="38"/>
    </row>
    <row r="578" spans="1:3" ht="15.6" x14ac:dyDescent="0.2">
      <c r="A578" s="36"/>
      <c r="B578" s="39"/>
      <c r="C578" s="38"/>
    </row>
    <row r="579" spans="1:3" ht="15.6" x14ac:dyDescent="0.2">
      <c r="A579" s="36"/>
      <c r="B579" s="39"/>
      <c r="C579" s="38"/>
    </row>
    <row r="580" spans="1:3" ht="15.6" x14ac:dyDescent="0.2">
      <c r="A580" s="36"/>
      <c r="B580" s="39"/>
      <c r="C580" s="38"/>
    </row>
    <row r="581" spans="1:3" ht="15.6" x14ac:dyDescent="0.2">
      <c r="A581" s="36"/>
      <c r="B581" s="39"/>
      <c r="C581" s="38"/>
    </row>
    <row r="582" spans="1:3" ht="15.6" x14ac:dyDescent="0.2">
      <c r="A582" s="36"/>
      <c r="B582" s="39"/>
      <c r="C582" s="38"/>
    </row>
    <row r="583" spans="1:3" ht="15.6" x14ac:dyDescent="0.2">
      <c r="A583" s="36"/>
      <c r="B583" s="39"/>
      <c r="C583" s="38"/>
    </row>
    <row r="584" spans="1:3" ht="15.6" x14ac:dyDescent="0.2">
      <c r="A584" s="36"/>
      <c r="B584" s="39"/>
      <c r="C584" s="38"/>
    </row>
    <row r="585" spans="1:3" ht="15.6" x14ac:dyDescent="0.2">
      <c r="A585" s="36"/>
      <c r="B585" s="39"/>
      <c r="C585" s="38"/>
    </row>
    <row r="586" spans="1:3" ht="15.6" x14ac:dyDescent="0.2">
      <c r="A586" s="36"/>
      <c r="B586" s="39"/>
      <c r="C586" s="38"/>
    </row>
    <row r="587" spans="1:3" ht="15.6" x14ac:dyDescent="0.2">
      <c r="A587" s="36"/>
      <c r="B587" s="39"/>
      <c r="C587" s="38"/>
    </row>
    <row r="588" spans="1:3" ht="15.6" x14ac:dyDescent="0.2">
      <c r="A588" s="36"/>
      <c r="B588" s="39"/>
      <c r="C588" s="38"/>
    </row>
    <row r="589" spans="1:3" ht="15.6" x14ac:dyDescent="0.2">
      <c r="A589" s="36"/>
      <c r="B589" s="39"/>
      <c r="C589" s="38"/>
    </row>
    <row r="590" spans="1:3" ht="15.6" x14ac:dyDescent="0.2">
      <c r="A590" s="36"/>
      <c r="B590" s="39"/>
      <c r="C590" s="38"/>
    </row>
    <row r="591" spans="1:3" ht="15.6" x14ac:dyDescent="0.2">
      <c r="A591" s="36"/>
      <c r="B591" s="39"/>
      <c r="C591" s="38"/>
    </row>
    <row r="592" spans="1:3" ht="15.6" x14ac:dyDescent="0.2">
      <c r="A592" s="36"/>
      <c r="B592" s="39"/>
      <c r="C592" s="38"/>
    </row>
    <row r="593" spans="1:3" ht="15.6" x14ac:dyDescent="0.2">
      <c r="A593" s="36"/>
      <c r="B593" s="39"/>
      <c r="C593" s="38"/>
    </row>
    <row r="594" spans="1:3" ht="15.6" x14ac:dyDescent="0.2">
      <c r="A594" s="36"/>
      <c r="B594" s="39"/>
      <c r="C594" s="38"/>
    </row>
    <row r="595" spans="1:3" ht="15.6" x14ac:dyDescent="0.2">
      <c r="A595" s="36"/>
      <c r="B595" s="39"/>
      <c r="C595" s="38"/>
    </row>
    <row r="596" spans="1:3" ht="15.6" x14ac:dyDescent="0.2">
      <c r="A596" s="36"/>
      <c r="B596" s="39"/>
      <c r="C596" s="38"/>
    </row>
    <row r="597" spans="1:3" ht="15.6" x14ac:dyDescent="0.2">
      <c r="A597" s="36"/>
      <c r="B597" s="39"/>
      <c r="C597" s="38"/>
    </row>
    <row r="598" spans="1:3" ht="15.6" x14ac:dyDescent="0.2">
      <c r="A598" s="36"/>
      <c r="B598" s="39"/>
      <c r="C598" s="38"/>
    </row>
    <row r="599" spans="1:3" ht="15.6" x14ac:dyDescent="0.2">
      <c r="A599" s="36"/>
      <c r="B599" s="39"/>
      <c r="C599" s="38"/>
    </row>
    <row r="600" spans="1:3" ht="15.6" x14ac:dyDescent="0.2">
      <c r="A600" s="36"/>
      <c r="B600" s="39"/>
      <c r="C600" s="38"/>
    </row>
    <row r="601" spans="1:3" ht="15.6" x14ac:dyDescent="0.2">
      <c r="A601" s="36"/>
      <c r="B601" s="39"/>
      <c r="C601" s="38"/>
    </row>
    <row r="602" spans="1:3" ht="15.6" x14ac:dyDescent="0.2">
      <c r="A602" s="36"/>
      <c r="B602" s="39"/>
      <c r="C602" s="38"/>
    </row>
    <row r="603" spans="1:3" ht="15.6" x14ac:dyDescent="0.2">
      <c r="A603" s="36"/>
      <c r="B603" s="39"/>
      <c r="C603" s="38"/>
    </row>
    <row r="604" spans="1:3" ht="15.6" x14ac:dyDescent="0.2">
      <c r="A604" s="36"/>
      <c r="B604" s="39"/>
      <c r="C604" s="38"/>
    </row>
    <row r="605" spans="1:3" ht="15.6" x14ac:dyDescent="0.2">
      <c r="A605" s="36"/>
      <c r="B605" s="39"/>
      <c r="C605" s="38"/>
    </row>
    <row r="606" spans="1:3" ht="15.6" x14ac:dyDescent="0.2">
      <c r="A606" s="36"/>
      <c r="B606" s="39"/>
      <c r="C606" s="38"/>
    </row>
    <row r="607" spans="1:3" ht="15.6" x14ac:dyDescent="0.2">
      <c r="A607" s="36"/>
      <c r="B607" s="39"/>
      <c r="C607" s="38"/>
    </row>
    <row r="608" spans="1:3" ht="15.6" x14ac:dyDescent="0.2">
      <c r="A608" s="36"/>
      <c r="B608" s="39"/>
      <c r="C608" s="38"/>
    </row>
    <row r="609" spans="1:3" ht="15.6" x14ac:dyDescent="0.2">
      <c r="A609" s="36"/>
      <c r="B609" s="39"/>
      <c r="C609" s="38"/>
    </row>
    <row r="610" spans="1:3" ht="15.6" x14ac:dyDescent="0.2">
      <c r="A610" s="36"/>
      <c r="B610" s="39"/>
      <c r="C610" s="38"/>
    </row>
    <row r="611" spans="1:3" ht="15.6" x14ac:dyDescent="0.2">
      <c r="A611" s="36"/>
      <c r="B611" s="39"/>
      <c r="C611" s="38"/>
    </row>
    <row r="612" spans="1:3" ht="15.6" x14ac:dyDescent="0.2">
      <c r="A612" s="36"/>
      <c r="B612" s="39"/>
      <c r="C612" s="38"/>
    </row>
    <row r="613" spans="1:3" ht="15.6" x14ac:dyDescent="0.2">
      <c r="A613" s="36"/>
      <c r="B613" s="39"/>
      <c r="C613" s="38"/>
    </row>
    <row r="614" spans="1:3" ht="15.6" x14ac:dyDescent="0.2">
      <c r="A614" s="36"/>
      <c r="B614" s="39"/>
      <c r="C614" s="38"/>
    </row>
    <row r="615" spans="1:3" ht="15.6" x14ac:dyDescent="0.2">
      <c r="A615" s="36"/>
      <c r="B615" s="39"/>
      <c r="C615" s="38"/>
    </row>
    <row r="616" spans="1:3" ht="15.6" x14ac:dyDescent="0.2">
      <c r="A616" s="36"/>
      <c r="B616" s="39"/>
      <c r="C616" s="38"/>
    </row>
    <row r="617" spans="1:3" ht="15.6" x14ac:dyDescent="0.2">
      <c r="A617" s="36"/>
      <c r="B617" s="39"/>
      <c r="C617" s="38"/>
    </row>
    <row r="618" spans="1:3" ht="15.6" x14ac:dyDescent="0.2">
      <c r="A618" s="36"/>
      <c r="B618" s="39"/>
      <c r="C618" s="38"/>
    </row>
    <row r="619" spans="1:3" ht="15.6" x14ac:dyDescent="0.2">
      <c r="A619" s="36"/>
      <c r="B619" s="39"/>
      <c r="C619" s="38"/>
    </row>
    <row r="620" spans="1:3" ht="15.6" x14ac:dyDescent="0.2">
      <c r="A620" s="36"/>
      <c r="B620" s="39"/>
      <c r="C620" s="38"/>
    </row>
    <row r="621" spans="1:3" ht="15.6" x14ac:dyDescent="0.2">
      <c r="A621" s="36"/>
      <c r="B621" s="39"/>
      <c r="C621" s="38"/>
    </row>
    <row r="622" spans="1:3" ht="15.6" x14ac:dyDescent="0.2">
      <c r="A622" s="36"/>
      <c r="B622" s="39"/>
      <c r="C622" s="38"/>
    </row>
    <row r="623" spans="1:3" ht="15.6" x14ac:dyDescent="0.2">
      <c r="A623" s="36"/>
      <c r="B623" s="39"/>
      <c r="C623" s="38"/>
    </row>
    <row r="624" spans="1:3" ht="15.6" x14ac:dyDescent="0.2">
      <c r="A624" s="36"/>
      <c r="B624" s="39"/>
      <c r="C624" s="38"/>
    </row>
    <row r="625" spans="1:3" ht="15.6" x14ac:dyDescent="0.2">
      <c r="A625" s="36"/>
      <c r="B625" s="39"/>
      <c r="C625" s="38"/>
    </row>
    <row r="626" spans="1:3" ht="15.6" x14ac:dyDescent="0.2">
      <c r="A626" s="36"/>
      <c r="B626" s="39"/>
      <c r="C626" s="38"/>
    </row>
    <row r="627" spans="1:3" ht="15.6" x14ac:dyDescent="0.2">
      <c r="A627" s="36"/>
      <c r="B627" s="39"/>
      <c r="C627" s="38"/>
    </row>
    <row r="628" spans="1:3" ht="15.6" x14ac:dyDescent="0.2">
      <c r="A628" s="36"/>
      <c r="B628" s="39"/>
      <c r="C628" s="38"/>
    </row>
    <row r="629" spans="1:3" ht="15.6" x14ac:dyDescent="0.2">
      <c r="A629" s="36"/>
      <c r="B629" s="39"/>
      <c r="C629" s="38"/>
    </row>
    <row r="630" spans="1:3" ht="15.6" x14ac:dyDescent="0.2">
      <c r="A630" s="36"/>
      <c r="B630" s="39"/>
      <c r="C630" s="38"/>
    </row>
    <row r="631" spans="1:3" ht="15.6" x14ac:dyDescent="0.2">
      <c r="A631" s="36"/>
      <c r="B631" s="39"/>
      <c r="C631" s="38"/>
    </row>
    <row r="632" spans="1:3" ht="15.6" x14ac:dyDescent="0.2">
      <c r="A632" s="36"/>
      <c r="B632" s="39"/>
      <c r="C632" s="38"/>
    </row>
    <row r="633" spans="1:3" ht="15.6" x14ac:dyDescent="0.2">
      <c r="A633" s="36"/>
      <c r="B633" s="39"/>
      <c r="C633" s="38"/>
    </row>
    <row r="634" spans="1:3" ht="15.6" x14ac:dyDescent="0.2">
      <c r="A634" s="36"/>
      <c r="B634" s="39"/>
      <c r="C634" s="38"/>
    </row>
    <row r="635" spans="1:3" ht="15.6" x14ac:dyDescent="0.2">
      <c r="A635" s="36"/>
      <c r="B635" s="39"/>
      <c r="C635" s="38"/>
    </row>
    <row r="636" spans="1:3" ht="15.6" x14ac:dyDescent="0.2">
      <c r="A636" s="36"/>
      <c r="B636" s="39"/>
      <c r="C636" s="38"/>
    </row>
    <row r="637" spans="1:3" ht="15.6" x14ac:dyDescent="0.2">
      <c r="A637" s="36"/>
      <c r="B637" s="39"/>
      <c r="C637" s="38"/>
    </row>
    <row r="638" spans="1:3" ht="15.6" x14ac:dyDescent="0.2">
      <c r="A638" s="36"/>
      <c r="B638" s="39"/>
      <c r="C638" s="38"/>
    </row>
    <row r="639" spans="1:3" ht="15.6" x14ac:dyDescent="0.2">
      <c r="A639" s="36"/>
      <c r="B639" s="39"/>
      <c r="C639" s="38"/>
    </row>
    <row r="640" spans="1:3" ht="15.6" x14ac:dyDescent="0.2">
      <c r="A640" s="36"/>
      <c r="B640" s="39"/>
      <c r="C640" s="38"/>
    </row>
    <row r="641" spans="1:3" ht="15.6" x14ac:dyDescent="0.2">
      <c r="A641" s="36"/>
      <c r="B641" s="39"/>
      <c r="C641" s="38"/>
    </row>
    <row r="642" spans="1:3" ht="15.6" x14ac:dyDescent="0.2">
      <c r="A642" s="36"/>
      <c r="B642" s="39"/>
      <c r="C642" s="38"/>
    </row>
    <row r="643" spans="1:3" ht="15.6" x14ac:dyDescent="0.2">
      <c r="A643" s="36"/>
      <c r="B643" s="39"/>
      <c r="C643" s="38"/>
    </row>
    <row r="644" spans="1:3" ht="15.6" x14ac:dyDescent="0.2">
      <c r="A644" s="36"/>
      <c r="B644" s="39"/>
      <c r="C644" s="38"/>
    </row>
    <row r="645" spans="1:3" ht="15.6" x14ac:dyDescent="0.2">
      <c r="A645" s="36"/>
      <c r="B645" s="39"/>
      <c r="C645" s="38"/>
    </row>
    <row r="646" spans="1:3" ht="15.6" x14ac:dyDescent="0.2">
      <c r="A646" s="36"/>
      <c r="B646" s="39"/>
      <c r="C646" s="38"/>
    </row>
    <row r="647" spans="1:3" ht="15.6" x14ac:dyDescent="0.2">
      <c r="A647" s="36"/>
      <c r="B647" s="39"/>
      <c r="C647" s="38"/>
    </row>
    <row r="648" spans="1:3" ht="15.6" x14ac:dyDescent="0.2">
      <c r="A648" s="36"/>
      <c r="B648" s="39"/>
      <c r="C648" s="38"/>
    </row>
    <row r="649" spans="1:3" ht="15.6" x14ac:dyDescent="0.2">
      <c r="A649" s="36"/>
      <c r="B649" s="39"/>
      <c r="C649" s="38"/>
    </row>
    <row r="650" spans="1:3" ht="15.6" x14ac:dyDescent="0.2">
      <c r="A650" s="36"/>
      <c r="B650" s="39"/>
      <c r="C650" s="38"/>
    </row>
    <row r="651" spans="1:3" ht="15.6" x14ac:dyDescent="0.2">
      <c r="A651" s="36"/>
      <c r="B651" s="39"/>
      <c r="C651" s="38"/>
    </row>
    <row r="652" spans="1:3" ht="15.6" x14ac:dyDescent="0.2">
      <c r="A652" s="36"/>
      <c r="B652" s="39"/>
      <c r="C652" s="38"/>
    </row>
    <row r="653" spans="1:3" ht="15.6" x14ac:dyDescent="0.2">
      <c r="A653" s="36"/>
      <c r="B653" s="39"/>
      <c r="C653" s="38"/>
    </row>
    <row r="654" spans="1:3" ht="15.6" x14ac:dyDescent="0.2">
      <c r="A654" s="36"/>
      <c r="B654" s="39"/>
      <c r="C654" s="38"/>
    </row>
    <row r="655" spans="1:3" ht="15.6" x14ac:dyDescent="0.2">
      <c r="A655" s="36"/>
      <c r="B655" s="39"/>
      <c r="C655" s="38"/>
    </row>
    <row r="656" spans="1:3" ht="15.6" x14ac:dyDescent="0.2">
      <c r="A656" s="36"/>
      <c r="B656" s="39"/>
      <c r="C656" s="38"/>
    </row>
    <row r="657" spans="1:3" ht="15.6" x14ac:dyDescent="0.2">
      <c r="A657" s="36"/>
      <c r="B657" s="39"/>
      <c r="C657" s="38"/>
    </row>
    <row r="658" spans="1:3" ht="15.6" x14ac:dyDescent="0.2">
      <c r="A658" s="36"/>
      <c r="B658" s="39"/>
      <c r="C658" s="38"/>
    </row>
    <row r="659" spans="1:3" ht="15.6" x14ac:dyDescent="0.2">
      <c r="A659" s="36"/>
      <c r="B659" s="39"/>
      <c r="C659" s="38"/>
    </row>
    <row r="660" spans="1:3" ht="15.6" x14ac:dyDescent="0.2">
      <c r="A660" s="36"/>
      <c r="B660" s="39"/>
      <c r="C660" s="38"/>
    </row>
    <row r="661" spans="1:3" ht="15.6" x14ac:dyDescent="0.2">
      <c r="A661" s="36"/>
      <c r="B661" s="39"/>
      <c r="C661" s="38"/>
    </row>
    <row r="662" spans="1:3" ht="15.6" x14ac:dyDescent="0.2">
      <c r="A662" s="36"/>
      <c r="B662" s="39"/>
      <c r="C662" s="38"/>
    </row>
    <row r="663" spans="1:3" ht="15.6" x14ac:dyDescent="0.2">
      <c r="A663" s="36"/>
      <c r="B663" s="39"/>
      <c r="C663" s="38"/>
    </row>
    <row r="664" spans="1:3" ht="15.6" x14ac:dyDescent="0.2">
      <c r="A664" s="36"/>
      <c r="B664" s="39"/>
      <c r="C664" s="38"/>
    </row>
    <row r="665" spans="1:3" ht="15.6" x14ac:dyDescent="0.2">
      <c r="A665" s="36"/>
      <c r="B665" s="39"/>
      <c r="C665" s="38"/>
    </row>
    <row r="666" spans="1:3" ht="15.6" x14ac:dyDescent="0.2">
      <c r="A666" s="36"/>
      <c r="B666" s="39"/>
      <c r="C666" s="38"/>
    </row>
    <row r="667" spans="1:3" ht="15.6" x14ac:dyDescent="0.2">
      <c r="A667" s="36"/>
      <c r="B667" s="39"/>
      <c r="C667" s="38"/>
    </row>
    <row r="668" spans="1:3" ht="15.6" x14ac:dyDescent="0.2">
      <c r="A668" s="36"/>
      <c r="B668" s="39"/>
      <c r="C668" s="38"/>
    </row>
    <row r="669" spans="1:3" ht="15.6" x14ac:dyDescent="0.2">
      <c r="A669" s="36"/>
      <c r="B669" s="39"/>
      <c r="C669" s="38"/>
    </row>
    <row r="670" spans="1:3" ht="15.6" x14ac:dyDescent="0.2">
      <c r="A670" s="36"/>
      <c r="B670" s="39"/>
      <c r="C670" s="38"/>
    </row>
    <row r="671" spans="1:3" ht="15.6" x14ac:dyDescent="0.2">
      <c r="A671" s="36"/>
      <c r="B671" s="39"/>
      <c r="C671" s="38"/>
    </row>
    <row r="672" spans="1:3" ht="15.6" x14ac:dyDescent="0.2">
      <c r="A672" s="36"/>
      <c r="B672" s="39"/>
      <c r="C672" s="38"/>
    </row>
    <row r="673" spans="1:3" ht="15.6" x14ac:dyDescent="0.2">
      <c r="A673" s="36"/>
      <c r="B673" s="39"/>
      <c r="C673" s="38"/>
    </row>
    <row r="674" spans="1:3" ht="15.6" x14ac:dyDescent="0.2">
      <c r="A674" s="36"/>
      <c r="B674" s="39"/>
      <c r="C674" s="38"/>
    </row>
    <row r="675" spans="1:3" ht="15.6" x14ac:dyDescent="0.2">
      <c r="A675" s="36"/>
      <c r="B675" s="39"/>
      <c r="C675" s="38"/>
    </row>
    <row r="676" spans="1:3" ht="15.6" x14ac:dyDescent="0.2">
      <c r="A676" s="36"/>
      <c r="B676" s="39"/>
      <c r="C676" s="38"/>
    </row>
    <row r="677" spans="1:3" ht="15.6" x14ac:dyDescent="0.2">
      <c r="A677" s="36"/>
      <c r="B677" s="39"/>
      <c r="C677" s="38"/>
    </row>
    <row r="678" spans="1:3" ht="15.6" x14ac:dyDescent="0.2">
      <c r="A678" s="36"/>
      <c r="B678" s="39"/>
      <c r="C678" s="38"/>
    </row>
    <row r="679" spans="1:3" ht="15.6" x14ac:dyDescent="0.2">
      <c r="A679" s="36"/>
      <c r="B679" s="39"/>
      <c r="C679" s="38"/>
    </row>
    <row r="680" spans="1:3" ht="15.6" x14ac:dyDescent="0.2">
      <c r="A680" s="36"/>
      <c r="B680" s="39"/>
      <c r="C680" s="38"/>
    </row>
    <row r="681" spans="1:3" ht="15.6" x14ac:dyDescent="0.2">
      <c r="A681" s="36"/>
      <c r="B681" s="39"/>
      <c r="C681" s="38"/>
    </row>
    <row r="682" spans="1:3" ht="15.6" x14ac:dyDescent="0.2">
      <c r="A682" s="36"/>
      <c r="B682" s="39"/>
      <c r="C682" s="38"/>
    </row>
    <row r="683" spans="1:3" ht="15.6" x14ac:dyDescent="0.2">
      <c r="A683" s="36"/>
      <c r="B683" s="39"/>
      <c r="C683" s="38"/>
    </row>
    <row r="684" spans="1:3" ht="15.6" x14ac:dyDescent="0.2">
      <c r="A684" s="36"/>
      <c r="B684" s="39"/>
      <c r="C684" s="38"/>
    </row>
    <row r="685" spans="1:3" ht="15.6" x14ac:dyDescent="0.2">
      <c r="A685" s="36"/>
      <c r="B685" s="39"/>
      <c r="C685" s="38"/>
    </row>
    <row r="686" spans="1:3" ht="15.6" x14ac:dyDescent="0.2">
      <c r="A686" s="36"/>
      <c r="B686" s="39"/>
      <c r="C686" s="38"/>
    </row>
    <row r="687" spans="1:3" ht="15.6" x14ac:dyDescent="0.2">
      <c r="A687" s="36"/>
      <c r="B687" s="39"/>
      <c r="C687" s="38"/>
    </row>
    <row r="688" spans="1:3" ht="15.6" x14ac:dyDescent="0.2">
      <c r="A688" s="36"/>
      <c r="B688" s="39"/>
      <c r="C688" s="38"/>
    </row>
    <row r="689" spans="1:3" ht="15.6" x14ac:dyDescent="0.2">
      <c r="A689" s="36"/>
      <c r="B689" s="39"/>
      <c r="C689" s="38"/>
    </row>
    <row r="690" spans="1:3" ht="15.6" x14ac:dyDescent="0.2">
      <c r="A690" s="36"/>
      <c r="B690" s="39"/>
      <c r="C690" s="38"/>
    </row>
    <row r="691" spans="1:3" ht="15.6" x14ac:dyDescent="0.2">
      <c r="A691" s="36"/>
      <c r="B691" s="39"/>
      <c r="C691" s="38"/>
    </row>
    <row r="692" spans="1:3" ht="15.6" x14ac:dyDescent="0.2">
      <c r="A692" s="36"/>
      <c r="B692" s="39"/>
      <c r="C692" s="38"/>
    </row>
    <row r="693" spans="1:3" ht="15.6" x14ac:dyDescent="0.2">
      <c r="A693" s="36"/>
      <c r="B693" s="39"/>
      <c r="C693" s="38"/>
    </row>
    <row r="694" spans="1:3" ht="15.6" x14ac:dyDescent="0.2">
      <c r="A694" s="36"/>
      <c r="B694" s="39"/>
      <c r="C694" s="38"/>
    </row>
    <row r="695" spans="1:3" ht="15.6" x14ac:dyDescent="0.2">
      <c r="A695" s="36"/>
      <c r="B695" s="39"/>
      <c r="C695" s="38"/>
    </row>
    <row r="696" spans="1:3" ht="15.6" x14ac:dyDescent="0.2">
      <c r="A696" s="36"/>
      <c r="B696" s="39"/>
      <c r="C696" s="38"/>
    </row>
    <row r="697" spans="1:3" ht="15.6" x14ac:dyDescent="0.2">
      <c r="A697" s="36"/>
      <c r="B697" s="39"/>
      <c r="C697" s="38"/>
    </row>
    <row r="698" spans="1:3" ht="15.6" x14ac:dyDescent="0.2">
      <c r="A698" s="36"/>
      <c r="B698" s="39"/>
      <c r="C698" s="38"/>
    </row>
    <row r="699" spans="1:3" ht="15.6" x14ac:dyDescent="0.2">
      <c r="A699" s="36"/>
      <c r="B699" s="39"/>
      <c r="C699" s="38"/>
    </row>
    <row r="700" spans="1:3" ht="15.6" x14ac:dyDescent="0.2">
      <c r="A700" s="36"/>
      <c r="B700" s="39"/>
      <c r="C700" s="38"/>
    </row>
    <row r="701" spans="1:3" ht="15.6" x14ac:dyDescent="0.2">
      <c r="A701" s="36"/>
      <c r="B701" s="39"/>
      <c r="C701" s="38"/>
    </row>
    <row r="702" spans="1:3" ht="15.6" x14ac:dyDescent="0.2">
      <c r="A702" s="36"/>
      <c r="B702" s="39"/>
      <c r="C702" s="38"/>
    </row>
    <row r="703" spans="1:3" ht="15.6" x14ac:dyDescent="0.2">
      <c r="A703" s="36"/>
      <c r="B703" s="39"/>
      <c r="C703" s="38"/>
    </row>
    <row r="704" spans="1:3" ht="15.6" x14ac:dyDescent="0.2">
      <c r="A704" s="36"/>
      <c r="B704" s="39"/>
      <c r="C704" s="38"/>
    </row>
    <row r="705" spans="1:3" ht="15.6" x14ac:dyDescent="0.2">
      <c r="A705" s="36"/>
      <c r="B705" s="39"/>
      <c r="C705" s="38"/>
    </row>
    <row r="706" spans="1:3" ht="15.6" x14ac:dyDescent="0.2">
      <c r="A706" s="36"/>
      <c r="B706" s="39"/>
      <c r="C706" s="38"/>
    </row>
    <row r="707" spans="1:3" ht="15.6" x14ac:dyDescent="0.2">
      <c r="A707" s="36"/>
      <c r="B707" s="39"/>
      <c r="C707" s="38"/>
    </row>
    <row r="708" spans="1:3" ht="15.6" x14ac:dyDescent="0.2">
      <c r="A708" s="36"/>
      <c r="B708" s="39"/>
      <c r="C708" s="38"/>
    </row>
    <row r="709" spans="1:3" ht="15.6" x14ac:dyDescent="0.2">
      <c r="A709" s="36"/>
      <c r="B709" s="39"/>
      <c r="C709" s="38"/>
    </row>
    <row r="710" spans="1:3" ht="15.6" x14ac:dyDescent="0.2">
      <c r="A710" s="36"/>
      <c r="B710" s="39"/>
      <c r="C710" s="38"/>
    </row>
    <row r="711" spans="1:3" ht="15.6" x14ac:dyDescent="0.2">
      <c r="A711" s="36"/>
      <c r="B711" s="39"/>
      <c r="C711" s="38"/>
    </row>
    <row r="712" spans="1:3" ht="15.6" x14ac:dyDescent="0.2">
      <c r="A712" s="36"/>
      <c r="B712" s="39"/>
      <c r="C712" s="38"/>
    </row>
    <row r="713" spans="1:3" ht="15.6" x14ac:dyDescent="0.2">
      <c r="A713" s="36"/>
      <c r="B713" s="39"/>
      <c r="C713" s="38"/>
    </row>
    <row r="714" spans="1:3" ht="15.6" x14ac:dyDescent="0.2">
      <c r="A714" s="36"/>
      <c r="B714" s="39"/>
      <c r="C714" s="38"/>
    </row>
    <row r="715" spans="1:3" ht="15.6" x14ac:dyDescent="0.2">
      <c r="A715" s="36"/>
      <c r="B715" s="39"/>
      <c r="C715" s="38"/>
    </row>
    <row r="716" spans="1:3" ht="15.6" x14ac:dyDescent="0.2">
      <c r="A716" s="36"/>
      <c r="B716" s="39"/>
      <c r="C716" s="38"/>
    </row>
    <row r="717" spans="1:3" ht="15.6" x14ac:dyDescent="0.2">
      <c r="A717" s="36"/>
      <c r="B717" s="39"/>
      <c r="C717" s="38"/>
    </row>
    <row r="718" spans="1:3" ht="15.6" x14ac:dyDescent="0.2">
      <c r="A718" s="36"/>
      <c r="B718" s="39"/>
      <c r="C718" s="38"/>
    </row>
    <row r="719" spans="1:3" ht="15.6" x14ac:dyDescent="0.2">
      <c r="A719" s="36"/>
      <c r="B719" s="39"/>
      <c r="C719" s="38"/>
    </row>
    <row r="720" spans="1:3" ht="15.6" x14ac:dyDescent="0.2">
      <c r="A720" s="36"/>
      <c r="B720" s="39"/>
      <c r="C720" s="38"/>
    </row>
    <row r="721" spans="1:3" ht="15.6" x14ac:dyDescent="0.2">
      <c r="A721" s="36"/>
      <c r="B721" s="39"/>
      <c r="C721" s="38"/>
    </row>
    <row r="722" spans="1:3" ht="15.6" x14ac:dyDescent="0.2">
      <c r="A722" s="36"/>
      <c r="B722" s="39"/>
      <c r="C722" s="38"/>
    </row>
    <row r="723" spans="1:3" ht="15.6" x14ac:dyDescent="0.2">
      <c r="A723" s="36"/>
      <c r="B723" s="39"/>
      <c r="C723" s="38"/>
    </row>
    <row r="724" spans="1:3" ht="15.6" x14ac:dyDescent="0.2">
      <c r="A724" s="36"/>
      <c r="B724" s="39"/>
      <c r="C724" s="38"/>
    </row>
    <row r="725" spans="1:3" ht="15.6" x14ac:dyDescent="0.2">
      <c r="A725" s="36"/>
      <c r="B725" s="39"/>
      <c r="C725" s="38"/>
    </row>
    <row r="726" spans="1:3" ht="15.6" x14ac:dyDescent="0.2">
      <c r="A726" s="36"/>
      <c r="B726" s="39"/>
      <c r="C726" s="38"/>
    </row>
    <row r="727" spans="1:3" ht="15.6" x14ac:dyDescent="0.2">
      <c r="A727" s="36"/>
      <c r="B727" s="39"/>
      <c r="C727" s="38"/>
    </row>
    <row r="728" spans="1:3" ht="15.6" x14ac:dyDescent="0.2">
      <c r="A728" s="36"/>
      <c r="B728" s="39"/>
      <c r="C728" s="38"/>
    </row>
    <row r="729" spans="1:3" ht="15.6" x14ac:dyDescent="0.2">
      <c r="A729" s="36"/>
      <c r="B729" s="39"/>
      <c r="C729" s="38"/>
    </row>
    <row r="730" spans="1:3" ht="15.6" x14ac:dyDescent="0.2">
      <c r="A730" s="36"/>
      <c r="B730" s="39"/>
      <c r="C730" s="38"/>
    </row>
    <row r="731" spans="1:3" ht="15.6" x14ac:dyDescent="0.2">
      <c r="A731" s="36"/>
      <c r="B731" s="39"/>
      <c r="C731" s="38"/>
    </row>
    <row r="732" spans="1:3" ht="15.6" x14ac:dyDescent="0.2">
      <c r="A732" s="36"/>
      <c r="B732" s="39"/>
      <c r="C732" s="38"/>
    </row>
    <row r="733" spans="1:3" ht="15.6" x14ac:dyDescent="0.2">
      <c r="A733" s="36"/>
      <c r="B733" s="39"/>
      <c r="C733" s="38"/>
    </row>
    <row r="734" spans="1:3" ht="15.6" x14ac:dyDescent="0.2">
      <c r="A734" s="36"/>
      <c r="B734" s="39"/>
      <c r="C734" s="38"/>
    </row>
    <row r="735" spans="1:3" ht="15.6" x14ac:dyDescent="0.2">
      <c r="A735" s="36"/>
      <c r="B735" s="39"/>
      <c r="C735" s="38"/>
    </row>
    <row r="736" spans="1:3" ht="15.6" x14ac:dyDescent="0.2">
      <c r="A736" s="36"/>
      <c r="B736" s="39"/>
      <c r="C736" s="38"/>
    </row>
    <row r="737" spans="1:3" ht="15.6" x14ac:dyDescent="0.2">
      <c r="A737" s="36"/>
      <c r="B737" s="39"/>
      <c r="C737" s="38"/>
    </row>
    <row r="738" spans="1:3" ht="15.6" x14ac:dyDescent="0.2">
      <c r="A738" s="36"/>
      <c r="B738" s="39"/>
      <c r="C738" s="38"/>
    </row>
    <row r="739" spans="1:3" ht="15.6" x14ac:dyDescent="0.2">
      <c r="A739" s="36"/>
      <c r="B739" s="39"/>
      <c r="C739" s="38"/>
    </row>
    <row r="740" spans="1:3" ht="15.6" x14ac:dyDescent="0.2">
      <c r="A740" s="36"/>
      <c r="B740" s="39"/>
      <c r="C740" s="38"/>
    </row>
    <row r="741" spans="1:3" ht="15.6" x14ac:dyDescent="0.2">
      <c r="A741" s="36"/>
      <c r="B741" s="39"/>
      <c r="C741" s="38"/>
    </row>
    <row r="742" spans="1:3" ht="15.6" x14ac:dyDescent="0.2">
      <c r="A742" s="36"/>
      <c r="B742" s="39"/>
      <c r="C742" s="38"/>
    </row>
    <row r="743" spans="1:3" ht="15.6" x14ac:dyDescent="0.2">
      <c r="A743" s="36"/>
      <c r="B743" s="39"/>
      <c r="C743" s="38"/>
    </row>
    <row r="744" spans="1:3" ht="15.6" x14ac:dyDescent="0.2">
      <c r="A744" s="36"/>
      <c r="B744" s="39"/>
      <c r="C744" s="38"/>
    </row>
    <row r="745" spans="1:3" ht="15.6" x14ac:dyDescent="0.2">
      <c r="A745" s="36"/>
      <c r="B745" s="39"/>
      <c r="C745" s="38"/>
    </row>
    <row r="746" spans="1:3" ht="15.6" x14ac:dyDescent="0.2">
      <c r="A746" s="36"/>
      <c r="B746" s="39"/>
      <c r="C746" s="38"/>
    </row>
    <row r="747" spans="1:3" ht="15.6" x14ac:dyDescent="0.2">
      <c r="A747" s="36"/>
      <c r="B747" s="39"/>
      <c r="C747" s="38"/>
    </row>
    <row r="748" spans="1:3" ht="15.6" x14ac:dyDescent="0.2">
      <c r="A748" s="36"/>
      <c r="B748" s="39"/>
      <c r="C748" s="38"/>
    </row>
    <row r="749" spans="1:3" ht="15.6" x14ac:dyDescent="0.2">
      <c r="A749" s="36"/>
      <c r="B749" s="39"/>
      <c r="C749" s="38"/>
    </row>
    <row r="750" spans="1:3" ht="15.6" x14ac:dyDescent="0.2">
      <c r="A750" s="36"/>
      <c r="B750" s="39"/>
      <c r="C750" s="38"/>
    </row>
    <row r="751" spans="1:3" ht="15.6" x14ac:dyDescent="0.2">
      <c r="A751" s="36"/>
      <c r="B751" s="39"/>
      <c r="C751" s="38"/>
    </row>
    <row r="752" spans="1:3" ht="15.6" x14ac:dyDescent="0.2">
      <c r="A752" s="36"/>
      <c r="B752" s="39"/>
      <c r="C752" s="38"/>
    </row>
    <row r="753" spans="1:3" ht="15.6" x14ac:dyDescent="0.2">
      <c r="A753" s="36"/>
      <c r="B753" s="39"/>
      <c r="C753" s="38"/>
    </row>
    <row r="754" spans="1:3" ht="15.6" x14ac:dyDescent="0.2">
      <c r="A754" s="36"/>
      <c r="B754" s="39"/>
      <c r="C754" s="38"/>
    </row>
    <row r="755" spans="1:3" ht="15.6" x14ac:dyDescent="0.2">
      <c r="A755" s="36"/>
      <c r="B755" s="39"/>
      <c r="C755" s="38"/>
    </row>
    <row r="756" spans="1:3" ht="15.6" x14ac:dyDescent="0.2">
      <c r="A756" s="36"/>
      <c r="B756" s="39"/>
      <c r="C756" s="38"/>
    </row>
    <row r="757" spans="1:3" ht="15.6" x14ac:dyDescent="0.2">
      <c r="A757" s="36"/>
      <c r="B757" s="39"/>
      <c r="C757" s="38"/>
    </row>
    <row r="758" spans="1:3" ht="15.6" x14ac:dyDescent="0.2">
      <c r="A758" s="36"/>
      <c r="B758" s="39"/>
      <c r="C758" s="38"/>
    </row>
    <row r="759" spans="1:3" ht="15.6" x14ac:dyDescent="0.2">
      <c r="A759" s="36"/>
      <c r="B759" s="39"/>
      <c r="C759" s="38"/>
    </row>
    <row r="760" spans="1:3" ht="15.6" x14ac:dyDescent="0.2">
      <c r="A760" s="36"/>
      <c r="B760" s="39"/>
      <c r="C760" s="38"/>
    </row>
    <row r="761" spans="1:3" ht="15.6" x14ac:dyDescent="0.2">
      <c r="A761" s="36"/>
      <c r="B761" s="39"/>
      <c r="C761" s="38"/>
    </row>
    <row r="762" spans="1:3" ht="15.6" x14ac:dyDescent="0.2">
      <c r="A762" s="36"/>
      <c r="B762" s="39"/>
      <c r="C762" s="38"/>
    </row>
    <row r="763" spans="1:3" ht="15.6" x14ac:dyDescent="0.2">
      <c r="A763" s="36"/>
      <c r="B763" s="39"/>
      <c r="C763" s="38"/>
    </row>
    <row r="764" spans="1:3" ht="15.6" x14ac:dyDescent="0.2">
      <c r="A764" s="36"/>
      <c r="B764" s="39"/>
      <c r="C764" s="38"/>
    </row>
    <row r="765" spans="1:3" ht="15.6" x14ac:dyDescent="0.2">
      <c r="A765" s="36"/>
      <c r="B765" s="39"/>
      <c r="C765" s="38"/>
    </row>
    <row r="766" spans="1:3" ht="15.6" x14ac:dyDescent="0.2">
      <c r="A766" s="36"/>
      <c r="B766" s="39"/>
      <c r="C766" s="38"/>
    </row>
    <row r="767" spans="1:3" ht="15.6" x14ac:dyDescent="0.2">
      <c r="A767" s="36"/>
      <c r="B767" s="39"/>
      <c r="C767" s="38"/>
    </row>
    <row r="768" spans="1:3" ht="15.6" x14ac:dyDescent="0.2">
      <c r="A768" s="36"/>
      <c r="B768" s="39"/>
      <c r="C768" s="38"/>
    </row>
    <row r="769" spans="1:3" ht="15.6" x14ac:dyDescent="0.2">
      <c r="A769" s="36"/>
      <c r="B769" s="39"/>
      <c r="C769" s="38"/>
    </row>
    <row r="770" spans="1:3" ht="15.6" x14ac:dyDescent="0.2">
      <c r="A770" s="36"/>
      <c r="B770" s="39"/>
      <c r="C770" s="38"/>
    </row>
    <row r="771" spans="1:3" ht="15.6" x14ac:dyDescent="0.2">
      <c r="A771" s="36"/>
      <c r="B771" s="39"/>
      <c r="C771" s="38"/>
    </row>
    <row r="772" spans="1:3" ht="15.6" x14ac:dyDescent="0.2">
      <c r="A772" s="36"/>
      <c r="B772" s="39"/>
      <c r="C772" s="38"/>
    </row>
    <row r="773" spans="1:3" ht="15.6" x14ac:dyDescent="0.2">
      <c r="A773" s="36"/>
      <c r="B773" s="39"/>
      <c r="C773" s="38"/>
    </row>
    <row r="774" spans="1:3" ht="15.6" x14ac:dyDescent="0.2">
      <c r="A774" s="36"/>
      <c r="B774" s="39"/>
      <c r="C774" s="38"/>
    </row>
    <row r="775" spans="1:3" ht="15.6" x14ac:dyDescent="0.2">
      <c r="A775" s="36"/>
      <c r="B775" s="39"/>
      <c r="C775" s="38"/>
    </row>
    <row r="776" spans="1:3" ht="15.6" x14ac:dyDescent="0.2">
      <c r="A776" s="36"/>
      <c r="B776" s="39"/>
      <c r="C776" s="38"/>
    </row>
    <row r="777" spans="1:3" ht="15.6" x14ac:dyDescent="0.2">
      <c r="A777" s="36"/>
      <c r="B777" s="39"/>
      <c r="C777" s="38"/>
    </row>
    <row r="778" spans="1:3" ht="15.6" x14ac:dyDescent="0.2">
      <c r="A778" s="36"/>
      <c r="B778" s="39"/>
      <c r="C778" s="38"/>
    </row>
    <row r="779" spans="1:3" ht="15.6" x14ac:dyDescent="0.2">
      <c r="A779" s="36"/>
      <c r="B779" s="39"/>
      <c r="C779" s="38"/>
    </row>
    <row r="780" spans="1:3" ht="15.6" x14ac:dyDescent="0.2">
      <c r="A780" s="36"/>
      <c r="B780" s="39"/>
      <c r="C780" s="38"/>
    </row>
    <row r="781" spans="1:3" ht="15.6" x14ac:dyDescent="0.2">
      <c r="A781" s="36"/>
      <c r="B781" s="39"/>
      <c r="C781" s="38"/>
    </row>
    <row r="782" spans="1:3" ht="15.6" x14ac:dyDescent="0.2">
      <c r="A782" s="36"/>
      <c r="B782" s="39"/>
      <c r="C782" s="38"/>
    </row>
    <row r="783" spans="1:3" ht="15.6" x14ac:dyDescent="0.2">
      <c r="A783" s="36"/>
      <c r="B783" s="39"/>
      <c r="C783" s="38"/>
    </row>
    <row r="784" spans="1:3" ht="15.6" x14ac:dyDescent="0.2">
      <c r="A784" s="36"/>
      <c r="B784" s="39"/>
      <c r="C784" s="38"/>
    </row>
    <row r="785" spans="1:3" ht="15.6" x14ac:dyDescent="0.2">
      <c r="A785" s="36"/>
      <c r="B785" s="39"/>
      <c r="C785" s="38"/>
    </row>
    <row r="786" spans="1:3" ht="15.6" x14ac:dyDescent="0.2">
      <c r="A786" s="36"/>
      <c r="B786" s="39"/>
      <c r="C786" s="38"/>
    </row>
    <row r="787" spans="1:3" ht="15.6" x14ac:dyDescent="0.2">
      <c r="A787" s="36"/>
      <c r="B787" s="39"/>
      <c r="C787" s="38"/>
    </row>
    <row r="788" spans="1:3" ht="15.6" x14ac:dyDescent="0.2">
      <c r="A788" s="36"/>
      <c r="B788" s="39"/>
      <c r="C788" s="38"/>
    </row>
    <row r="789" spans="1:3" ht="15.6" x14ac:dyDescent="0.2">
      <c r="A789" s="36"/>
      <c r="B789" s="39"/>
      <c r="C789" s="38"/>
    </row>
    <row r="790" spans="1:3" ht="15.6" x14ac:dyDescent="0.2">
      <c r="A790" s="36"/>
      <c r="B790" s="39"/>
      <c r="C790" s="38"/>
    </row>
    <row r="791" spans="1:3" ht="15.6" x14ac:dyDescent="0.2">
      <c r="A791" s="36"/>
      <c r="B791" s="39"/>
      <c r="C791" s="38"/>
    </row>
    <row r="792" spans="1:3" ht="15.6" x14ac:dyDescent="0.2">
      <c r="A792" s="36"/>
      <c r="B792" s="39"/>
      <c r="C792" s="38"/>
    </row>
    <row r="793" spans="1:3" ht="15.6" x14ac:dyDescent="0.2">
      <c r="A793" s="36"/>
      <c r="B793" s="39"/>
      <c r="C793" s="38"/>
    </row>
    <row r="794" spans="1:3" ht="15.6" x14ac:dyDescent="0.2">
      <c r="A794" s="36"/>
      <c r="B794" s="39"/>
      <c r="C794" s="38"/>
    </row>
    <row r="795" spans="1:3" ht="15.6" x14ac:dyDescent="0.2">
      <c r="A795" s="36"/>
      <c r="B795" s="39"/>
      <c r="C795" s="38"/>
    </row>
    <row r="796" spans="1:3" ht="15.6" x14ac:dyDescent="0.2">
      <c r="A796" s="36"/>
      <c r="B796" s="39"/>
      <c r="C796" s="38"/>
    </row>
    <row r="797" spans="1:3" ht="15.6" x14ac:dyDescent="0.2">
      <c r="A797" s="36"/>
      <c r="B797" s="39"/>
      <c r="C797" s="38"/>
    </row>
    <row r="798" spans="1:3" ht="15.6" x14ac:dyDescent="0.2">
      <c r="A798" s="36"/>
      <c r="B798" s="39"/>
      <c r="C798" s="38"/>
    </row>
    <row r="799" spans="1:3" ht="15.6" x14ac:dyDescent="0.2">
      <c r="A799" s="36"/>
      <c r="B799" s="39"/>
      <c r="C799" s="38"/>
    </row>
    <row r="800" spans="1:3" ht="15.6" x14ac:dyDescent="0.2">
      <c r="A800" s="36"/>
      <c r="B800" s="39"/>
      <c r="C800" s="38"/>
    </row>
    <row r="801" spans="1:3" ht="15.6" x14ac:dyDescent="0.2">
      <c r="A801" s="36"/>
      <c r="B801" s="39"/>
      <c r="C801" s="38"/>
    </row>
    <row r="802" spans="1:3" ht="15.6" x14ac:dyDescent="0.2">
      <c r="A802" s="36"/>
      <c r="B802" s="39"/>
      <c r="C802" s="38"/>
    </row>
    <row r="803" spans="1:3" ht="15.6" x14ac:dyDescent="0.2">
      <c r="A803" s="36"/>
      <c r="B803" s="39"/>
      <c r="C803" s="38"/>
    </row>
    <row r="804" spans="1:3" ht="15.6" x14ac:dyDescent="0.2">
      <c r="A804" s="36"/>
      <c r="B804" s="39"/>
      <c r="C804" s="38"/>
    </row>
    <row r="805" spans="1:3" ht="15.6" x14ac:dyDescent="0.2">
      <c r="A805" s="36"/>
      <c r="B805" s="39"/>
      <c r="C805" s="38"/>
    </row>
    <row r="806" spans="1:3" ht="15.6" x14ac:dyDescent="0.2">
      <c r="A806" s="36"/>
      <c r="B806" s="39"/>
      <c r="C806" s="38"/>
    </row>
    <row r="807" spans="1:3" ht="15.6" x14ac:dyDescent="0.2">
      <c r="A807" s="36"/>
      <c r="B807" s="39"/>
      <c r="C807" s="38"/>
    </row>
    <row r="808" spans="1:3" ht="15.6" x14ac:dyDescent="0.2">
      <c r="A808" s="36"/>
      <c r="B808" s="39"/>
      <c r="C808" s="38"/>
    </row>
    <row r="809" spans="1:3" ht="15.6" x14ac:dyDescent="0.2">
      <c r="A809" s="36"/>
      <c r="B809" s="39"/>
      <c r="C809" s="38"/>
    </row>
    <row r="810" spans="1:3" ht="15.6" x14ac:dyDescent="0.2">
      <c r="A810" s="36"/>
      <c r="B810" s="39"/>
      <c r="C810" s="38"/>
    </row>
    <row r="811" spans="1:3" ht="15.6" x14ac:dyDescent="0.2">
      <c r="A811" s="36"/>
      <c r="B811" s="39"/>
      <c r="C811" s="38"/>
    </row>
    <row r="812" spans="1:3" ht="15.6" x14ac:dyDescent="0.2">
      <c r="A812" s="36"/>
      <c r="B812" s="39"/>
      <c r="C812" s="38"/>
    </row>
    <row r="813" spans="1:3" ht="15.6" x14ac:dyDescent="0.2">
      <c r="A813" s="36"/>
      <c r="B813" s="39"/>
      <c r="C813" s="38"/>
    </row>
    <row r="814" spans="1:3" ht="15.6" x14ac:dyDescent="0.2">
      <c r="A814" s="36"/>
      <c r="B814" s="39"/>
      <c r="C814" s="38"/>
    </row>
    <row r="815" spans="1:3" ht="15.6" x14ac:dyDescent="0.2">
      <c r="A815" s="36"/>
      <c r="B815" s="39"/>
      <c r="C815" s="38"/>
    </row>
    <row r="816" spans="1:3" ht="15.6" x14ac:dyDescent="0.2">
      <c r="A816" s="36"/>
      <c r="B816" s="39"/>
      <c r="C816" s="38"/>
    </row>
    <row r="817" spans="1:3" ht="15.6" x14ac:dyDescent="0.2">
      <c r="A817" s="36"/>
      <c r="B817" s="39"/>
      <c r="C817" s="38"/>
    </row>
    <row r="818" spans="1:3" ht="15.6" x14ac:dyDescent="0.2">
      <c r="A818" s="36"/>
      <c r="B818" s="39"/>
      <c r="C818" s="38"/>
    </row>
    <row r="819" spans="1:3" ht="15.6" x14ac:dyDescent="0.2">
      <c r="A819" s="36"/>
      <c r="B819" s="39"/>
      <c r="C819" s="38"/>
    </row>
    <row r="820" spans="1:3" ht="15.6" x14ac:dyDescent="0.2">
      <c r="A820" s="36"/>
      <c r="B820" s="39"/>
      <c r="C820" s="38"/>
    </row>
    <row r="821" spans="1:3" ht="15.6" x14ac:dyDescent="0.2">
      <c r="A821" s="36"/>
      <c r="B821" s="39"/>
      <c r="C821" s="38"/>
    </row>
    <row r="822" spans="1:3" ht="15.6" x14ac:dyDescent="0.2">
      <c r="A822" s="36"/>
      <c r="B822" s="39"/>
      <c r="C822" s="38"/>
    </row>
    <row r="823" spans="1:3" ht="15.6" x14ac:dyDescent="0.2">
      <c r="A823" s="36"/>
      <c r="B823" s="39"/>
      <c r="C823" s="38"/>
    </row>
    <row r="824" spans="1:3" ht="15.6" x14ac:dyDescent="0.2">
      <c r="A824" s="36"/>
      <c r="B824" s="39"/>
      <c r="C824" s="38"/>
    </row>
    <row r="825" spans="1:3" ht="15.6" x14ac:dyDescent="0.2">
      <c r="A825" s="36"/>
      <c r="B825" s="39"/>
      <c r="C825" s="38"/>
    </row>
    <row r="826" spans="1:3" ht="15.6" x14ac:dyDescent="0.2">
      <c r="A826" s="36"/>
      <c r="B826" s="39"/>
      <c r="C826" s="38"/>
    </row>
    <row r="827" spans="1:3" ht="15.6" x14ac:dyDescent="0.2">
      <c r="A827" s="36"/>
      <c r="B827" s="39"/>
      <c r="C827" s="38"/>
    </row>
    <row r="828" spans="1:3" ht="15.6" x14ac:dyDescent="0.2">
      <c r="A828" s="36"/>
      <c r="B828" s="39"/>
      <c r="C828" s="38"/>
    </row>
    <row r="829" spans="1:3" ht="15.6" x14ac:dyDescent="0.2">
      <c r="A829" s="36"/>
      <c r="B829" s="39"/>
      <c r="C829" s="38"/>
    </row>
    <row r="830" spans="1:3" ht="15.6" x14ac:dyDescent="0.2">
      <c r="A830" s="36"/>
      <c r="B830" s="39"/>
      <c r="C830" s="38"/>
    </row>
    <row r="831" spans="1:3" ht="15.6" x14ac:dyDescent="0.2">
      <c r="A831" s="36"/>
      <c r="B831" s="39"/>
      <c r="C831" s="38"/>
    </row>
    <row r="832" spans="1:3" ht="15.6" x14ac:dyDescent="0.2">
      <c r="A832" s="36"/>
      <c r="B832" s="39"/>
      <c r="C832" s="38"/>
    </row>
    <row r="833" spans="1:3" ht="15.6" x14ac:dyDescent="0.2">
      <c r="A833" s="36"/>
      <c r="B833" s="39"/>
      <c r="C833" s="38"/>
    </row>
    <row r="834" spans="1:3" ht="15.6" x14ac:dyDescent="0.2">
      <c r="A834" s="36"/>
      <c r="B834" s="39"/>
      <c r="C834" s="38"/>
    </row>
    <row r="835" spans="1:3" ht="15.6" x14ac:dyDescent="0.2">
      <c r="A835" s="36"/>
      <c r="B835" s="39"/>
      <c r="C835" s="38"/>
    </row>
    <row r="836" spans="1:3" ht="15.6" x14ac:dyDescent="0.2">
      <c r="A836" s="36"/>
      <c r="B836" s="39"/>
      <c r="C836" s="38"/>
    </row>
    <row r="837" spans="1:3" ht="15.6" x14ac:dyDescent="0.2">
      <c r="A837" s="36"/>
      <c r="B837" s="39"/>
      <c r="C837" s="38"/>
    </row>
    <row r="838" spans="1:3" ht="15.6" x14ac:dyDescent="0.2">
      <c r="A838" s="36"/>
      <c r="B838" s="39"/>
      <c r="C838" s="38"/>
    </row>
    <row r="839" spans="1:3" ht="15.6" x14ac:dyDescent="0.2">
      <c r="A839" s="36"/>
      <c r="B839" s="39"/>
      <c r="C839" s="38"/>
    </row>
    <row r="840" spans="1:3" ht="15.6" x14ac:dyDescent="0.2">
      <c r="A840" s="36"/>
      <c r="B840" s="39"/>
      <c r="C840" s="38"/>
    </row>
    <row r="841" spans="1:3" ht="15.6" x14ac:dyDescent="0.2">
      <c r="A841" s="36"/>
      <c r="B841" s="39"/>
      <c r="C841" s="38"/>
    </row>
    <row r="842" spans="1:3" ht="15.6" x14ac:dyDescent="0.2">
      <c r="A842" s="36"/>
      <c r="B842" s="39"/>
      <c r="C842" s="38"/>
    </row>
    <row r="843" spans="1:3" ht="15.6" x14ac:dyDescent="0.2">
      <c r="A843" s="36"/>
      <c r="B843" s="39"/>
      <c r="C843" s="38"/>
    </row>
    <row r="844" spans="1:3" ht="15.6" x14ac:dyDescent="0.2">
      <c r="A844" s="36"/>
      <c r="B844" s="39"/>
      <c r="C844" s="38"/>
    </row>
    <row r="845" spans="1:3" ht="15.6" x14ac:dyDescent="0.2">
      <c r="A845" s="36"/>
      <c r="B845" s="39"/>
      <c r="C845" s="38"/>
    </row>
    <row r="846" spans="1:3" ht="15.6" x14ac:dyDescent="0.2">
      <c r="A846" s="36"/>
      <c r="B846" s="39"/>
      <c r="C846" s="38"/>
    </row>
    <row r="847" spans="1:3" ht="15.6" x14ac:dyDescent="0.2">
      <c r="A847" s="36"/>
      <c r="B847" s="39"/>
      <c r="C847" s="38"/>
    </row>
    <row r="848" spans="1:3" ht="15.6" x14ac:dyDescent="0.2">
      <c r="A848" s="36"/>
      <c r="B848" s="39"/>
      <c r="C848" s="38"/>
    </row>
    <row r="849" spans="1:3" ht="15.6" x14ac:dyDescent="0.2">
      <c r="A849" s="36"/>
      <c r="B849" s="39"/>
      <c r="C849" s="38"/>
    </row>
    <row r="850" spans="1:3" ht="15.6" x14ac:dyDescent="0.2">
      <c r="A850" s="36"/>
      <c r="B850" s="39"/>
      <c r="C850" s="38"/>
    </row>
    <row r="851" spans="1:3" ht="15.6" x14ac:dyDescent="0.2">
      <c r="A851" s="36"/>
      <c r="B851" s="39"/>
      <c r="C851" s="38"/>
    </row>
    <row r="852" spans="1:3" ht="15.6" x14ac:dyDescent="0.2">
      <c r="A852" s="36"/>
      <c r="B852" s="39"/>
      <c r="C852" s="38"/>
    </row>
    <row r="853" spans="1:3" ht="15.6" x14ac:dyDescent="0.2">
      <c r="A853" s="36"/>
      <c r="B853" s="39"/>
      <c r="C853" s="38"/>
    </row>
    <row r="854" spans="1:3" ht="15.6" x14ac:dyDescent="0.2">
      <c r="A854" s="36"/>
      <c r="B854" s="39"/>
      <c r="C854" s="38"/>
    </row>
    <row r="855" spans="1:3" ht="15.6" x14ac:dyDescent="0.2">
      <c r="A855" s="36"/>
      <c r="B855" s="39"/>
      <c r="C855" s="38"/>
    </row>
    <row r="856" spans="1:3" ht="15.6" x14ac:dyDescent="0.2">
      <c r="A856" s="36"/>
      <c r="B856" s="39"/>
      <c r="C856" s="38"/>
    </row>
    <row r="857" spans="1:3" ht="15.6" x14ac:dyDescent="0.2">
      <c r="A857" s="36"/>
      <c r="B857" s="39"/>
      <c r="C857" s="38"/>
    </row>
    <row r="858" spans="1:3" ht="15.6" x14ac:dyDescent="0.2">
      <c r="A858" s="36"/>
      <c r="B858" s="39"/>
      <c r="C858" s="38"/>
    </row>
    <row r="859" spans="1:3" ht="15.6" x14ac:dyDescent="0.2">
      <c r="A859" s="36"/>
      <c r="B859" s="39"/>
      <c r="C859" s="38"/>
    </row>
  </sheetData>
  <pageMargins left="0.70866141732283472" right="0.70866141732283472" top="0.74803149606299213" bottom="0.74803149606299213" header="0.31496062992125984" footer="0.31496062992125984"/>
  <pageSetup paperSize="9" scale="54" orientation="landscape" r:id="rId1"/>
  <headerFooter>
    <oddHeader>&amp;L&amp;F&amp;C&amp;A</oddHeader>
    <oddFooter>&amp;LPrinted on &amp;D at &amp;T&amp;CPage &amp;P of &amp;N&amp;ROfwat</oddFooter>
  </headerFooter>
  <customProperties>
    <customPr name="MMSheetTyp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DB8E"/>
    <outlinePr summaryBelow="0" summaryRight="0"/>
    <pageSetUpPr fitToPage="1"/>
  </sheetPr>
  <dimension ref="A1:AAE621"/>
  <sheetViews>
    <sheetView showGridLines="0" tabSelected="1" defaultGridColor="0" colorId="22" zoomScale="80" zoomScaleNormal="80" workbookViewId="0">
      <pane xSplit="9" ySplit="5" topLeftCell="J369" activePane="bottomRight" state="frozen"/>
      <selection pane="topRight"/>
      <selection pane="bottomLeft"/>
      <selection pane="bottomRight" activeCell="B293" sqref="B293"/>
    </sheetView>
  </sheetViews>
  <sheetFormatPr defaultColWidth="0" defaultRowHeight="13.8" outlineLevelRow="3" x14ac:dyDescent="0.2"/>
  <cols>
    <col min="1" max="2" width="10.85546875" style="10" customWidth="1"/>
    <col min="3" max="3" width="1.42578125" style="40" customWidth="1"/>
    <col min="4" max="4" width="1.42578125" style="46" customWidth="1"/>
    <col min="5" max="5" width="79.7109375" style="11" customWidth="1"/>
    <col min="6" max="6" width="15.42578125" style="11" bestFit="1" customWidth="1"/>
    <col min="7" max="7" width="13.140625" style="11" bestFit="1" customWidth="1"/>
    <col min="8" max="8" width="7" style="11" bestFit="1" customWidth="1"/>
    <col min="9" max="9" width="3.42578125" style="11" customWidth="1"/>
    <col min="10" max="18" width="13.140625" style="11" customWidth="1"/>
    <col min="19" max="22" width="11.85546875" style="11" customWidth="1"/>
    <col min="23" max="23" width="11.85546875" style="11" bestFit="1" customWidth="1"/>
    <col min="24" max="708" width="15.140625" style="11" hidden="1" customWidth="1"/>
    <col min="709" max="16384" width="15.140625" style="11" hidden="1"/>
  </cols>
  <sheetData>
    <row r="1" spans="1:707" s="1" customFormat="1" ht="31.2" x14ac:dyDescent="0.2">
      <c r="A1" s="1" t="str">
        <f ca="1">RIGHT(CELL("filename", A1), LEN(CELL("filename", A1)) - SEARCH("]", CELL("filename", A1)))</f>
        <v>InpS</v>
      </c>
    </row>
    <row r="2" spans="1:707" s="23" customFormat="1" x14ac:dyDescent="0.2">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2">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2">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2">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x14ac:dyDescent="0.2">
      <c r="A8" s="223" t="s">
        <v>112</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2">
      <c r="E9" s="220" t="s">
        <v>113</v>
      </c>
      <c r="F9" s="221">
        <v>42461</v>
      </c>
      <c r="G9" s="11" t="s">
        <v>114</v>
      </c>
    </row>
    <row r="10" spans="1:707" outlineLevel="1" x14ac:dyDescent="0.2">
      <c r="E10" s="11" t="s">
        <v>115</v>
      </c>
      <c r="F10" s="222">
        <v>3</v>
      </c>
    </row>
    <row r="11" spans="1:707" outlineLevel="1" x14ac:dyDescent="0.2">
      <c r="E11" s="11" t="s">
        <v>116</v>
      </c>
      <c r="F11" s="222">
        <v>12</v>
      </c>
      <c r="G11" s="11" t="s">
        <v>117</v>
      </c>
    </row>
    <row r="12" spans="1:707" outlineLevel="1" x14ac:dyDescent="0.2">
      <c r="E12" s="11" t="s">
        <v>118</v>
      </c>
      <c r="F12" s="221">
        <v>45748</v>
      </c>
      <c r="G12" s="11" t="s">
        <v>114</v>
      </c>
    </row>
    <row r="13" spans="1:707" outlineLevel="1" x14ac:dyDescent="0.2">
      <c r="E13" s="11" t="s">
        <v>119</v>
      </c>
      <c r="F13" s="221">
        <v>47573</v>
      </c>
      <c r="G13" s="11" t="s">
        <v>114</v>
      </c>
    </row>
    <row r="14" spans="1:707" outlineLevel="1" x14ac:dyDescent="0.2"/>
    <row r="15" spans="1:707" outlineLevel="1" x14ac:dyDescent="0.2"/>
    <row r="16" spans="1:707" outlineLevel="1" x14ac:dyDescent="0.2"/>
    <row r="17" spans="1:23" outlineLevel="1" x14ac:dyDescent="0.2"/>
    <row r="19" spans="1:23" x14ac:dyDescent="0.2">
      <c r="A19" s="223" t="s">
        <v>120</v>
      </c>
      <c r="B19" s="223"/>
      <c r="C19" s="224"/>
      <c r="D19" s="225"/>
      <c r="E19" s="226"/>
      <c r="F19" s="226"/>
      <c r="G19" s="226"/>
      <c r="H19" s="226"/>
      <c r="I19" s="226"/>
      <c r="J19" s="226"/>
      <c r="K19" s="226"/>
      <c r="L19" s="226"/>
      <c r="M19" s="226"/>
      <c r="N19" s="226"/>
      <c r="O19" s="226"/>
      <c r="P19" s="226"/>
      <c r="Q19" s="226"/>
      <c r="R19" s="226"/>
      <c r="S19" s="226"/>
      <c r="T19" s="226"/>
      <c r="U19" s="226"/>
      <c r="V19" s="226"/>
      <c r="W19" s="226"/>
    </row>
    <row r="20" spans="1:23" outlineLevel="1" x14ac:dyDescent="0.2"/>
    <row r="21" spans="1:23" outlineLevel="1" x14ac:dyDescent="0.2">
      <c r="B21" s="10" t="s">
        <v>121</v>
      </c>
      <c r="C21" s="227"/>
    </row>
    <row r="22" spans="1:23" outlineLevel="2" x14ac:dyDescent="0.2">
      <c r="A22" s="163"/>
      <c r="E22" s="228" t="s">
        <v>122</v>
      </c>
      <c r="F22" s="228"/>
      <c r="G22" s="228" t="s">
        <v>123</v>
      </c>
      <c r="H22" s="228"/>
      <c r="I22" s="228"/>
      <c r="J22" s="229"/>
      <c r="K22" s="229"/>
      <c r="L22" s="229"/>
      <c r="M22" s="229"/>
      <c r="N22" s="229"/>
      <c r="O22" s="229"/>
      <c r="P22" s="229"/>
      <c r="Q22" s="229"/>
      <c r="R22" s="229"/>
      <c r="S22" s="229">
        <v>0.02</v>
      </c>
      <c r="T22" s="229">
        <v>0.02</v>
      </c>
      <c r="U22" s="229">
        <v>0.02</v>
      </c>
      <c r="V22" s="229">
        <v>0.02</v>
      </c>
      <c r="W22" s="229">
        <v>0.02</v>
      </c>
    </row>
    <row r="23" spans="1:23" outlineLevel="2" x14ac:dyDescent="0.2">
      <c r="A23" s="10" t="str">
        <f xml:space="preserve"> 'PD1'!$AD23</f>
        <v>PD1.15</v>
      </c>
      <c r="B23" s="10" t="str">
        <f xml:space="preserve"> 'PD1'!$AH23</f>
        <v>BB3905AL_PR24</v>
      </c>
      <c r="E23" s="230" t="s">
        <v>124</v>
      </c>
      <c r="F23" s="230"/>
      <c r="G23" s="230" t="s">
        <v>125</v>
      </c>
      <c r="H23" s="230"/>
      <c r="I23" s="230"/>
      <c r="J23" s="231">
        <f xml:space="preserve"> 'PD1'!J23</f>
        <v>100.6</v>
      </c>
      <c r="K23" s="231">
        <f xml:space="preserve"> 'PD1'!K23</f>
        <v>103.2</v>
      </c>
      <c r="L23" s="231">
        <f xml:space="preserve"> 'PD1'!L23</f>
        <v>105.5</v>
      </c>
      <c r="M23" s="231">
        <f xml:space="preserve"> 'PD1'!M23</f>
        <v>107.6</v>
      </c>
      <c r="N23" s="231">
        <f xml:space="preserve"> 'PD1'!N23</f>
        <v>108.6</v>
      </c>
      <c r="O23" s="231">
        <f xml:space="preserve"> 'PD1'!O23</f>
        <v>110.4</v>
      </c>
      <c r="P23" s="231">
        <f xml:space="preserve"> 'PD1'!P23</f>
        <v>119</v>
      </c>
      <c r="Q23" s="231">
        <f xml:space="preserve"> 'PD1'!Q23</f>
        <v>128.30000000000001</v>
      </c>
      <c r="R23" s="231">
        <f xml:space="preserve"> 'PD1'!R23</f>
        <v>131.50749999999999</v>
      </c>
      <c r="S23" s="231"/>
      <c r="T23" s="231"/>
      <c r="U23" s="231"/>
      <c r="V23" s="231"/>
      <c r="W23" s="231"/>
    </row>
    <row r="24" spans="1:23" outlineLevel="2" x14ac:dyDescent="0.2">
      <c r="A24" s="10" t="str">
        <f xml:space="preserve"> 'PD1'!$AD24</f>
        <v>PD1.16</v>
      </c>
      <c r="B24" s="10" t="str">
        <f xml:space="preserve"> 'PD1'!$AH24</f>
        <v>BB3905MY_PR24</v>
      </c>
      <c r="E24" s="230" t="s">
        <v>126</v>
      </c>
      <c r="F24" s="230"/>
      <c r="G24" s="230" t="s">
        <v>125</v>
      </c>
      <c r="H24" s="230"/>
      <c r="I24" s="230"/>
      <c r="J24" s="231">
        <f xml:space="preserve"> 'PD1'!J24</f>
        <v>100.8</v>
      </c>
      <c r="K24" s="231">
        <f xml:space="preserve"> 'PD1'!K24</f>
        <v>103.5</v>
      </c>
      <c r="L24" s="231">
        <f xml:space="preserve"> 'PD1'!L24</f>
        <v>105.9</v>
      </c>
      <c r="M24" s="231">
        <f xml:space="preserve"> 'PD1'!M24</f>
        <v>107.9</v>
      </c>
      <c r="N24" s="231">
        <f xml:space="preserve"> 'PD1'!N24</f>
        <v>108.6</v>
      </c>
      <c r="O24" s="231">
        <f xml:space="preserve"> 'PD1'!O24</f>
        <v>111</v>
      </c>
      <c r="P24" s="231">
        <f xml:space="preserve"> 'PD1'!P24</f>
        <v>119.7</v>
      </c>
      <c r="Q24" s="231">
        <f xml:space="preserve"> 'PD1'!Q24</f>
        <v>128.67750000000001</v>
      </c>
      <c r="R24" s="231">
        <f xml:space="preserve"> 'PD1'!R24</f>
        <v>131.89443750000001</v>
      </c>
      <c r="S24" s="231"/>
      <c r="T24" s="231"/>
      <c r="U24" s="231"/>
      <c r="V24" s="231"/>
      <c r="W24" s="231"/>
    </row>
    <row r="25" spans="1:23" outlineLevel="2" x14ac:dyDescent="0.2">
      <c r="A25" s="10" t="str">
        <f xml:space="preserve"> 'PD1'!$AD25</f>
        <v>PD1.17</v>
      </c>
      <c r="B25" s="10" t="str">
        <f xml:space="preserve"> 'PD1'!$AH25</f>
        <v>BB3905JN_PR24</v>
      </c>
      <c r="E25" s="230" t="s">
        <v>127</v>
      </c>
      <c r="F25" s="230"/>
      <c r="G25" s="230" t="s">
        <v>125</v>
      </c>
      <c r="H25" s="230"/>
      <c r="I25" s="230"/>
      <c r="J25" s="231">
        <f xml:space="preserve"> 'PD1'!J25</f>
        <v>101</v>
      </c>
      <c r="K25" s="231">
        <f xml:space="preserve"> 'PD1'!K25</f>
        <v>103.5</v>
      </c>
      <c r="L25" s="231">
        <f xml:space="preserve"> 'PD1'!L25</f>
        <v>105.9</v>
      </c>
      <c r="M25" s="231">
        <f xml:space="preserve"> 'PD1'!M25</f>
        <v>107.9</v>
      </c>
      <c r="N25" s="231">
        <f xml:space="preserve"> 'PD1'!N25</f>
        <v>108.8</v>
      </c>
      <c r="O25" s="231">
        <f xml:space="preserve"> 'PD1'!O25</f>
        <v>111.4</v>
      </c>
      <c r="P25" s="231">
        <f xml:space="preserve"> 'PD1'!P25</f>
        <v>120.5</v>
      </c>
      <c r="Q25" s="231">
        <f xml:space="preserve"> 'PD1'!Q25</f>
        <v>128.935</v>
      </c>
      <c r="R25" s="231">
        <f xml:space="preserve"> 'PD1'!R25</f>
        <v>132.15837499999998</v>
      </c>
      <c r="S25" s="231"/>
      <c r="T25" s="231"/>
      <c r="U25" s="231"/>
      <c r="V25" s="231"/>
      <c r="W25" s="231"/>
    </row>
    <row r="26" spans="1:23" outlineLevel="2" x14ac:dyDescent="0.2">
      <c r="A26" s="10" t="str">
        <f xml:space="preserve"> 'PD1'!$AD26</f>
        <v>PD1.18</v>
      </c>
      <c r="B26" s="10" t="str">
        <f xml:space="preserve"> 'PD1'!$AH26</f>
        <v>BB3905JL_PR24</v>
      </c>
      <c r="E26" s="230" t="s">
        <v>128</v>
      </c>
      <c r="F26" s="230"/>
      <c r="G26" s="230" t="s">
        <v>125</v>
      </c>
      <c r="H26" s="230"/>
      <c r="I26" s="230"/>
      <c r="J26" s="231">
        <f xml:space="preserve"> 'PD1'!J26</f>
        <v>100.9</v>
      </c>
      <c r="K26" s="231">
        <f xml:space="preserve"> 'PD1'!K26</f>
        <v>103.5</v>
      </c>
      <c r="L26" s="231">
        <f xml:space="preserve"> 'PD1'!L26</f>
        <v>105.9</v>
      </c>
      <c r="M26" s="231">
        <f xml:space="preserve"> 'PD1'!M26</f>
        <v>108</v>
      </c>
      <c r="N26" s="231">
        <f xml:space="preserve"> 'PD1'!N26</f>
        <v>109.2</v>
      </c>
      <c r="O26" s="231">
        <f xml:space="preserve"> 'PD1'!O26</f>
        <v>111.4</v>
      </c>
      <c r="P26" s="231">
        <f xml:space="preserve"> 'PD1'!P26</f>
        <v>121.2</v>
      </c>
      <c r="Q26" s="231">
        <f xml:space="preserve"> 'PD1'!Q26</f>
        <v>128.47200000000001</v>
      </c>
      <c r="R26" s="231">
        <f xml:space="preserve"> 'PD1'!R26</f>
        <v>131.68379999999999</v>
      </c>
      <c r="S26" s="231"/>
      <c r="T26" s="231"/>
      <c r="U26" s="231"/>
      <c r="V26" s="231"/>
      <c r="W26" s="231"/>
    </row>
    <row r="27" spans="1:23" outlineLevel="2" x14ac:dyDescent="0.2">
      <c r="A27" s="10" t="str">
        <f xml:space="preserve"> 'PD1'!$AD27</f>
        <v>PD1.19</v>
      </c>
      <c r="B27" s="10" t="str">
        <f xml:space="preserve"> 'PD1'!$AH27</f>
        <v>BB3905AT_PR24</v>
      </c>
      <c r="E27" s="230" t="s">
        <v>129</v>
      </c>
      <c r="F27" s="230"/>
      <c r="G27" s="230" t="s">
        <v>125</v>
      </c>
      <c r="H27" s="230"/>
      <c r="I27" s="230"/>
      <c r="J27" s="231">
        <f xml:space="preserve"> 'PD1'!J27</f>
        <v>101.2</v>
      </c>
      <c r="K27" s="231">
        <f xml:space="preserve"> 'PD1'!K27</f>
        <v>104</v>
      </c>
      <c r="L27" s="231">
        <f xml:space="preserve"> 'PD1'!L27</f>
        <v>106.5</v>
      </c>
      <c r="M27" s="231">
        <f xml:space="preserve"> 'PD1'!M27</f>
        <v>108.3</v>
      </c>
      <c r="N27" s="231">
        <f xml:space="preserve"> 'PD1'!N27</f>
        <v>108.8</v>
      </c>
      <c r="O27" s="231">
        <f xml:space="preserve"> 'PD1'!O27</f>
        <v>112.1</v>
      </c>
      <c r="P27" s="231">
        <f xml:space="preserve"> 'PD1'!P27</f>
        <v>121.8</v>
      </c>
      <c r="Q27" s="231">
        <f xml:space="preserve"> 'PD1'!Q27</f>
        <v>129.108</v>
      </c>
      <c r="R27" s="231">
        <f xml:space="preserve"> 'PD1'!R27</f>
        <v>132.3357</v>
      </c>
      <c r="S27" s="231"/>
      <c r="T27" s="231"/>
      <c r="U27" s="231"/>
      <c r="V27" s="231"/>
      <c r="W27" s="231"/>
    </row>
    <row r="28" spans="1:23" outlineLevel="2" x14ac:dyDescent="0.2">
      <c r="A28" s="10" t="str">
        <f xml:space="preserve"> 'PD1'!$AD28</f>
        <v>PD1.20</v>
      </c>
      <c r="B28" s="10" t="str">
        <f xml:space="preserve"> 'PD1'!$AH28</f>
        <v>BB3905SR_PR24</v>
      </c>
      <c r="E28" s="230" t="s">
        <v>130</v>
      </c>
      <c r="F28" s="230"/>
      <c r="G28" s="230" t="s">
        <v>125</v>
      </c>
      <c r="H28" s="230"/>
      <c r="I28" s="230"/>
      <c r="J28" s="231">
        <f xml:space="preserve"> 'PD1'!J28</f>
        <v>101.5</v>
      </c>
      <c r="K28" s="231">
        <f xml:space="preserve"> 'PD1'!K28</f>
        <v>104.3</v>
      </c>
      <c r="L28" s="231">
        <f xml:space="preserve"> 'PD1'!L28</f>
        <v>106.6</v>
      </c>
      <c r="M28" s="231">
        <f xml:space="preserve"> 'PD1'!M28</f>
        <v>108.4</v>
      </c>
      <c r="N28" s="231">
        <f xml:space="preserve"> 'PD1'!N28</f>
        <v>109.2</v>
      </c>
      <c r="O28" s="231">
        <f xml:space="preserve"> 'PD1'!O28</f>
        <v>112.4</v>
      </c>
      <c r="P28" s="231">
        <f xml:space="preserve"> 'PD1'!P28</f>
        <v>122.3</v>
      </c>
      <c r="Q28" s="231">
        <f xml:space="preserve"> 'PD1'!Q28</f>
        <v>129.0265</v>
      </c>
      <c r="R28" s="231">
        <f xml:space="preserve"> 'PD1'!R28</f>
        <v>132.2521625</v>
      </c>
      <c r="S28" s="231"/>
      <c r="T28" s="231"/>
      <c r="U28" s="231"/>
      <c r="V28" s="231"/>
      <c r="W28" s="231"/>
    </row>
    <row r="29" spans="1:23" outlineLevel="2" x14ac:dyDescent="0.2">
      <c r="A29" s="10" t="str">
        <f xml:space="preserve"> 'PD1'!$AD29</f>
        <v>PD1.21</v>
      </c>
      <c r="B29" s="10" t="str">
        <f xml:space="preserve"> 'PD1'!$AH29</f>
        <v>BB3905OR_PR24</v>
      </c>
      <c r="E29" s="230" t="s">
        <v>131</v>
      </c>
      <c r="F29" s="230"/>
      <c r="G29" s="230" t="s">
        <v>125</v>
      </c>
      <c r="H29" s="230"/>
      <c r="I29" s="230"/>
      <c r="J29" s="231">
        <f xml:space="preserve"> 'PD1'!J29</f>
        <v>101.6</v>
      </c>
      <c r="K29" s="231">
        <f xml:space="preserve"> 'PD1'!K29</f>
        <v>104.4</v>
      </c>
      <c r="L29" s="231">
        <f xml:space="preserve"> 'PD1'!L29</f>
        <v>106.7</v>
      </c>
      <c r="M29" s="231">
        <f xml:space="preserve"> 'PD1'!M29</f>
        <v>108.3</v>
      </c>
      <c r="N29" s="231">
        <f xml:space="preserve"> 'PD1'!N29</f>
        <v>109.2</v>
      </c>
      <c r="O29" s="231">
        <f xml:space="preserve"> 'PD1'!O29</f>
        <v>113.4</v>
      </c>
      <c r="P29" s="231">
        <f xml:space="preserve"> 'PD1'!P29</f>
        <v>124.3</v>
      </c>
      <c r="Q29" s="231">
        <f xml:space="preserve"> 'PD1'!Q29</f>
        <v>129.89349999999999</v>
      </c>
      <c r="R29" s="231">
        <f xml:space="preserve"> 'PD1'!R29</f>
        <v>133.14083749999998</v>
      </c>
      <c r="S29" s="231"/>
      <c r="T29" s="231"/>
      <c r="U29" s="231"/>
      <c r="V29" s="231"/>
      <c r="W29" s="231"/>
    </row>
    <row r="30" spans="1:23" outlineLevel="2" x14ac:dyDescent="0.2">
      <c r="A30" s="10" t="str">
        <f xml:space="preserve"> 'PD1'!$AD30</f>
        <v>PD1.22</v>
      </c>
      <c r="B30" s="10" t="str">
        <f xml:space="preserve"> 'PD1'!$AH30</f>
        <v>BB3905NR_PR24</v>
      </c>
      <c r="E30" s="230" t="s">
        <v>132</v>
      </c>
      <c r="F30" s="230"/>
      <c r="G30" s="230" t="s">
        <v>125</v>
      </c>
      <c r="H30" s="230"/>
      <c r="I30" s="230"/>
      <c r="J30" s="231">
        <f xml:space="preserve"> 'PD1'!J30</f>
        <v>101.8</v>
      </c>
      <c r="K30" s="231">
        <f xml:space="preserve"> 'PD1'!K30</f>
        <v>104.7</v>
      </c>
      <c r="L30" s="231">
        <f xml:space="preserve"> 'PD1'!L30</f>
        <v>106.9</v>
      </c>
      <c r="M30" s="231">
        <f xml:space="preserve"> 'PD1'!M30</f>
        <v>108.5</v>
      </c>
      <c r="N30" s="231">
        <f xml:space="preserve"> 'PD1'!N30</f>
        <v>109.1</v>
      </c>
      <c r="O30" s="231">
        <f xml:space="preserve"> 'PD1'!O30</f>
        <v>114.1</v>
      </c>
      <c r="P30" s="231">
        <f xml:space="preserve"> 'PD1'!P30</f>
        <v>124.8</v>
      </c>
      <c r="Q30" s="231">
        <f xml:space="preserve"> 'PD1'!Q30</f>
        <v>129.792</v>
      </c>
      <c r="R30" s="231">
        <f xml:space="preserve"> 'PD1'!R30</f>
        <v>133.0368</v>
      </c>
      <c r="S30" s="231"/>
      <c r="T30" s="231"/>
      <c r="U30" s="231"/>
      <c r="V30" s="231"/>
      <c r="W30" s="231"/>
    </row>
    <row r="31" spans="1:23" outlineLevel="2" x14ac:dyDescent="0.2">
      <c r="A31" s="10" t="str">
        <f xml:space="preserve"> 'PD1'!$AD31</f>
        <v>PD1.23</v>
      </c>
      <c r="B31" s="10" t="str">
        <f xml:space="preserve"> 'PD1'!$AH31</f>
        <v>BB3905DR_PR24</v>
      </c>
      <c r="E31" s="230" t="s">
        <v>133</v>
      </c>
      <c r="F31" s="230"/>
      <c r="G31" s="230" t="s">
        <v>125</v>
      </c>
      <c r="H31" s="230"/>
      <c r="I31" s="230"/>
      <c r="J31" s="231">
        <f xml:space="preserve"> 'PD1'!J31</f>
        <v>102.2</v>
      </c>
      <c r="K31" s="231">
        <f xml:space="preserve"> 'PD1'!K31</f>
        <v>105</v>
      </c>
      <c r="L31" s="231">
        <f xml:space="preserve"> 'PD1'!L31</f>
        <v>107.1</v>
      </c>
      <c r="M31" s="231">
        <f xml:space="preserve"> 'PD1'!M31</f>
        <v>108.5</v>
      </c>
      <c r="N31" s="231">
        <f xml:space="preserve"> 'PD1'!N31</f>
        <v>109.4</v>
      </c>
      <c r="O31" s="231">
        <f xml:space="preserve"> 'PD1'!O31</f>
        <v>114.7</v>
      </c>
      <c r="P31" s="231">
        <f xml:space="preserve"> 'PD1'!P31</f>
        <v>125.3</v>
      </c>
      <c r="Q31" s="231">
        <f xml:space="preserve"> 'PD1'!Q31</f>
        <v>130.31200000000001</v>
      </c>
      <c r="R31" s="231">
        <f xml:space="preserve"> 'PD1'!R31</f>
        <v>133.56979999999999</v>
      </c>
      <c r="S31" s="231"/>
      <c r="T31" s="231"/>
      <c r="U31" s="231"/>
      <c r="V31" s="231"/>
      <c r="W31" s="231"/>
    </row>
    <row r="32" spans="1:23" outlineLevel="2" x14ac:dyDescent="0.2">
      <c r="A32" s="10" t="str">
        <f xml:space="preserve"> 'PD1'!$AD32</f>
        <v>PD1.24</v>
      </c>
      <c r="B32" s="10" t="str">
        <f xml:space="preserve"> 'PD1'!$AH32</f>
        <v>BB3905JY_PR24</v>
      </c>
      <c r="E32" s="230" t="s">
        <v>134</v>
      </c>
      <c r="F32" s="230"/>
      <c r="G32" s="230" t="s">
        <v>125</v>
      </c>
      <c r="H32" s="230"/>
      <c r="I32" s="230"/>
      <c r="J32" s="231">
        <f xml:space="preserve"> 'PD1'!J32</f>
        <v>101.8</v>
      </c>
      <c r="K32" s="231">
        <f xml:space="preserve"> 'PD1'!K32</f>
        <v>104.5</v>
      </c>
      <c r="L32" s="231">
        <f xml:space="preserve"> 'PD1'!L32</f>
        <v>106.4</v>
      </c>
      <c r="M32" s="231">
        <f xml:space="preserve"> 'PD1'!M32</f>
        <v>108.3</v>
      </c>
      <c r="N32" s="231">
        <f xml:space="preserve"> 'PD1'!N32</f>
        <v>109.3</v>
      </c>
      <c r="O32" s="231">
        <f xml:space="preserve"> 'PD1'!O32</f>
        <v>114.6</v>
      </c>
      <c r="P32" s="231">
        <f xml:space="preserve"> 'PD1'!P32</f>
        <v>124.8</v>
      </c>
      <c r="Q32" s="231">
        <f xml:space="preserve"> 'PD1'!Q32</f>
        <v>129.792</v>
      </c>
      <c r="R32" s="231">
        <f xml:space="preserve"> 'PD1'!R32</f>
        <v>132.38784000000001</v>
      </c>
      <c r="S32" s="231"/>
      <c r="T32" s="231"/>
      <c r="U32" s="231"/>
      <c r="V32" s="231"/>
      <c r="W32" s="231"/>
    </row>
    <row r="33" spans="1:23" outlineLevel="2" x14ac:dyDescent="0.2">
      <c r="A33" s="10" t="str">
        <f xml:space="preserve"> 'PD1'!$AD33</f>
        <v>PD1.25</v>
      </c>
      <c r="B33" s="10" t="str">
        <f xml:space="preserve"> 'PD1'!$AH33</f>
        <v>BB3905FY_PR24</v>
      </c>
      <c r="E33" s="230" t="s">
        <v>135</v>
      </c>
      <c r="F33" s="230"/>
      <c r="G33" s="230" t="s">
        <v>125</v>
      </c>
      <c r="H33" s="230"/>
      <c r="I33" s="230"/>
      <c r="J33" s="231">
        <f xml:space="preserve"> 'PD1'!J33</f>
        <v>102.4</v>
      </c>
      <c r="K33" s="231">
        <f xml:space="preserve"> 'PD1'!K33</f>
        <v>104.9</v>
      </c>
      <c r="L33" s="231">
        <f xml:space="preserve"> 'PD1'!L33</f>
        <v>106.8</v>
      </c>
      <c r="M33" s="231">
        <f xml:space="preserve"> 'PD1'!M33</f>
        <v>108.6</v>
      </c>
      <c r="N33" s="231">
        <f xml:space="preserve"> 'PD1'!N33</f>
        <v>109.4</v>
      </c>
      <c r="O33" s="231">
        <f xml:space="preserve"> 'PD1'!O33</f>
        <v>115.4</v>
      </c>
      <c r="P33" s="231">
        <f xml:space="preserve"> 'PD1'!P33</f>
        <v>126</v>
      </c>
      <c r="Q33" s="231">
        <f xml:space="preserve"> 'PD1'!Q33</f>
        <v>130.41</v>
      </c>
      <c r="R33" s="231">
        <f xml:space="preserve"> 'PD1'!R33</f>
        <v>133.01820000000001</v>
      </c>
      <c r="S33" s="231"/>
      <c r="T33" s="231"/>
      <c r="U33" s="231"/>
      <c r="V33" s="231"/>
      <c r="W33" s="231"/>
    </row>
    <row r="34" spans="1:23" outlineLevel="2" x14ac:dyDescent="0.2">
      <c r="A34" s="10" t="str">
        <f xml:space="preserve"> 'PD1'!$AD34</f>
        <v>PD1.26</v>
      </c>
      <c r="B34" s="10" t="str">
        <f xml:space="preserve"> 'PD1'!$AH34</f>
        <v>BB3905MH_PR24</v>
      </c>
      <c r="E34" s="230" t="s">
        <v>136</v>
      </c>
      <c r="F34" s="230"/>
      <c r="G34" s="230" t="s">
        <v>125</v>
      </c>
      <c r="H34" s="230"/>
      <c r="I34" s="230"/>
      <c r="J34" s="231">
        <f xml:space="preserve"> 'PD1'!J34</f>
        <v>102.7</v>
      </c>
      <c r="K34" s="231">
        <f xml:space="preserve"> 'PD1'!K34</f>
        <v>105.1</v>
      </c>
      <c r="L34" s="231">
        <f xml:space="preserve"> 'PD1'!L34</f>
        <v>107</v>
      </c>
      <c r="M34" s="231">
        <f xml:space="preserve"> 'PD1'!M34</f>
        <v>108.6</v>
      </c>
      <c r="N34" s="231">
        <f xml:space="preserve"> 'PD1'!N34</f>
        <v>109.7</v>
      </c>
      <c r="O34" s="231">
        <f xml:space="preserve"> 'PD1'!O34</f>
        <v>116.5</v>
      </c>
      <c r="P34" s="231">
        <f xml:space="preserve"> 'PD1'!P34</f>
        <v>126.8</v>
      </c>
      <c r="Q34" s="231">
        <f xml:space="preserve"> 'PD1'!Q34</f>
        <v>130.60400000000001</v>
      </c>
      <c r="R34" s="231">
        <f xml:space="preserve"> 'PD1'!R34</f>
        <v>133.21608000000001</v>
      </c>
      <c r="S34" s="231"/>
      <c r="T34" s="231"/>
      <c r="U34" s="231"/>
      <c r="V34" s="231"/>
      <c r="W34" s="231"/>
    </row>
    <row r="35" spans="1:23" outlineLevel="1" x14ac:dyDescent="0.2"/>
    <row r="36" spans="1:23" outlineLevel="1" x14ac:dyDescent="0.2">
      <c r="B36" s="10" t="s">
        <v>137</v>
      </c>
      <c r="C36" s="227"/>
    </row>
    <row r="37" spans="1:23" outlineLevel="3" x14ac:dyDescent="0.2">
      <c r="E37" s="230" t="s">
        <v>138</v>
      </c>
      <c r="F37" s="232">
        <f xml:space="preserve"> $P23</f>
        <v>119</v>
      </c>
      <c r="G37" s="11" t="s">
        <v>125</v>
      </c>
    </row>
    <row r="38" spans="1:23" outlineLevel="3" x14ac:dyDescent="0.2">
      <c r="E38" s="230" t="s">
        <v>139</v>
      </c>
      <c r="F38" s="232">
        <f t="shared" ref="F38:F48" si="0" xml:space="preserve"> $P24</f>
        <v>119.7</v>
      </c>
      <c r="G38" s="11" t="s">
        <v>125</v>
      </c>
    </row>
    <row r="39" spans="1:23" outlineLevel="3" x14ac:dyDescent="0.2">
      <c r="E39" s="230" t="s">
        <v>140</v>
      </c>
      <c r="F39" s="232">
        <f t="shared" si="0"/>
        <v>120.5</v>
      </c>
      <c r="G39" s="11" t="s">
        <v>125</v>
      </c>
    </row>
    <row r="40" spans="1:23" outlineLevel="3" x14ac:dyDescent="0.2">
      <c r="E40" s="230" t="s">
        <v>141</v>
      </c>
      <c r="F40" s="232">
        <f t="shared" si="0"/>
        <v>121.2</v>
      </c>
      <c r="G40" s="11" t="s">
        <v>125</v>
      </c>
    </row>
    <row r="41" spans="1:23" outlineLevel="3" x14ac:dyDescent="0.2">
      <c r="E41" s="230" t="s">
        <v>142</v>
      </c>
      <c r="F41" s="232">
        <f t="shared" si="0"/>
        <v>121.8</v>
      </c>
      <c r="G41" s="11" t="s">
        <v>125</v>
      </c>
    </row>
    <row r="42" spans="1:23" outlineLevel="3" x14ac:dyDescent="0.2">
      <c r="E42" s="230" t="s">
        <v>143</v>
      </c>
      <c r="F42" s="232">
        <f t="shared" si="0"/>
        <v>122.3</v>
      </c>
      <c r="G42" s="11" t="s">
        <v>125</v>
      </c>
    </row>
    <row r="43" spans="1:23" outlineLevel="3" x14ac:dyDescent="0.2">
      <c r="E43" s="230" t="s">
        <v>144</v>
      </c>
      <c r="F43" s="232">
        <f t="shared" si="0"/>
        <v>124.3</v>
      </c>
      <c r="G43" s="11" t="s">
        <v>125</v>
      </c>
    </row>
    <row r="44" spans="1:23" outlineLevel="3" x14ac:dyDescent="0.2">
      <c r="E44" s="230" t="s">
        <v>145</v>
      </c>
      <c r="F44" s="232">
        <f t="shared" si="0"/>
        <v>124.8</v>
      </c>
      <c r="G44" s="11" t="s">
        <v>125</v>
      </c>
    </row>
    <row r="45" spans="1:23" outlineLevel="3" x14ac:dyDescent="0.2">
      <c r="E45" s="230" t="s">
        <v>146</v>
      </c>
      <c r="F45" s="232">
        <f t="shared" si="0"/>
        <v>125.3</v>
      </c>
      <c r="G45" s="11" t="s">
        <v>125</v>
      </c>
    </row>
    <row r="46" spans="1:23" outlineLevel="3" x14ac:dyDescent="0.2">
      <c r="E46" s="230" t="s">
        <v>147</v>
      </c>
      <c r="F46" s="232">
        <f t="shared" si="0"/>
        <v>124.8</v>
      </c>
      <c r="G46" s="11" t="s">
        <v>125</v>
      </c>
    </row>
    <row r="47" spans="1:23" outlineLevel="3" x14ac:dyDescent="0.2">
      <c r="E47" s="230" t="s">
        <v>148</v>
      </c>
      <c r="F47" s="232">
        <f t="shared" si="0"/>
        <v>126</v>
      </c>
      <c r="G47" s="11" t="s">
        <v>125</v>
      </c>
    </row>
    <row r="48" spans="1:23" outlineLevel="3" x14ac:dyDescent="0.2">
      <c r="E48" s="230" t="s">
        <v>149</v>
      </c>
      <c r="F48" s="232">
        <f t="shared" si="0"/>
        <v>126.8</v>
      </c>
      <c r="G48" s="11" t="s">
        <v>125</v>
      </c>
    </row>
    <row r="49" spans="1:23" outlineLevel="1" x14ac:dyDescent="0.2"/>
    <row r="50" spans="1:23" s="16" customFormat="1" outlineLevel="1" x14ac:dyDescent="0.2">
      <c r="A50" s="163"/>
      <c r="B50" s="163" t="s">
        <v>150</v>
      </c>
      <c r="C50" s="233"/>
      <c r="D50" s="165"/>
    </row>
    <row r="51" spans="1:23" s="16" customFormat="1" outlineLevel="2" x14ac:dyDescent="0.2">
      <c r="A51" s="163"/>
      <c r="B51" s="163"/>
      <c r="C51" s="164"/>
      <c r="D51" s="165"/>
    </row>
    <row r="52" spans="1:23" s="16" customFormat="1" outlineLevel="2" x14ac:dyDescent="0.2">
      <c r="A52" s="163"/>
      <c r="B52" s="163"/>
      <c r="C52" s="164"/>
      <c r="D52" s="165"/>
      <c r="E52" s="16" t="s">
        <v>151</v>
      </c>
      <c r="F52" s="234">
        <v>2018</v>
      </c>
      <c r="G52" s="16" t="s">
        <v>152</v>
      </c>
    </row>
    <row r="53" spans="1:23" s="16" customFormat="1" outlineLevel="2" x14ac:dyDescent="0.2">
      <c r="A53" s="163"/>
      <c r="B53" s="163"/>
      <c r="C53" s="164"/>
      <c r="D53" s="165"/>
      <c r="E53" s="16" t="s">
        <v>153</v>
      </c>
      <c r="F53" s="234">
        <v>2023</v>
      </c>
      <c r="G53" s="16" t="s">
        <v>152</v>
      </c>
    </row>
    <row r="54" spans="1:23" s="16" customFormat="1" outlineLevel="2" x14ac:dyDescent="0.2">
      <c r="A54" s="163"/>
      <c r="B54" s="163"/>
      <c r="C54" s="164"/>
      <c r="D54" s="165"/>
      <c r="E54" s="16" t="s">
        <v>154</v>
      </c>
      <c r="F54" s="234">
        <v>2025</v>
      </c>
      <c r="G54" s="16" t="s">
        <v>152</v>
      </c>
    </row>
    <row r="55" spans="1:23" s="16" customFormat="1" outlineLevel="2" x14ac:dyDescent="0.2">
      <c r="A55" s="163"/>
      <c r="B55" s="163"/>
      <c r="C55" s="164"/>
      <c r="D55" s="165"/>
      <c r="E55" s="16" t="s">
        <v>155</v>
      </c>
      <c r="F55" s="234">
        <v>2025</v>
      </c>
      <c r="G55" s="16" t="s">
        <v>152</v>
      </c>
    </row>
    <row r="56" spans="1:23" s="16" customFormat="1" outlineLevel="2" x14ac:dyDescent="0.2">
      <c r="A56" s="163"/>
      <c r="B56" s="163"/>
      <c r="C56" s="164"/>
      <c r="D56" s="165"/>
      <c r="E56" s="16" t="s">
        <v>156</v>
      </c>
      <c r="F56" s="234">
        <v>2024</v>
      </c>
      <c r="G56" s="16" t="s">
        <v>152</v>
      </c>
    </row>
    <row r="57" spans="1:23" x14ac:dyDescent="0.2">
      <c r="A57" s="163"/>
      <c r="B57" s="163"/>
      <c r="C57" s="164"/>
      <c r="D57" s="165"/>
      <c r="E57" s="16"/>
    </row>
    <row r="58" spans="1:23" x14ac:dyDescent="0.2">
      <c r="A58" s="223" t="s">
        <v>157</v>
      </c>
      <c r="B58" s="223"/>
      <c r="C58" s="224"/>
      <c r="D58" s="225"/>
      <c r="E58" s="226"/>
      <c r="F58" s="226"/>
      <c r="G58" s="226"/>
      <c r="H58" s="226"/>
      <c r="I58" s="226"/>
      <c r="J58" s="226"/>
      <c r="K58" s="226"/>
      <c r="L58" s="226"/>
      <c r="M58" s="226"/>
      <c r="N58" s="226"/>
      <c r="O58" s="226"/>
      <c r="P58" s="226"/>
      <c r="Q58" s="226"/>
      <c r="R58" s="226"/>
      <c r="S58" s="226"/>
      <c r="T58" s="226"/>
      <c r="U58" s="226"/>
      <c r="V58" s="226"/>
      <c r="W58" s="226"/>
    </row>
    <row r="59" spans="1:23" outlineLevel="1" x14ac:dyDescent="0.2"/>
    <row r="60" spans="1:23" outlineLevel="1" x14ac:dyDescent="0.2">
      <c r="B60" s="10" t="str">
        <f xml:space="preserve"> 'PD12'!B$20</f>
        <v>PR14 Blind Year reconciliation end-of-period revenue adjustments</v>
      </c>
    </row>
    <row r="61" spans="1:23" outlineLevel="2" x14ac:dyDescent="0.2"/>
    <row r="62" spans="1:23" outlineLevel="2" x14ac:dyDescent="0.2">
      <c r="A62" s="10" t="str">
        <f xml:space="preserve"> 'PD12'!O$21</f>
        <v>PD12.10</v>
      </c>
      <c r="E62" s="11" t="str">
        <f xml:space="preserve"> 'PD12'!$B$21 &amp; " (WR)"</f>
        <v>PR14 BYR WRFIM revenue adjustment in 2017-18 FYA (CPIH deflated) prices (WR)</v>
      </c>
      <c r="F62" s="11" t="s">
        <v>14</v>
      </c>
      <c r="J62" s="235"/>
      <c r="K62" s="235"/>
      <c r="L62" s="235"/>
      <c r="M62" s="235"/>
      <c r="N62" s="235"/>
    </row>
    <row r="63" spans="1:23" outlineLevel="2" x14ac:dyDescent="0.2">
      <c r="A63" s="10" t="str">
        <f xml:space="preserve"> 'PD12'!O$21</f>
        <v>PD12.10</v>
      </c>
      <c r="E63" s="11" t="str">
        <f xml:space="preserve"> 'PD12'!$B$21 &amp; " (WN)"</f>
        <v>PR14 BYR WRFIM revenue adjustment in 2017-18 FYA (CPIH deflated) prices (WN)</v>
      </c>
      <c r="F63" s="236">
        <f>'PD12'!$F$21</f>
        <v>0</v>
      </c>
      <c r="G63" s="11" t="s">
        <v>158</v>
      </c>
      <c r="J63" s="235"/>
      <c r="K63" s="235"/>
      <c r="L63" s="235"/>
      <c r="M63" s="235"/>
      <c r="N63" s="235"/>
    </row>
    <row r="64" spans="1:23" outlineLevel="2" x14ac:dyDescent="0.2">
      <c r="A64" s="10" t="str">
        <f xml:space="preserve"> 'PD12'!O$21</f>
        <v>PD12.10</v>
      </c>
      <c r="E64" s="11" t="str">
        <f xml:space="preserve"> 'PD12'!$B$21 &amp; " (WWN)"</f>
        <v>PR14 BYR WRFIM revenue adjustment in 2017-18 FYA (CPIH deflated) prices (WWN)</v>
      </c>
      <c r="F64" s="236">
        <f>'PD12'!$G$21</f>
        <v>0</v>
      </c>
      <c r="G64" s="11" t="s">
        <v>158</v>
      </c>
      <c r="J64" s="235"/>
      <c r="K64" s="235"/>
      <c r="L64" s="235"/>
      <c r="M64" s="235"/>
      <c r="N64" s="235"/>
    </row>
    <row r="65" spans="1:14" outlineLevel="2" x14ac:dyDescent="0.2">
      <c r="A65" s="10" t="str">
        <f xml:space="preserve"> 'PD12'!O$21</f>
        <v>PD12.10</v>
      </c>
      <c r="E65" s="11" t="str">
        <f xml:space="preserve"> 'PD12'!$B$21 &amp; " (BR)"</f>
        <v>PR14 BYR WRFIM revenue adjustment in 2017-18 FYA (CPIH deflated) prices (BR)</v>
      </c>
      <c r="F65" s="11" t="s">
        <v>14</v>
      </c>
      <c r="J65" s="235"/>
      <c r="K65" s="235"/>
      <c r="L65" s="235"/>
      <c r="M65" s="235"/>
      <c r="N65" s="235"/>
    </row>
    <row r="66" spans="1:14" outlineLevel="2" x14ac:dyDescent="0.2">
      <c r="A66" s="10" t="str">
        <f xml:space="preserve"> 'PD12'!O$21</f>
        <v>PD12.10</v>
      </c>
      <c r="E66" s="11" t="str">
        <f xml:space="preserve"> 'PD12'!$B$21 &amp; " (ADDN1)"</f>
        <v>PR14 BYR WRFIM revenue adjustment in 2017-18 FYA (CPIH deflated) prices (ADDN1)</v>
      </c>
      <c r="F66" s="236">
        <f>'PD12'!$I$21</f>
        <v>0</v>
      </c>
      <c r="G66" s="11" t="s">
        <v>158</v>
      </c>
      <c r="J66" s="235"/>
      <c r="K66" s="235"/>
      <c r="L66" s="235"/>
      <c r="M66" s="235"/>
      <c r="N66" s="235"/>
    </row>
    <row r="67" spans="1:14" outlineLevel="2" x14ac:dyDescent="0.2">
      <c r="A67" s="10" t="str">
        <f xml:space="preserve"> 'PD12'!O$21</f>
        <v>PD12.10</v>
      </c>
      <c r="E67" s="11" t="str">
        <f xml:space="preserve"> 'PD12'!$B$21 &amp; " (ADDN2)"</f>
        <v>PR14 BYR WRFIM revenue adjustment in 2017-18 FYA (CPIH deflated) prices (ADDN2)</v>
      </c>
      <c r="F67" s="236">
        <f>'PD12'!$J$21</f>
        <v>0</v>
      </c>
      <c r="G67" s="11" t="s">
        <v>158</v>
      </c>
      <c r="J67" s="235"/>
      <c r="K67" s="235"/>
      <c r="L67" s="235"/>
      <c r="M67" s="235"/>
      <c r="N67" s="235"/>
    </row>
    <row r="68" spans="1:14" outlineLevel="2" x14ac:dyDescent="0.2">
      <c r="J68" s="235"/>
      <c r="K68" s="235"/>
      <c r="L68" s="235"/>
      <c r="M68" s="235"/>
      <c r="N68" s="235"/>
    </row>
    <row r="69" spans="1:14" outlineLevel="2" x14ac:dyDescent="0.2">
      <c r="A69" s="10" t="str">
        <f xml:space="preserve"> 'PD12'!O$22</f>
        <v>PD12.11</v>
      </c>
      <c r="E69" s="11" t="str">
        <f xml:space="preserve"> 'PD12'!$B$22 &amp; " (WR)"</f>
        <v>PR14 BYR Water trading revenue adjustment in 2017-18 FYA (CPIH deflated) prices (WR)</v>
      </c>
      <c r="F69" s="236">
        <f>'PD12'!$E$22</f>
        <v>0</v>
      </c>
      <c r="G69" s="11" t="s">
        <v>158</v>
      </c>
      <c r="J69" s="235"/>
      <c r="K69" s="235"/>
      <c r="L69" s="235"/>
      <c r="M69" s="235"/>
      <c r="N69" s="235"/>
    </row>
    <row r="70" spans="1:14" outlineLevel="2" x14ac:dyDescent="0.2">
      <c r="A70" s="10" t="str">
        <f xml:space="preserve"> 'PD12'!O$22</f>
        <v>PD12.11</v>
      </c>
      <c r="E70" s="11" t="str">
        <f xml:space="preserve"> 'PD12'!$B$22 &amp; " (WN)"</f>
        <v>PR14 BYR Water trading revenue adjustment in 2017-18 FYA (CPIH deflated) prices (WN)</v>
      </c>
      <c r="F70" s="236">
        <f>'PD12'!$F$22</f>
        <v>0</v>
      </c>
      <c r="G70" s="11" t="s">
        <v>158</v>
      </c>
      <c r="J70" s="235"/>
      <c r="K70" s="235"/>
      <c r="L70" s="235"/>
      <c r="M70" s="235"/>
      <c r="N70" s="235"/>
    </row>
    <row r="71" spans="1:14" outlineLevel="2" x14ac:dyDescent="0.2">
      <c r="A71" s="10" t="str">
        <f xml:space="preserve"> 'PD12'!O$22</f>
        <v>PD12.11</v>
      </c>
      <c r="E71" s="11" t="str">
        <f xml:space="preserve"> 'PD12'!$B$22 &amp; " (WWN)"</f>
        <v>PR14 BYR Water trading revenue adjustment in 2017-18 FYA (CPIH deflated) prices (WWN)</v>
      </c>
      <c r="F71" s="236">
        <f>'PD12'!$G$22</f>
        <v>0</v>
      </c>
      <c r="G71" s="11" t="s">
        <v>158</v>
      </c>
      <c r="J71" s="235"/>
      <c r="K71" s="235"/>
      <c r="L71" s="235"/>
      <c r="M71" s="235"/>
      <c r="N71" s="235"/>
    </row>
    <row r="72" spans="1:14" outlineLevel="2" x14ac:dyDescent="0.2">
      <c r="A72" s="10" t="str">
        <f xml:space="preserve"> 'PD12'!O$22</f>
        <v>PD12.11</v>
      </c>
      <c r="E72" s="11" t="str">
        <f xml:space="preserve"> 'PD12'!$B$22 &amp; " (BR)"</f>
        <v>PR14 BYR Water trading revenue adjustment in 2017-18 FYA (CPIH deflated) prices (BR)</v>
      </c>
      <c r="F72" s="11" t="s">
        <v>14</v>
      </c>
      <c r="J72" s="235"/>
      <c r="K72" s="235"/>
      <c r="L72" s="235"/>
      <c r="M72" s="235"/>
      <c r="N72" s="235"/>
    </row>
    <row r="73" spans="1:14" outlineLevel="2" x14ac:dyDescent="0.2">
      <c r="A73" s="10" t="str">
        <f xml:space="preserve"> 'PD12'!O$22</f>
        <v>PD12.11</v>
      </c>
      <c r="E73" s="11" t="str">
        <f xml:space="preserve"> 'PD12'!$B$22 &amp; " (ADDN1)"</f>
        <v>PR14 BYR Water trading revenue adjustment in 2017-18 FYA (CPIH deflated) prices (ADDN1)</v>
      </c>
      <c r="F73" s="11" t="s">
        <v>14</v>
      </c>
      <c r="J73" s="235"/>
      <c r="K73" s="235"/>
      <c r="L73" s="235"/>
      <c r="M73" s="235"/>
      <c r="N73" s="235"/>
    </row>
    <row r="74" spans="1:14" outlineLevel="2" x14ac:dyDescent="0.2">
      <c r="A74" s="10" t="str">
        <f xml:space="preserve"> 'PD12'!O$22</f>
        <v>PD12.11</v>
      </c>
      <c r="E74" s="11" t="str">
        <f xml:space="preserve"> 'PD12'!$B$22 &amp; " (ADDN2)"</f>
        <v>PR14 BYR Water trading revenue adjustment in 2017-18 FYA (CPIH deflated) prices (ADDN2)</v>
      </c>
      <c r="F74" s="11" t="s">
        <v>14</v>
      </c>
      <c r="J74" s="235"/>
      <c r="K74" s="235"/>
      <c r="L74" s="235"/>
      <c r="M74" s="235"/>
      <c r="N74" s="235"/>
    </row>
    <row r="75" spans="1:14" outlineLevel="2" x14ac:dyDescent="0.2">
      <c r="J75" s="235"/>
      <c r="K75" s="235"/>
      <c r="L75" s="235"/>
      <c r="M75" s="235"/>
      <c r="N75" s="235"/>
    </row>
    <row r="76" spans="1:14" outlineLevel="2" x14ac:dyDescent="0.2">
      <c r="A76" s="10" t="str">
        <f xml:space="preserve"> 'PD12'!O$23</f>
        <v>PD12.12</v>
      </c>
      <c r="E76" s="11" t="str">
        <f xml:space="preserve"> 'PD12'!$B$23
 &amp; " (WR)"</f>
        <v>PR14 BYR Totex menu revenue adjustment in 2017-18 FYA (CPIH deflated) prices (WR)</v>
      </c>
      <c r="F76" s="11" t="s">
        <v>14</v>
      </c>
      <c r="J76" s="235"/>
      <c r="K76" s="235"/>
      <c r="L76" s="235"/>
      <c r="M76" s="235"/>
      <c r="N76" s="235"/>
    </row>
    <row r="77" spans="1:14" outlineLevel="2" x14ac:dyDescent="0.2">
      <c r="A77" s="10" t="str">
        <f xml:space="preserve"> 'PD12'!O$23</f>
        <v>PD12.12</v>
      </c>
      <c r="E77" s="11" t="str">
        <f xml:space="preserve"> 'PD12'!$B$23
 &amp; " (WN)"</f>
        <v>PR14 BYR Totex menu revenue adjustment in 2017-18 FYA (CPIH deflated) prices (WN)</v>
      </c>
      <c r="F77" s="236">
        <f>'PD12'!$F$23</f>
        <v>0</v>
      </c>
      <c r="G77" s="11" t="s">
        <v>158</v>
      </c>
      <c r="J77" s="235"/>
      <c r="K77" s="235"/>
      <c r="L77" s="235"/>
      <c r="M77" s="235"/>
      <c r="N77" s="235"/>
    </row>
    <row r="78" spans="1:14" outlineLevel="2" x14ac:dyDescent="0.2">
      <c r="A78" s="10" t="str">
        <f xml:space="preserve"> 'PD12'!O$23</f>
        <v>PD12.12</v>
      </c>
      <c r="E78" s="11" t="str">
        <f xml:space="preserve"> 'PD12'!$B$23
 &amp; " (WWN)"</f>
        <v>PR14 BYR Totex menu revenue adjustment in 2017-18 FYA (CPIH deflated) prices (WWN)</v>
      </c>
      <c r="F78" s="236">
        <f>'PD12'!$G$23</f>
        <v>0</v>
      </c>
      <c r="G78" s="11" t="s">
        <v>158</v>
      </c>
      <c r="J78" s="235"/>
      <c r="K78" s="235"/>
      <c r="L78" s="235"/>
      <c r="M78" s="235"/>
      <c r="N78" s="235"/>
    </row>
    <row r="79" spans="1:14" outlineLevel="2" x14ac:dyDescent="0.2">
      <c r="A79" s="10" t="str">
        <f xml:space="preserve"> 'PD12'!O$23</f>
        <v>PD12.12</v>
      </c>
      <c r="E79" s="11" t="str">
        <f xml:space="preserve"> 'PD12'!$B$23
 &amp; " (BR)"</f>
        <v>PR14 BYR Totex menu revenue adjustment in 2017-18 FYA (CPIH deflated) prices (BR)</v>
      </c>
      <c r="F79" s="11" t="s">
        <v>14</v>
      </c>
      <c r="J79" s="235"/>
      <c r="K79" s="235"/>
      <c r="L79" s="235"/>
      <c r="M79" s="235"/>
      <c r="N79" s="235"/>
    </row>
    <row r="80" spans="1:14" outlineLevel="2" x14ac:dyDescent="0.2">
      <c r="A80" s="10" t="str">
        <f xml:space="preserve"> 'PD12'!O$23</f>
        <v>PD12.12</v>
      </c>
      <c r="E80" s="11" t="str">
        <f xml:space="preserve"> 'PD12'!$B$23
 &amp; " (ADDN1)"</f>
        <v>PR14 BYR Totex menu revenue adjustment in 2017-18 FYA (CPIH deflated) prices (ADDN1)</v>
      </c>
      <c r="F80" s="236">
        <f>'PD12'!$I$23</f>
        <v>0</v>
      </c>
      <c r="G80" s="11" t="s">
        <v>158</v>
      </c>
      <c r="J80" s="235"/>
      <c r="K80" s="235"/>
      <c r="L80" s="235"/>
      <c r="M80" s="235"/>
      <c r="N80" s="235"/>
    </row>
    <row r="81" spans="1:14" outlineLevel="2" x14ac:dyDescent="0.2">
      <c r="A81" s="10" t="str">
        <f xml:space="preserve"> 'PD12'!O$23</f>
        <v>PD12.12</v>
      </c>
      <c r="E81" s="11" t="str">
        <f xml:space="preserve"> 'PD12'!$B$23
 &amp; " (ADDN2)"</f>
        <v>PR14 BYR Totex menu revenue adjustment in 2017-18 FYA (CPIH deflated) prices (ADDN2)</v>
      </c>
      <c r="F81" s="236">
        <f>'PD12'!$J$23</f>
        <v>0</v>
      </c>
      <c r="G81" s="11" t="s">
        <v>158</v>
      </c>
      <c r="J81" s="235"/>
      <c r="K81" s="235"/>
      <c r="L81" s="235"/>
      <c r="M81" s="235"/>
      <c r="N81" s="235"/>
    </row>
    <row r="82" spans="1:14" outlineLevel="2" x14ac:dyDescent="0.2">
      <c r="J82" s="235"/>
      <c r="K82" s="235"/>
      <c r="L82" s="235"/>
      <c r="M82" s="235"/>
      <c r="N82" s="235"/>
    </row>
    <row r="83" spans="1:14" outlineLevel="2" x14ac:dyDescent="0.2">
      <c r="A83" s="10" t="str">
        <f xml:space="preserve"> 'PD12'!O$24</f>
        <v>PD12.13</v>
      </c>
      <c r="E83" s="11" t="str">
        <f xml:space="preserve"> 'PD12'!$B$24
 &amp; " (WR)"</f>
        <v>PR14 BYR Other revenue adjustment in 2017-18 FYA (CPIH deflated) prices (WR)</v>
      </c>
      <c r="F83" s="11" t="s">
        <v>14</v>
      </c>
      <c r="J83" s="235"/>
      <c r="K83" s="235"/>
      <c r="L83" s="235"/>
      <c r="M83" s="235"/>
      <c r="N83" s="235"/>
    </row>
    <row r="84" spans="1:14" outlineLevel="2" x14ac:dyDescent="0.2">
      <c r="A84" s="10" t="str">
        <f xml:space="preserve"> 'PD12'!O$24</f>
        <v>PD12.13</v>
      </c>
      <c r="E84" s="11" t="str">
        <f xml:space="preserve"> 'PD12'!$B$24
 &amp; " (WN)"</f>
        <v>PR14 BYR Other revenue adjustment in 2017-18 FYA (CPIH deflated) prices (WN)</v>
      </c>
      <c r="F84" s="236">
        <f>'PD12'!$F$24</f>
        <v>0</v>
      </c>
      <c r="G84" s="11" t="s">
        <v>158</v>
      </c>
      <c r="J84" s="235"/>
      <c r="K84" s="235"/>
      <c r="L84" s="235"/>
      <c r="M84" s="235"/>
      <c r="N84" s="235"/>
    </row>
    <row r="85" spans="1:14" outlineLevel="2" x14ac:dyDescent="0.2">
      <c r="A85" s="10" t="str">
        <f xml:space="preserve"> 'PD12'!O$24</f>
        <v>PD12.13</v>
      </c>
      <c r="E85" s="11" t="str">
        <f xml:space="preserve"> 'PD12'!$B$24
 &amp; " (WWN)"</f>
        <v>PR14 BYR Other revenue adjustment in 2017-18 FYA (CPIH deflated) prices (WWN)</v>
      </c>
      <c r="F85" s="236">
        <f>'PD12'!$G$24</f>
        <v>0</v>
      </c>
      <c r="G85" s="11" t="s">
        <v>158</v>
      </c>
      <c r="J85" s="235"/>
      <c r="K85" s="235"/>
      <c r="L85" s="235"/>
      <c r="M85" s="235"/>
      <c r="N85" s="235"/>
    </row>
    <row r="86" spans="1:14" outlineLevel="2" x14ac:dyDescent="0.2">
      <c r="A86" s="10" t="str">
        <f xml:space="preserve"> 'PD12'!O$24</f>
        <v>PD12.13</v>
      </c>
      <c r="E86" s="11" t="str">
        <f xml:space="preserve"> 'PD12'!$B$24
 &amp; " (BR)"</f>
        <v>PR14 BYR Other revenue adjustment in 2017-18 FYA (CPIH deflated) prices (BR)</v>
      </c>
      <c r="F86" s="11" t="s">
        <v>14</v>
      </c>
      <c r="J86" s="235"/>
      <c r="K86" s="235"/>
      <c r="L86" s="235"/>
      <c r="M86" s="235"/>
      <c r="N86" s="235"/>
    </row>
    <row r="87" spans="1:14" outlineLevel="2" x14ac:dyDescent="0.2">
      <c r="A87" s="10" t="str">
        <f xml:space="preserve"> 'PD12'!O$24</f>
        <v>PD12.13</v>
      </c>
      <c r="E87" s="11" t="str">
        <f xml:space="preserve"> 'PD12'!$B$24
 &amp; " (ADDN1)"</f>
        <v>PR14 BYR Other revenue adjustment in 2017-18 FYA (CPIH deflated) prices (ADDN1)</v>
      </c>
      <c r="F87" s="11" t="s">
        <v>14</v>
      </c>
      <c r="J87" s="235"/>
      <c r="K87" s="235"/>
      <c r="L87" s="235"/>
      <c r="M87" s="235"/>
      <c r="N87" s="235"/>
    </row>
    <row r="88" spans="1:14" outlineLevel="2" x14ac:dyDescent="0.2">
      <c r="A88" s="10" t="str">
        <f xml:space="preserve"> 'PD12'!O$24</f>
        <v>PD12.13</v>
      </c>
      <c r="E88" s="11" t="str">
        <f xml:space="preserve"> 'PD12'!$B$24
 &amp; " (ADDN2)"</f>
        <v>PR14 BYR Other revenue adjustment in 2017-18 FYA (CPIH deflated) prices (ADDN2)</v>
      </c>
      <c r="F88" s="11" t="s">
        <v>14</v>
      </c>
    </row>
    <row r="89" spans="1:14" outlineLevel="2" x14ac:dyDescent="0.2"/>
    <row r="90" spans="1:14" outlineLevel="2" x14ac:dyDescent="0.2">
      <c r="A90" s="10" t="str">
        <f xml:space="preserve"> 'PD12'!O$25</f>
        <v>PD12.14</v>
      </c>
      <c r="E90" s="11" t="str">
        <f>'PD12'!$B$25</f>
        <v>PR14 BYR Residential retail revenue adjustment in 2017-18 FYA (CPIH deflated) prices</v>
      </c>
      <c r="F90" s="236">
        <f xml:space="preserve"> 'PD12'!$K$25</f>
        <v>-1.9930000000000001</v>
      </c>
      <c r="G90" s="11" t="s">
        <v>158</v>
      </c>
    </row>
    <row r="91" spans="1:14" outlineLevel="1" x14ac:dyDescent="0.2"/>
    <row r="92" spans="1:14" outlineLevel="1" x14ac:dyDescent="0.2">
      <c r="B92" s="10" t="str">
        <f xml:space="preserve"> 'PD12'!B$27</f>
        <v>PR19 reconciliation revenue adjustments</v>
      </c>
    </row>
    <row r="93" spans="1:14" outlineLevel="2" x14ac:dyDescent="0.2"/>
    <row r="94" spans="1:14" outlineLevel="2" x14ac:dyDescent="0.2">
      <c r="A94" s="10" t="str">
        <f xml:space="preserve"> 'PD12'!O$28</f>
        <v>PD12.15</v>
      </c>
      <c r="E94" s="11" t="str">
        <f xml:space="preserve"> 'PD12'!$B$28 &amp; " (WR)"</f>
        <v>PR19 ODI revenue adjustment in 2017-18 FYA (CPIH deflated) prices (WR)</v>
      </c>
      <c r="F94" s="236">
        <f>'PD12'!$E$28</f>
        <v>1.9219999999999999</v>
      </c>
      <c r="G94" s="11" t="s">
        <v>158</v>
      </c>
    </row>
    <row r="95" spans="1:14" outlineLevel="2" x14ac:dyDescent="0.2">
      <c r="A95" s="10" t="str">
        <f xml:space="preserve"> 'PD12'!O$28</f>
        <v>PD12.15</v>
      </c>
      <c r="E95" s="11" t="str">
        <f xml:space="preserve"> 'PD12'!$B$28 &amp; " (WN)"</f>
        <v>PR19 ODI revenue adjustment in 2017-18 FYA (CPIH deflated) prices (WN)</v>
      </c>
      <c r="F95" s="236">
        <f>'PD12'!$F$28</f>
        <v>-6.8040000000000003</v>
      </c>
      <c r="G95" s="11" t="s">
        <v>158</v>
      </c>
    </row>
    <row r="96" spans="1:14" outlineLevel="2" x14ac:dyDescent="0.2">
      <c r="A96" s="10" t="str">
        <f xml:space="preserve"> 'PD12'!O$28</f>
        <v>PD12.15</v>
      </c>
      <c r="E96" s="11" t="str">
        <f xml:space="preserve"> 'PD12'!$B$28 &amp; " (WWN)"</f>
        <v>PR19 ODI revenue adjustment in 2017-18 FYA (CPIH deflated) prices (WWN)</v>
      </c>
      <c r="F96" s="236">
        <f>'PD12'!$G$28</f>
        <v>4.7050000000000001</v>
      </c>
      <c r="G96" s="11" t="s">
        <v>158</v>
      </c>
    </row>
    <row r="97" spans="1:7" outlineLevel="2" x14ac:dyDescent="0.2">
      <c r="A97" s="10" t="str">
        <f xml:space="preserve"> 'PD12'!O$28</f>
        <v>PD12.15</v>
      </c>
      <c r="E97" s="11" t="str">
        <f xml:space="preserve"> 'PD12'!$B$28 &amp; " (BR)"</f>
        <v>PR19 ODI revenue adjustment in 2017-18 FYA (CPIH deflated) prices (BR)</v>
      </c>
      <c r="F97" s="236">
        <f>'PD12'!$H$28</f>
        <v>0</v>
      </c>
      <c r="G97" s="11" t="s">
        <v>158</v>
      </c>
    </row>
    <row r="98" spans="1:7" outlineLevel="2" x14ac:dyDescent="0.2">
      <c r="A98" s="10" t="str">
        <f xml:space="preserve"> 'PD12'!O$28</f>
        <v>PD12.15</v>
      </c>
      <c r="E98" s="11" t="str">
        <f xml:space="preserve"> 'PD12'!$B$28 &amp; " (ADDN1)"</f>
        <v>PR19 ODI revenue adjustment in 2017-18 FYA (CPIH deflated) prices (ADDN1)</v>
      </c>
      <c r="F98" s="236">
        <f>'PD12'!$I$28</f>
        <v>0</v>
      </c>
      <c r="G98" s="11" t="s">
        <v>158</v>
      </c>
    </row>
    <row r="99" spans="1:7" outlineLevel="2" x14ac:dyDescent="0.2">
      <c r="A99" s="10" t="str">
        <f xml:space="preserve"> 'PD12'!O$28</f>
        <v>PD12.15</v>
      </c>
      <c r="E99" s="11" t="str">
        <f xml:space="preserve"> 'PD12'!$B$28 &amp; " (ADDN2)"</f>
        <v>PR19 ODI revenue adjustment in 2017-18 FYA (CPIH deflated) prices (ADDN2)</v>
      </c>
      <c r="F99" s="236">
        <f>'PD12'!$J$28</f>
        <v>0</v>
      </c>
      <c r="G99" s="11" t="s">
        <v>158</v>
      </c>
    </row>
    <row r="100" spans="1:7" outlineLevel="2" x14ac:dyDescent="0.2">
      <c r="A100" s="10" t="str">
        <f xml:space="preserve"> 'PD12'!O$28</f>
        <v>PD12.15</v>
      </c>
      <c r="E100" s="11" t="str">
        <f xml:space="preserve"> 'PD12'!$B$28 &amp; " (Residential retail)"</f>
        <v>PR19 ODI revenue adjustment in 2017-18 FYA (CPIH deflated) prices (Residential retail)</v>
      </c>
      <c r="F100" s="236">
        <f>'PD12'!$K$28</f>
        <v>0</v>
      </c>
      <c r="G100" s="11" t="s">
        <v>158</v>
      </c>
    </row>
    <row r="101" spans="1:7" outlineLevel="2" x14ac:dyDescent="0.2">
      <c r="A101" s="10" t="str">
        <f xml:space="preserve"> 'PD12'!O$28</f>
        <v>PD12.15</v>
      </c>
      <c r="E101" s="11" t="str">
        <f xml:space="preserve"> 'PD12'!$B$28 &amp; " (Business retail)"</f>
        <v>PR19 ODI revenue adjustment in 2017-18 FYA (CPIH deflated) prices (Business retail)</v>
      </c>
      <c r="F101" s="236">
        <f>'PD12'!$L$28</f>
        <v>0</v>
      </c>
      <c r="G101" s="11" t="s">
        <v>158</v>
      </c>
    </row>
    <row r="102" spans="1:7" outlineLevel="2" x14ac:dyDescent="0.2"/>
    <row r="103" spans="1:7" outlineLevel="2" x14ac:dyDescent="0.2">
      <c r="A103" s="10" t="str">
        <f xml:space="preserve"> 'PD12'!O$29</f>
        <v>PD12.16</v>
      </c>
      <c r="E103" s="11" t="str">
        <f xml:space="preserve"> 'PD12'!$B$29
 &amp; " (WR)"</f>
        <v>PR19 RFI revenue adjustment in 2024-25 prior November (CPIH deflated) prices (WR)</v>
      </c>
      <c r="F103" s="236">
        <f>'PD12'!$E$29</f>
        <v>-2.8959999999999999</v>
      </c>
      <c r="G103" s="11" t="s">
        <v>158</v>
      </c>
    </row>
    <row r="104" spans="1:7" outlineLevel="2" x14ac:dyDescent="0.2">
      <c r="A104" s="10" t="str">
        <f xml:space="preserve"> 'PD12'!O$29</f>
        <v>PD12.16</v>
      </c>
      <c r="E104" s="11" t="str">
        <f xml:space="preserve"> 'PD12'!$B$29
 &amp; " (WN)"</f>
        <v>PR19 RFI revenue adjustment in 2024-25 prior November (CPIH deflated) prices (WN)</v>
      </c>
      <c r="F104" s="236">
        <f>'PD12'!$F$29</f>
        <v>-16.667000000000002</v>
      </c>
      <c r="G104" s="11" t="s">
        <v>158</v>
      </c>
    </row>
    <row r="105" spans="1:7" outlineLevel="2" x14ac:dyDescent="0.2">
      <c r="A105" s="10" t="str">
        <f xml:space="preserve"> 'PD12'!O$29</f>
        <v>PD12.16</v>
      </c>
      <c r="E105" s="11" t="str">
        <f xml:space="preserve"> 'PD12'!$B$29
 &amp; " (WWN)"</f>
        <v>PR19 RFI revenue adjustment in 2024-25 prior November (CPIH deflated) prices (WWN)</v>
      </c>
      <c r="F105" s="236">
        <f>'PD12'!$G$29</f>
        <v>-17.815000000000001</v>
      </c>
      <c r="G105" s="11" t="s">
        <v>158</v>
      </c>
    </row>
    <row r="106" spans="1:7" outlineLevel="2" x14ac:dyDescent="0.2">
      <c r="A106" s="10" t="str">
        <f xml:space="preserve"> 'PD12'!O$29</f>
        <v>PD12.16</v>
      </c>
      <c r="E106" s="11" t="str">
        <f xml:space="preserve"> 'PD12'!$B$29
 &amp; " (BR)"</f>
        <v>PR19 RFI revenue adjustment in 2024-25 prior November (CPIH deflated) prices (BR)</v>
      </c>
      <c r="F106" s="11" t="s">
        <v>14</v>
      </c>
    </row>
    <row r="107" spans="1:7" outlineLevel="2" x14ac:dyDescent="0.2">
      <c r="A107" s="10" t="str">
        <f xml:space="preserve"> 'PD12'!O$29</f>
        <v>PD12.16</v>
      </c>
      <c r="E107" s="11" t="str">
        <f xml:space="preserve"> 'PD12'!$B$29
 &amp; " (ADDN1)"</f>
        <v>PR19 RFI revenue adjustment in 2024-25 prior November (CPIH deflated) prices (ADDN1)</v>
      </c>
      <c r="F107" s="236">
        <f>'PD12'!$I$29</f>
        <v>0</v>
      </c>
      <c r="G107" s="11" t="s">
        <v>158</v>
      </c>
    </row>
    <row r="108" spans="1:7" outlineLevel="2" x14ac:dyDescent="0.2">
      <c r="A108" s="10" t="str">
        <f xml:space="preserve"> 'PD12'!O$29</f>
        <v>PD12.16</v>
      </c>
      <c r="E108" s="11" t="str">
        <f xml:space="preserve"> 'PD12'!$B$29
 &amp; " (ADDN2)"</f>
        <v>PR19 RFI revenue adjustment in 2024-25 prior November (CPIH deflated) prices (ADDN2)</v>
      </c>
      <c r="F108" s="236">
        <f>'PD12'!$J$29</f>
        <v>0</v>
      </c>
      <c r="G108" s="11" t="s">
        <v>158</v>
      </c>
    </row>
    <row r="109" spans="1:7" outlineLevel="2" x14ac:dyDescent="0.2">
      <c r="A109" s="10" t="str">
        <f xml:space="preserve"> 'PD12'!O$29</f>
        <v>PD12.16</v>
      </c>
      <c r="E109" s="11" t="str">
        <f xml:space="preserve"> 'PD12'!$B$29
 &amp; " (Residential retail)"</f>
        <v>PR19 RFI revenue adjustment in 2024-25 prior November (CPIH deflated) prices (Residential retail)</v>
      </c>
      <c r="F109" s="236">
        <f>'PD12'!$K$29</f>
        <v>0</v>
      </c>
      <c r="G109" s="11" t="s">
        <v>158</v>
      </c>
    </row>
    <row r="110" spans="1:7" outlineLevel="2" x14ac:dyDescent="0.2">
      <c r="A110" s="10" t="str">
        <f xml:space="preserve"> 'PD12'!O$29</f>
        <v>PD12.16</v>
      </c>
      <c r="E110" s="11" t="str">
        <f xml:space="preserve"> 'PD12'!$B$29
 &amp; " (Business retail)"</f>
        <v>PR19 RFI revenue adjustment in 2024-25 prior November (CPIH deflated) prices (Business retail)</v>
      </c>
      <c r="F110" s="236">
        <f>'PD12'!$L$29</f>
        <v>0</v>
      </c>
      <c r="G110" s="11" t="s">
        <v>158</v>
      </c>
    </row>
    <row r="111" spans="1:7" outlineLevel="2" x14ac:dyDescent="0.2"/>
    <row r="112" spans="1:7" outlineLevel="2" x14ac:dyDescent="0.2">
      <c r="A112" s="10" t="str">
        <f xml:space="preserve"> 'PD12'!O$30</f>
        <v>PD12.17</v>
      </c>
      <c r="E112" s="11" t="str">
        <f xml:space="preserve"> 'PD12'!$B$30
 &amp; " (WR)"</f>
        <v>PR19 C-MeX revenue adjustment in 2017-18 FYA (CPIH deflated) prices (WR)</v>
      </c>
      <c r="F112" s="11" t="s">
        <v>14</v>
      </c>
    </row>
    <row r="113" spans="1:7" outlineLevel="2" x14ac:dyDescent="0.2">
      <c r="A113" s="10" t="str">
        <f xml:space="preserve"> 'PD12'!O$30</f>
        <v>PD12.17</v>
      </c>
      <c r="E113" s="11" t="str">
        <f xml:space="preserve"> 'PD12'!$B$30
 &amp; " (WN)"</f>
        <v>PR19 C-MeX revenue adjustment in 2017-18 FYA (CPIH deflated) prices (WN)</v>
      </c>
      <c r="F113" s="11" t="s">
        <v>14</v>
      </c>
    </row>
    <row r="114" spans="1:7" outlineLevel="2" x14ac:dyDescent="0.2">
      <c r="A114" s="10" t="str">
        <f xml:space="preserve"> 'PD12'!O$30</f>
        <v>PD12.17</v>
      </c>
      <c r="E114" s="11" t="str">
        <f xml:space="preserve"> 'PD12'!$B$30
 &amp; " (WWN)"</f>
        <v>PR19 C-MeX revenue adjustment in 2017-18 FYA (CPIH deflated) prices (WWN)</v>
      </c>
      <c r="F114" s="11" t="s">
        <v>14</v>
      </c>
    </row>
    <row r="115" spans="1:7" outlineLevel="2" x14ac:dyDescent="0.2">
      <c r="A115" s="10" t="str">
        <f xml:space="preserve"> 'PD12'!O$30</f>
        <v>PD12.17</v>
      </c>
      <c r="E115" s="11" t="str">
        <f xml:space="preserve"> 'PD12'!$B$30
 &amp; " (BR)"</f>
        <v>PR19 C-MeX revenue adjustment in 2017-18 FYA (CPIH deflated) prices (BR)</v>
      </c>
      <c r="F115" s="11" t="s">
        <v>14</v>
      </c>
    </row>
    <row r="116" spans="1:7" outlineLevel="2" x14ac:dyDescent="0.2">
      <c r="A116" s="10" t="str">
        <f xml:space="preserve"> 'PD12'!O$30</f>
        <v>PD12.17</v>
      </c>
      <c r="E116" s="11" t="str">
        <f xml:space="preserve"> 'PD12'!$B$30
 &amp; " (ADDN1)"</f>
        <v>PR19 C-MeX revenue adjustment in 2017-18 FYA (CPIH deflated) prices (ADDN1)</v>
      </c>
      <c r="F116" s="11" t="s">
        <v>14</v>
      </c>
    </row>
    <row r="117" spans="1:7" outlineLevel="2" x14ac:dyDescent="0.2">
      <c r="A117" s="10" t="str">
        <f xml:space="preserve"> 'PD12'!O$30</f>
        <v>PD12.17</v>
      </c>
      <c r="E117" s="11" t="str">
        <f xml:space="preserve"> 'PD12'!$B$30
 &amp; " (ADDN2)"</f>
        <v>PR19 C-MeX revenue adjustment in 2017-18 FYA (CPIH deflated) prices (ADDN2)</v>
      </c>
      <c r="F117" s="11" t="s">
        <v>14</v>
      </c>
    </row>
    <row r="118" spans="1:7" outlineLevel="2" x14ac:dyDescent="0.2">
      <c r="A118" s="10" t="str">
        <f xml:space="preserve"> 'PD12'!O$30</f>
        <v>PD12.17</v>
      </c>
      <c r="E118" s="11" t="str">
        <f xml:space="preserve"> 'PD12'!$B$30
 &amp; " (Residential retail)"</f>
        <v>PR19 C-MeX revenue adjustment in 2017-18 FYA (CPIH deflated) prices (Residential retail)</v>
      </c>
      <c r="F118" s="236">
        <f>'PD12'!$K$30</f>
        <v>0</v>
      </c>
      <c r="G118" s="11" t="s">
        <v>158</v>
      </c>
    </row>
    <row r="119" spans="1:7" outlineLevel="2" x14ac:dyDescent="0.2">
      <c r="A119" s="10" t="str">
        <f xml:space="preserve"> 'PD12'!O$30</f>
        <v>PD12.17</v>
      </c>
      <c r="E119" s="11" t="str">
        <f xml:space="preserve"> 'PD12'!$B$30
 &amp; " (Business retail)"</f>
        <v>PR19 C-MeX revenue adjustment in 2017-18 FYA (CPIH deflated) prices (Business retail)</v>
      </c>
      <c r="F119" s="11" t="s">
        <v>14</v>
      </c>
    </row>
    <row r="120" spans="1:7" outlineLevel="2" x14ac:dyDescent="0.2"/>
    <row r="121" spans="1:7" outlineLevel="2" x14ac:dyDescent="0.2">
      <c r="A121" s="10" t="str">
        <f xml:space="preserve"> 'PD12'!O$31</f>
        <v>PD12.18</v>
      </c>
      <c r="E121" s="11" t="str">
        <f xml:space="preserve"> 'PD12'!$B$31
 &amp; " (WR)"</f>
        <v>PR19 D-MeX revenue adjustment in 2017-18 FYA (CPIH deflated) prices (WR)</v>
      </c>
      <c r="F121" s="11" t="s">
        <v>14</v>
      </c>
    </row>
    <row r="122" spans="1:7" outlineLevel="2" x14ac:dyDescent="0.2">
      <c r="A122" s="10" t="str">
        <f xml:space="preserve"> 'PD12'!O$31</f>
        <v>PD12.18</v>
      </c>
      <c r="E122" s="11" t="str">
        <f xml:space="preserve"> 'PD12'!$B$31
 &amp; " (WN)"</f>
        <v>PR19 D-MeX revenue adjustment in 2017-18 FYA (CPIH deflated) prices (WN)</v>
      </c>
      <c r="F122" s="236">
        <f>'PD12'!$F$31</f>
        <v>0</v>
      </c>
      <c r="G122" s="11" t="s">
        <v>158</v>
      </c>
    </row>
    <row r="123" spans="1:7" outlineLevel="2" x14ac:dyDescent="0.2">
      <c r="A123" s="10" t="str">
        <f xml:space="preserve"> 'PD12'!O$31</f>
        <v>PD12.18</v>
      </c>
      <c r="E123" s="11" t="str">
        <f xml:space="preserve"> 'PD12'!$B$31
 &amp; " (WWN)"</f>
        <v>PR19 D-MeX revenue adjustment in 2017-18 FYA (CPIH deflated) prices (WWN)</v>
      </c>
      <c r="F123" s="236">
        <f>'PD12'!$G$31</f>
        <v>0</v>
      </c>
      <c r="G123" s="11" t="s">
        <v>158</v>
      </c>
    </row>
    <row r="124" spans="1:7" outlineLevel="2" x14ac:dyDescent="0.2">
      <c r="A124" s="10" t="str">
        <f xml:space="preserve"> 'PD12'!O$31</f>
        <v>PD12.18</v>
      </c>
      <c r="E124" s="11" t="str">
        <f xml:space="preserve"> 'PD12'!$B$31
 &amp; " (BR)"</f>
        <v>PR19 D-MeX revenue adjustment in 2017-18 FYA (CPIH deflated) prices (BR)</v>
      </c>
      <c r="F124" s="11" t="s">
        <v>14</v>
      </c>
    </row>
    <row r="125" spans="1:7" outlineLevel="2" x14ac:dyDescent="0.2">
      <c r="A125" s="10" t="str">
        <f xml:space="preserve"> 'PD12'!O$31</f>
        <v>PD12.18</v>
      </c>
      <c r="E125" s="11" t="str">
        <f xml:space="preserve"> 'PD12'!$B$31
 &amp; " (ADDN1)"</f>
        <v>PR19 D-MeX revenue adjustment in 2017-18 FYA (CPIH deflated) prices (ADDN1)</v>
      </c>
      <c r="F125" s="11" t="s">
        <v>14</v>
      </c>
    </row>
    <row r="126" spans="1:7" outlineLevel="2" x14ac:dyDescent="0.2">
      <c r="A126" s="10" t="str">
        <f xml:space="preserve"> 'PD12'!O$31</f>
        <v>PD12.18</v>
      </c>
      <c r="E126" s="11" t="str">
        <f xml:space="preserve"> 'PD12'!$B$31
 &amp; " (ADDN2)"</f>
        <v>PR19 D-MeX revenue adjustment in 2017-18 FYA (CPIH deflated) prices (ADDN2)</v>
      </c>
      <c r="F126" s="11" t="s">
        <v>14</v>
      </c>
    </row>
    <row r="127" spans="1:7" outlineLevel="2" x14ac:dyDescent="0.2">
      <c r="A127" s="10" t="str">
        <f xml:space="preserve"> 'PD12'!O$31</f>
        <v>PD12.18</v>
      </c>
      <c r="E127" s="11" t="str">
        <f xml:space="preserve"> 'PD12'!$B$31
 &amp; " (Residential retail)"</f>
        <v>PR19 D-MeX revenue adjustment in 2017-18 FYA (CPIH deflated) prices (Residential retail)</v>
      </c>
      <c r="F127" s="11" t="s">
        <v>14</v>
      </c>
    </row>
    <row r="128" spans="1:7" outlineLevel="2" x14ac:dyDescent="0.2">
      <c r="A128" s="10" t="str">
        <f xml:space="preserve"> 'PD12'!O$31</f>
        <v>PD12.18</v>
      </c>
      <c r="E128" s="11" t="str">
        <f xml:space="preserve"> 'PD12'!$B$31
 &amp; " (Business retail)"</f>
        <v>PR19 D-MeX revenue adjustment in 2017-18 FYA (CPIH deflated) prices (Business retail)</v>
      </c>
      <c r="F128" s="11" t="s">
        <v>14</v>
      </c>
    </row>
    <row r="129" spans="1:7" outlineLevel="2" x14ac:dyDescent="0.2"/>
    <row r="130" spans="1:7" outlineLevel="2" x14ac:dyDescent="0.2">
      <c r="A130" s="10" t="str">
        <f xml:space="preserve"> 'PD12'!O$32</f>
        <v>PD12.19</v>
      </c>
      <c r="E130" s="11" t="str">
        <f xml:space="preserve"> 'PD12'!$B$32
 &amp; " (WR)"</f>
        <v>PR19 Bilateral entry (BEA) revenue adjustment in 2017-18 FYA (CPIH deflated) prices (WR)</v>
      </c>
      <c r="F130" s="236">
        <f>'PD12'!$E$32</f>
        <v>0</v>
      </c>
      <c r="G130" s="11" t="s">
        <v>158</v>
      </c>
    </row>
    <row r="131" spans="1:7" outlineLevel="2" x14ac:dyDescent="0.2">
      <c r="A131" s="10" t="str">
        <f xml:space="preserve"> 'PD12'!O$32</f>
        <v>PD12.19</v>
      </c>
      <c r="E131" s="11" t="str">
        <f xml:space="preserve"> 'PD12'!$B$32
 &amp; " (WN)"</f>
        <v>PR19 Bilateral entry (BEA) revenue adjustment in 2017-18 FYA (CPIH deflated) prices (WN)</v>
      </c>
      <c r="F131" s="11" t="s">
        <v>14</v>
      </c>
    </row>
    <row r="132" spans="1:7" outlineLevel="2" x14ac:dyDescent="0.2">
      <c r="A132" s="10" t="str">
        <f xml:space="preserve"> 'PD12'!O$32</f>
        <v>PD12.19</v>
      </c>
      <c r="E132" s="11" t="str">
        <f xml:space="preserve"> 'PD12'!$B$32
 &amp; " (WWN)"</f>
        <v>PR19 Bilateral entry (BEA) revenue adjustment in 2017-18 FYA (CPIH deflated) prices (WWN)</v>
      </c>
      <c r="F132" s="11" t="s">
        <v>14</v>
      </c>
    </row>
    <row r="133" spans="1:7" outlineLevel="2" x14ac:dyDescent="0.2">
      <c r="A133" s="10" t="str">
        <f xml:space="preserve"> 'PD12'!O$32</f>
        <v>PD12.19</v>
      </c>
      <c r="E133" s="11" t="str">
        <f xml:space="preserve"> 'PD12'!$B$32
 &amp; " (BR)"</f>
        <v>PR19 Bilateral entry (BEA) revenue adjustment in 2017-18 FYA (CPIH deflated) prices (BR)</v>
      </c>
      <c r="F133" s="11" t="s">
        <v>14</v>
      </c>
    </row>
    <row r="134" spans="1:7" outlineLevel="2" x14ac:dyDescent="0.2">
      <c r="A134" s="10" t="str">
        <f xml:space="preserve"> 'PD12'!O$32</f>
        <v>PD12.19</v>
      </c>
      <c r="E134" s="11" t="str">
        <f xml:space="preserve"> 'PD12'!$B$32
 &amp; " (ADDN1)"</f>
        <v>PR19 Bilateral entry (BEA) revenue adjustment in 2017-18 FYA (CPIH deflated) prices (ADDN1)</v>
      </c>
      <c r="F134" s="11" t="s">
        <v>14</v>
      </c>
    </row>
    <row r="135" spans="1:7" outlineLevel="2" x14ac:dyDescent="0.2">
      <c r="A135" s="10" t="str">
        <f xml:space="preserve"> 'PD12'!O$32</f>
        <v>PD12.19</v>
      </c>
      <c r="E135" s="11" t="str">
        <f xml:space="preserve"> 'PD12'!$B$32
 &amp; " (ADDN2)"</f>
        <v>PR19 Bilateral entry (BEA) revenue adjustment in 2017-18 FYA (CPIH deflated) prices (ADDN2)</v>
      </c>
      <c r="F135" s="11" t="s">
        <v>14</v>
      </c>
    </row>
    <row r="136" spans="1:7" outlineLevel="2" x14ac:dyDescent="0.2">
      <c r="A136" s="10" t="str">
        <f xml:space="preserve"> 'PD12'!O$32</f>
        <v>PD12.19</v>
      </c>
      <c r="E136" s="11" t="str">
        <f xml:space="preserve"> 'PD12'!$B$32
 &amp; " (Residential retail)"</f>
        <v>PR19 Bilateral entry (BEA) revenue adjustment in 2017-18 FYA (CPIH deflated) prices (Residential retail)</v>
      </c>
      <c r="F136" s="11" t="s">
        <v>14</v>
      </c>
    </row>
    <row r="137" spans="1:7" outlineLevel="2" x14ac:dyDescent="0.2">
      <c r="A137" s="10" t="str">
        <f xml:space="preserve"> 'PD12'!O$32</f>
        <v>PD12.19</v>
      </c>
      <c r="E137" s="11" t="str">
        <f xml:space="preserve"> 'PD12'!$B$32
 &amp; " (Business retail)"</f>
        <v>PR19 Bilateral entry (BEA) revenue adjustment in 2017-18 FYA (CPIH deflated) prices (Business retail)</v>
      </c>
      <c r="F137" s="11" t="s">
        <v>14</v>
      </c>
    </row>
    <row r="138" spans="1:7" outlineLevel="2" x14ac:dyDescent="0.2"/>
    <row r="139" spans="1:7" outlineLevel="2" x14ac:dyDescent="0.2">
      <c r="A139" s="10" t="str">
        <f xml:space="preserve"> 'PD12'!O$33</f>
        <v>PD12.20</v>
      </c>
      <c r="E139" s="16" t="str">
        <f xml:space="preserve"> 'PD12'!$B$33
 &amp; " (WR)"</f>
        <v>PR19 Bioresources revenue adjustment in 2024-25 prior November (CPIH deflated) prices (WR)</v>
      </c>
      <c r="F139" s="11" t="s">
        <v>14</v>
      </c>
    </row>
    <row r="140" spans="1:7" outlineLevel="2" x14ac:dyDescent="0.2">
      <c r="A140" s="10" t="str">
        <f xml:space="preserve"> 'PD12'!O$33</f>
        <v>PD12.20</v>
      </c>
      <c r="E140" s="11" t="str">
        <f xml:space="preserve"> 'PD12'!$B$33
 &amp; " (WN)"</f>
        <v>PR19 Bioresources revenue adjustment in 2024-25 prior November (CPIH deflated) prices (WN)</v>
      </c>
      <c r="F140" s="11" t="s">
        <v>14</v>
      </c>
    </row>
    <row r="141" spans="1:7" outlineLevel="2" x14ac:dyDescent="0.2">
      <c r="A141" s="10" t="str">
        <f xml:space="preserve"> 'PD12'!O$33</f>
        <v>PD12.20</v>
      </c>
      <c r="E141" s="11" t="str">
        <f xml:space="preserve"> 'PD12'!$B$33
 &amp; " (WWN)"</f>
        <v>PR19 Bioresources revenue adjustment in 2024-25 prior November (CPIH deflated) prices (WWN)</v>
      </c>
      <c r="F141" s="11" t="s">
        <v>14</v>
      </c>
    </row>
    <row r="142" spans="1:7" outlineLevel="2" x14ac:dyDescent="0.2">
      <c r="A142" s="10" t="str">
        <f xml:space="preserve"> 'PD12'!O$33</f>
        <v>PD12.20</v>
      </c>
      <c r="E142" s="11" t="str">
        <f xml:space="preserve"> 'PD12'!$B$33
 &amp; " (BR)"</f>
        <v>PR19 Bioresources revenue adjustment in 2024-25 prior November (CPIH deflated) prices (BR)</v>
      </c>
      <c r="F142" s="236">
        <f>'PD12'!$H$33</f>
        <v>-0.95699999999999996</v>
      </c>
      <c r="G142" s="11" t="s">
        <v>158</v>
      </c>
    </row>
    <row r="143" spans="1:7" outlineLevel="2" x14ac:dyDescent="0.2">
      <c r="A143" s="10" t="str">
        <f xml:space="preserve"> 'PD12'!O$33</f>
        <v>PD12.20</v>
      </c>
      <c r="E143" s="11" t="str">
        <f xml:space="preserve"> 'PD12'!$B$33
 &amp; " (ADDN1)"</f>
        <v>PR19 Bioresources revenue adjustment in 2024-25 prior November (CPIH deflated) prices (ADDN1)</v>
      </c>
      <c r="F143" s="11" t="s">
        <v>14</v>
      </c>
    </row>
    <row r="144" spans="1:7" outlineLevel="2" x14ac:dyDescent="0.2">
      <c r="A144" s="10" t="str">
        <f xml:space="preserve"> 'PD12'!O$33</f>
        <v>PD12.20</v>
      </c>
      <c r="E144" s="11" t="str">
        <f xml:space="preserve"> 'PD12'!$B$33
 &amp; " (ADDN2)"</f>
        <v>PR19 Bioresources revenue adjustment in 2024-25 prior November (CPIH deflated) prices (ADDN2)</v>
      </c>
      <c r="F144" s="11" t="s">
        <v>14</v>
      </c>
    </row>
    <row r="145" spans="1:7" outlineLevel="2" x14ac:dyDescent="0.2">
      <c r="A145" s="10" t="str">
        <f xml:space="preserve"> 'PD12'!O$33</f>
        <v>PD12.20</v>
      </c>
      <c r="E145" s="11" t="str">
        <f xml:space="preserve"> 'PD12'!$B$33
 &amp; " (Residential retail)"</f>
        <v>PR19 Bioresources revenue adjustment in 2024-25 prior November (CPIH deflated) prices (Residential retail)</v>
      </c>
      <c r="F145" s="11" t="s">
        <v>14</v>
      </c>
    </row>
    <row r="146" spans="1:7" outlineLevel="2" x14ac:dyDescent="0.2">
      <c r="A146" s="10" t="str">
        <f xml:space="preserve"> 'PD12'!O$33</f>
        <v>PD12.20</v>
      </c>
      <c r="E146" s="11" t="str">
        <f xml:space="preserve"> 'PD12'!$B$33
 &amp; " (Business retail)"</f>
        <v>PR19 Bioresources revenue adjustment in 2024-25 prior November (CPIH deflated) prices (Business retail)</v>
      </c>
      <c r="F146" s="11" t="s">
        <v>14</v>
      </c>
    </row>
    <row r="147" spans="1:7" outlineLevel="2" x14ac:dyDescent="0.2"/>
    <row r="148" spans="1:7" s="16" customFormat="1" outlineLevel="2" x14ac:dyDescent="0.2">
      <c r="A148" s="163" t="str">
        <f xml:space="preserve"> 'PD12'!O$34</f>
        <v>PD12.21</v>
      </c>
      <c r="B148" s="163"/>
      <c r="C148" s="164"/>
      <c r="D148" s="165"/>
      <c r="E148" s="16" t="str">
        <f xml:space="preserve"> 'PD12'!$B$34
 &amp; " (WR)"</f>
        <v>PR19 Bioresources forecasting accuracy incentive penalty in 2017-18 FYA (CPIH deflated) prices (WR)</v>
      </c>
      <c r="F148" s="16" t="s">
        <v>14</v>
      </c>
    </row>
    <row r="149" spans="1:7" s="16" customFormat="1" outlineLevel="2" x14ac:dyDescent="0.2">
      <c r="A149" s="163" t="str">
        <f xml:space="preserve"> 'PD12'!O$34</f>
        <v>PD12.21</v>
      </c>
      <c r="B149" s="163"/>
      <c r="C149" s="164"/>
      <c r="D149" s="165"/>
      <c r="E149" s="16" t="str">
        <f xml:space="preserve"> 'PD12'!$B$34
 &amp; " (WN)"</f>
        <v>PR19 Bioresources forecasting accuracy incentive penalty in 2017-18 FYA (CPIH deflated) prices (WN)</v>
      </c>
      <c r="F149" s="16" t="s">
        <v>14</v>
      </c>
    </row>
    <row r="150" spans="1:7" s="16" customFormat="1" outlineLevel="2" x14ac:dyDescent="0.2">
      <c r="A150" s="163" t="str">
        <f xml:space="preserve"> 'PD12'!O$34</f>
        <v>PD12.21</v>
      </c>
      <c r="B150" s="163"/>
      <c r="C150" s="164"/>
      <c r="D150" s="165"/>
      <c r="E150" s="16" t="str">
        <f xml:space="preserve"> 'PD12'!$B$34
 &amp; " (WWN)"</f>
        <v>PR19 Bioresources forecasting accuracy incentive penalty in 2017-18 FYA (CPIH deflated) prices (WWN)</v>
      </c>
      <c r="F150" s="16" t="s">
        <v>14</v>
      </c>
    </row>
    <row r="151" spans="1:7" s="16" customFormat="1" outlineLevel="2" x14ac:dyDescent="0.2">
      <c r="A151" s="163" t="str">
        <f xml:space="preserve"> 'PD12'!O$34</f>
        <v>PD12.21</v>
      </c>
      <c r="B151" s="163"/>
      <c r="C151" s="164"/>
      <c r="D151" s="165"/>
      <c r="E151" s="16" t="str">
        <f xml:space="preserve"> 'PD12'!$B$34
 &amp; " (BR)"</f>
        <v>PR19 Bioresources forecasting accuracy incentive penalty in 2017-18 FYA (CPIH deflated) prices (BR)</v>
      </c>
      <c r="F151" s="236">
        <f>'PD12'!$H$34</f>
        <v>0</v>
      </c>
      <c r="G151" s="16" t="s">
        <v>158</v>
      </c>
    </row>
    <row r="152" spans="1:7" s="16" customFormat="1" outlineLevel="2" x14ac:dyDescent="0.2">
      <c r="A152" s="163" t="str">
        <f xml:space="preserve"> 'PD12'!O$34</f>
        <v>PD12.21</v>
      </c>
      <c r="B152" s="163"/>
      <c r="C152" s="164"/>
      <c r="D152" s="165"/>
      <c r="E152" s="16" t="str">
        <f xml:space="preserve"> 'PD12'!$B$34
 &amp; " (ADDN1)"</f>
        <v>PR19 Bioresources forecasting accuracy incentive penalty in 2017-18 FYA (CPIH deflated) prices (ADDN1)</v>
      </c>
      <c r="F152" s="16" t="s">
        <v>14</v>
      </c>
    </row>
    <row r="153" spans="1:7" s="16" customFormat="1" outlineLevel="2" x14ac:dyDescent="0.2">
      <c r="A153" s="163" t="str">
        <f xml:space="preserve"> 'PD12'!O$34</f>
        <v>PD12.21</v>
      </c>
      <c r="B153" s="163"/>
      <c r="C153" s="164"/>
      <c r="D153" s="165"/>
      <c r="E153" s="16" t="str">
        <f xml:space="preserve"> 'PD12'!$B$34
 &amp; " (ADDN2)"</f>
        <v>PR19 Bioresources forecasting accuracy incentive penalty in 2017-18 FYA (CPIH deflated) prices (ADDN2)</v>
      </c>
      <c r="F153" s="16" t="s">
        <v>14</v>
      </c>
    </row>
    <row r="154" spans="1:7" s="16" customFormat="1" outlineLevel="2" x14ac:dyDescent="0.2">
      <c r="A154" s="163" t="str">
        <f xml:space="preserve"> 'PD12'!O$34</f>
        <v>PD12.21</v>
      </c>
      <c r="B154" s="163"/>
      <c r="C154" s="164"/>
      <c r="D154" s="165"/>
      <c r="E154" s="16" t="str">
        <f xml:space="preserve"> 'PD12'!$B$34
 &amp; " (Residential retail)"</f>
        <v>PR19 Bioresources forecasting accuracy incentive penalty in 2017-18 FYA (CPIH deflated) prices (Residential retail)</v>
      </c>
      <c r="F154" s="16" t="s">
        <v>14</v>
      </c>
    </row>
    <row r="155" spans="1:7" s="16" customFormat="1" outlineLevel="2" x14ac:dyDescent="0.2">
      <c r="A155" s="163" t="str">
        <f xml:space="preserve"> 'PD12'!O$34</f>
        <v>PD12.21</v>
      </c>
      <c r="B155" s="163"/>
      <c r="C155" s="164"/>
      <c r="D155" s="165"/>
      <c r="E155" s="16" t="str">
        <f xml:space="preserve"> 'PD12'!$B$34
 &amp; " (Business retail)"</f>
        <v>PR19 Bioresources forecasting accuracy incentive penalty in 2017-18 FYA (CPIH deflated) prices (Business retail)</v>
      </c>
      <c r="F155" s="16" t="s">
        <v>14</v>
      </c>
    </row>
    <row r="156" spans="1:7" outlineLevel="2" x14ac:dyDescent="0.2"/>
    <row r="157" spans="1:7" outlineLevel="2" x14ac:dyDescent="0.2">
      <c r="A157" s="10" t="str">
        <f xml:space="preserve"> 'PD12'!O$35</f>
        <v>PD12.22</v>
      </c>
      <c r="E157" s="11" t="str">
        <f xml:space="preserve"> 'PD12'!$B$35
 &amp; " (WR)"</f>
        <v>PR19 Residential retail revenue adjustment in 2024-25 FYA (CPIH deflated) prices (WR)</v>
      </c>
      <c r="F157" s="11" t="s">
        <v>14</v>
      </c>
    </row>
    <row r="158" spans="1:7" outlineLevel="2" x14ac:dyDescent="0.2">
      <c r="A158" s="10" t="str">
        <f xml:space="preserve"> 'PD12'!O$35</f>
        <v>PD12.22</v>
      </c>
      <c r="E158" s="11" t="str">
        <f xml:space="preserve"> 'PD12'!$B$35
 &amp; " (WN)"</f>
        <v>PR19 Residential retail revenue adjustment in 2024-25 FYA (CPIH deflated) prices (WN)</v>
      </c>
      <c r="F158" s="11" t="s">
        <v>14</v>
      </c>
    </row>
    <row r="159" spans="1:7" outlineLevel="2" x14ac:dyDescent="0.2">
      <c r="A159" s="10" t="str">
        <f xml:space="preserve"> 'PD12'!O$35</f>
        <v>PD12.22</v>
      </c>
      <c r="E159" s="11" t="str">
        <f xml:space="preserve"> 'PD12'!$B$35
 &amp; " (WWN)"</f>
        <v>PR19 Residential retail revenue adjustment in 2024-25 FYA (CPIH deflated) prices (WWN)</v>
      </c>
      <c r="F159" s="11" t="s">
        <v>14</v>
      </c>
    </row>
    <row r="160" spans="1:7" outlineLevel="2" x14ac:dyDescent="0.2">
      <c r="A160" s="10" t="str">
        <f xml:space="preserve"> 'PD12'!O$35</f>
        <v>PD12.22</v>
      </c>
      <c r="E160" s="11" t="str">
        <f xml:space="preserve"> 'PD12'!$B$35
 &amp; " (BR)"</f>
        <v>PR19 Residential retail revenue adjustment in 2024-25 FYA (CPIH deflated) prices (BR)</v>
      </c>
      <c r="F160" s="11" t="s">
        <v>14</v>
      </c>
    </row>
    <row r="161" spans="1:7" outlineLevel="2" x14ac:dyDescent="0.2">
      <c r="A161" s="10" t="str">
        <f xml:space="preserve"> 'PD12'!O$35</f>
        <v>PD12.22</v>
      </c>
      <c r="E161" s="11" t="str">
        <f xml:space="preserve"> 'PD12'!$B$35
 &amp; " (ADDN1)"</f>
        <v>PR19 Residential retail revenue adjustment in 2024-25 FYA (CPIH deflated) prices (ADDN1)</v>
      </c>
      <c r="F161" s="11" t="s">
        <v>14</v>
      </c>
    </row>
    <row r="162" spans="1:7" outlineLevel="2" x14ac:dyDescent="0.2">
      <c r="A162" s="10" t="str">
        <f xml:space="preserve"> 'PD12'!O$35</f>
        <v>PD12.22</v>
      </c>
      <c r="E162" s="11" t="str">
        <f xml:space="preserve"> 'PD12'!$B$35
 &amp; " (ADDN2)"</f>
        <v>PR19 Residential retail revenue adjustment in 2024-25 FYA (CPIH deflated) prices (ADDN2)</v>
      </c>
      <c r="F162" s="11" t="s">
        <v>14</v>
      </c>
    </row>
    <row r="163" spans="1:7" outlineLevel="2" x14ac:dyDescent="0.2">
      <c r="A163" s="10" t="str">
        <f xml:space="preserve"> 'PD12'!O$35</f>
        <v>PD12.22</v>
      </c>
      <c r="E163" s="11" t="str">
        <f xml:space="preserve"> 'PD12'!$B$35
 &amp; " (Residential retail)"</f>
        <v>PR19 Residential retail revenue adjustment in 2024-25 FYA (CPIH deflated) prices (Residential retail)</v>
      </c>
      <c r="F163" s="236">
        <f>'PD12'!$K$35</f>
        <v>-13.7</v>
      </c>
      <c r="G163" s="11" t="s">
        <v>158</v>
      </c>
    </row>
    <row r="164" spans="1:7" outlineLevel="2" x14ac:dyDescent="0.2">
      <c r="A164" s="10" t="str">
        <f xml:space="preserve"> 'PD12'!O$35</f>
        <v>PD12.22</v>
      </c>
      <c r="E164" s="11" t="str">
        <f xml:space="preserve"> 'PD12'!$B$35
 &amp; " (Business retail)"</f>
        <v>PR19 Residential retail revenue adjustment in 2024-25 FYA (CPIH deflated) prices (Business retail)</v>
      </c>
      <c r="F164" s="11" t="s">
        <v>14</v>
      </c>
    </row>
    <row r="165" spans="1:7" outlineLevel="2" x14ac:dyDescent="0.2"/>
    <row r="166" spans="1:7" outlineLevel="2" x14ac:dyDescent="0.2">
      <c r="A166" s="10" t="str">
        <f xml:space="preserve"> 'PD12'!O$36</f>
        <v>PD12.23</v>
      </c>
      <c r="E166" s="11" t="str">
        <f xml:space="preserve"> 'PD12'!$B$36
 &amp; " (WR)"</f>
        <v>PR19 Business retail revenue adjustment in 2017-18 FYA (CPIH deflated) prices (WR)</v>
      </c>
      <c r="F166" s="11" t="s">
        <v>14</v>
      </c>
    </row>
    <row r="167" spans="1:7" outlineLevel="2" x14ac:dyDescent="0.2">
      <c r="A167" s="10" t="str">
        <f xml:space="preserve"> 'PD12'!O$36</f>
        <v>PD12.23</v>
      </c>
      <c r="E167" s="11" t="str">
        <f xml:space="preserve"> 'PD12'!$B$36
 &amp; " (WN)"</f>
        <v>PR19 Business retail revenue adjustment in 2017-18 FYA (CPIH deflated) prices (WN)</v>
      </c>
      <c r="F167" s="11" t="s">
        <v>14</v>
      </c>
    </row>
    <row r="168" spans="1:7" outlineLevel="2" x14ac:dyDescent="0.2">
      <c r="A168" s="10" t="str">
        <f xml:space="preserve"> 'PD12'!O$36</f>
        <v>PD12.23</v>
      </c>
      <c r="E168" s="11" t="str">
        <f xml:space="preserve"> 'PD12'!$B$36
 &amp; " (WWN)"</f>
        <v>PR19 Business retail revenue adjustment in 2017-18 FYA (CPIH deflated) prices (WWN)</v>
      </c>
      <c r="F168" s="11" t="s">
        <v>14</v>
      </c>
    </row>
    <row r="169" spans="1:7" outlineLevel="2" x14ac:dyDescent="0.2">
      <c r="A169" s="10" t="str">
        <f xml:space="preserve"> 'PD12'!O$36</f>
        <v>PD12.23</v>
      </c>
      <c r="E169" s="11" t="str">
        <f xml:space="preserve"> 'PD12'!$B$36
 &amp; " (BR)"</f>
        <v>PR19 Business retail revenue adjustment in 2017-18 FYA (CPIH deflated) prices (BR)</v>
      </c>
      <c r="F169" s="11" t="s">
        <v>14</v>
      </c>
    </row>
    <row r="170" spans="1:7" outlineLevel="2" x14ac:dyDescent="0.2">
      <c r="A170" s="10" t="str">
        <f xml:space="preserve"> 'PD12'!O$36</f>
        <v>PD12.23</v>
      </c>
      <c r="E170" s="11" t="str">
        <f xml:space="preserve"> 'PD12'!$B$36
 &amp; " (ADDN1)"</f>
        <v>PR19 Business retail revenue adjustment in 2017-18 FYA (CPIH deflated) prices (ADDN1)</v>
      </c>
      <c r="F170" s="11" t="s">
        <v>14</v>
      </c>
    </row>
    <row r="171" spans="1:7" outlineLevel="2" x14ac:dyDescent="0.2">
      <c r="A171" s="10" t="str">
        <f xml:space="preserve"> 'PD12'!O$36</f>
        <v>PD12.23</v>
      </c>
      <c r="E171" s="11" t="str">
        <f xml:space="preserve"> 'PD12'!$B$36
 &amp; " (ADDN2)"</f>
        <v>PR19 Business retail revenue adjustment in 2017-18 FYA (CPIH deflated) prices (ADDN2)</v>
      </c>
      <c r="F171" s="11" t="s">
        <v>14</v>
      </c>
    </row>
    <row r="172" spans="1:7" outlineLevel="2" x14ac:dyDescent="0.2">
      <c r="A172" s="10" t="str">
        <f xml:space="preserve"> 'PD12'!O$36</f>
        <v>PD12.23</v>
      </c>
      <c r="E172" s="11" t="str">
        <f xml:space="preserve"> 'PD12'!$B$36
 &amp; " (Residential retail)"</f>
        <v>PR19 Business retail revenue adjustment in 2017-18 FYA (CPIH deflated) prices (Residential retail)</v>
      </c>
      <c r="F172" s="11" t="s">
        <v>14</v>
      </c>
    </row>
    <row r="173" spans="1:7" outlineLevel="2" x14ac:dyDescent="0.2">
      <c r="A173" s="10" t="str">
        <f xml:space="preserve"> 'PD12'!O$36</f>
        <v>PD12.23</v>
      </c>
      <c r="E173" s="11" t="str">
        <f xml:space="preserve"> 'PD12'!$B$36
 &amp; " (Business retail)"</f>
        <v>PR19 Business retail revenue adjustment in 2017-18 FYA (CPIH deflated) prices (Business retail)</v>
      </c>
      <c r="F173" s="236">
        <f>'PD12'!$L$36</f>
        <v>1.49</v>
      </c>
      <c r="G173" s="11" t="s">
        <v>158</v>
      </c>
    </row>
    <row r="174" spans="1:7" outlineLevel="2" x14ac:dyDescent="0.2"/>
    <row r="175" spans="1:7" outlineLevel="2" x14ac:dyDescent="0.2">
      <c r="A175" s="10" t="str">
        <f xml:space="preserve"> 'PD12'!O$37</f>
        <v>PD12.24</v>
      </c>
      <c r="E175" s="11" t="str">
        <f xml:space="preserve"> 'PD12'!$B$37
 &amp; " (WR)"</f>
        <v>PR19 Water trading revenue adjustment in 2017-18 FYA (CPIH deflated) prices (WR)</v>
      </c>
      <c r="F175" s="236">
        <f>'PD12'!$E$37</f>
        <v>0</v>
      </c>
      <c r="G175" s="11" t="s">
        <v>158</v>
      </c>
    </row>
    <row r="176" spans="1:7" outlineLevel="2" x14ac:dyDescent="0.2">
      <c r="A176" s="10" t="str">
        <f xml:space="preserve"> 'PD12'!O$37</f>
        <v>PD12.24</v>
      </c>
      <c r="E176" s="11" t="str">
        <f xml:space="preserve"> 'PD12'!$B$37
 &amp; " (WN)"</f>
        <v>PR19 Water trading revenue adjustment in 2017-18 FYA (CPIH deflated) prices (WN)</v>
      </c>
      <c r="F176" s="236">
        <f>'PD12'!$F$37</f>
        <v>0</v>
      </c>
      <c r="G176" s="11" t="s">
        <v>158</v>
      </c>
    </row>
    <row r="177" spans="1:7" outlineLevel="2" x14ac:dyDescent="0.2">
      <c r="A177" s="10" t="str">
        <f xml:space="preserve"> 'PD12'!O$37</f>
        <v>PD12.24</v>
      </c>
      <c r="E177" s="11" t="str">
        <f xml:space="preserve"> 'PD12'!$B$37
 &amp; " (WWN)"</f>
        <v>PR19 Water trading revenue adjustment in 2017-18 FYA (CPIH deflated) prices (WWN)</v>
      </c>
      <c r="F177" s="11" t="s">
        <v>14</v>
      </c>
    </row>
    <row r="178" spans="1:7" outlineLevel="2" x14ac:dyDescent="0.2">
      <c r="A178" s="10" t="str">
        <f xml:space="preserve"> 'PD12'!O$37</f>
        <v>PD12.24</v>
      </c>
      <c r="E178" s="11" t="str">
        <f xml:space="preserve"> 'PD12'!$B$37
 &amp; " (BR)"</f>
        <v>PR19 Water trading revenue adjustment in 2017-18 FYA (CPIH deflated) prices (BR)</v>
      </c>
      <c r="F178" s="11" t="s">
        <v>14</v>
      </c>
    </row>
    <row r="179" spans="1:7" outlineLevel="2" x14ac:dyDescent="0.2">
      <c r="A179" s="10" t="str">
        <f xml:space="preserve"> 'PD12'!O$37</f>
        <v>PD12.24</v>
      </c>
      <c r="E179" s="11" t="str">
        <f xml:space="preserve"> 'PD12'!$B$37
 &amp; " (ADDN1)"</f>
        <v>PR19 Water trading revenue adjustment in 2017-18 FYA (CPIH deflated) prices (ADDN1)</v>
      </c>
      <c r="F179" s="11" t="s">
        <v>14</v>
      </c>
    </row>
    <row r="180" spans="1:7" outlineLevel="2" x14ac:dyDescent="0.2">
      <c r="A180" s="10" t="str">
        <f xml:space="preserve"> 'PD12'!O$37</f>
        <v>PD12.24</v>
      </c>
      <c r="E180" s="11" t="str">
        <f xml:space="preserve"> 'PD12'!$B$37
 &amp; " (ADDN2)"</f>
        <v>PR19 Water trading revenue adjustment in 2017-18 FYA (CPIH deflated) prices (ADDN2)</v>
      </c>
      <c r="F180" s="11" t="s">
        <v>14</v>
      </c>
    </row>
    <row r="181" spans="1:7" outlineLevel="2" x14ac:dyDescent="0.2">
      <c r="A181" s="10" t="str">
        <f xml:space="preserve"> 'PD12'!O$37</f>
        <v>PD12.24</v>
      </c>
      <c r="E181" s="11" t="str">
        <f xml:space="preserve"> 'PD12'!$B$37
 &amp; " (Residential retail)"</f>
        <v>PR19 Water trading revenue adjustment in 2017-18 FYA (CPIH deflated) prices (Residential retail)</v>
      </c>
      <c r="F181" s="11" t="s">
        <v>14</v>
      </c>
    </row>
    <row r="182" spans="1:7" outlineLevel="2" x14ac:dyDescent="0.2">
      <c r="A182" s="10" t="str">
        <f xml:space="preserve"> 'PD12'!O$37</f>
        <v>PD12.24</v>
      </c>
      <c r="E182" s="11" t="str">
        <f xml:space="preserve"> 'PD12'!$B$37
 &amp; " (Business retail)"</f>
        <v>PR19 Water trading revenue adjustment in 2017-18 FYA (CPIH deflated) prices (Business retail)</v>
      </c>
      <c r="F182" s="11" t="s">
        <v>14</v>
      </c>
    </row>
    <row r="183" spans="1:7" outlineLevel="2" x14ac:dyDescent="0.2"/>
    <row r="184" spans="1:7" outlineLevel="2" x14ac:dyDescent="0.2">
      <c r="A184" s="10" t="str">
        <f xml:space="preserve"> 'PD12'!O$38</f>
        <v>PD12.25</v>
      </c>
      <c r="E184" s="11" t="str">
        <f xml:space="preserve"> 'PD12'!$B$38
 &amp; " (WR)"</f>
        <v>PR19 Developer services revenue adjustment in 2017-18 FYA (CPIH deflated) prices (WR)</v>
      </c>
      <c r="F184" s="11" t="s">
        <v>14</v>
      </c>
    </row>
    <row r="185" spans="1:7" outlineLevel="2" x14ac:dyDescent="0.2">
      <c r="A185" s="10" t="str">
        <f xml:space="preserve"> 'PD12'!O$38</f>
        <v>PD12.25</v>
      </c>
      <c r="E185" s="11" t="str">
        <f xml:space="preserve"> 'PD12'!$B$38
 &amp; " (WN)"</f>
        <v>PR19 Developer services revenue adjustment in 2017-18 FYA (CPIH deflated) prices (WN)</v>
      </c>
      <c r="F185" s="236">
        <f>'PD12'!$F$38</f>
        <v>11.566000000000001</v>
      </c>
      <c r="G185" s="11" t="s">
        <v>158</v>
      </c>
    </row>
    <row r="186" spans="1:7" outlineLevel="2" x14ac:dyDescent="0.2">
      <c r="A186" s="10" t="str">
        <f xml:space="preserve"> 'PD12'!O$38</f>
        <v>PD12.25</v>
      </c>
      <c r="E186" s="11" t="str">
        <f xml:space="preserve"> 'PD12'!$B$38
 &amp; " (WWN)"</f>
        <v>PR19 Developer services revenue adjustment in 2017-18 FYA (CPIH deflated) prices (WWN)</v>
      </c>
      <c r="F186" s="236">
        <f>'PD12'!$G$38</f>
        <v>6.8550000000000004</v>
      </c>
      <c r="G186" s="11" t="s">
        <v>158</v>
      </c>
    </row>
    <row r="187" spans="1:7" outlineLevel="2" x14ac:dyDescent="0.2">
      <c r="A187" s="10" t="str">
        <f xml:space="preserve"> 'PD12'!O$38</f>
        <v>PD12.25</v>
      </c>
      <c r="E187" s="11" t="str">
        <f xml:space="preserve"> 'PD12'!$B$38
 &amp; " (BR)"</f>
        <v>PR19 Developer services revenue adjustment in 2017-18 FYA (CPIH deflated) prices (BR)</v>
      </c>
      <c r="F187" s="11" t="s">
        <v>14</v>
      </c>
    </row>
    <row r="188" spans="1:7" outlineLevel="2" x14ac:dyDescent="0.2">
      <c r="A188" s="10" t="str">
        <f xml:space="preserve"> 'PD12'!O$38</f>
        <v>PD12.25</v>
      </c>
      <c r="E188" s="11" t="str">
        <f xml:space="preserve"> 'PD12'!$B$38
 &amp; " (ADDN1)"</f>
        <v>PR19 Developer services revenue adjustment in 2017-18 FYA (CPIH deflated) prices (ADDN1)</v>
      </c>
      <c r="F188" s="11" t="s">
        <v>14</v>
      </c>
    </row>
    <row r="189" spans="1:7" outlineLevel="2" x14ac:dyDescent="0.2">
      <c r="A189" s="10" t="str">
        <f xml:space="preserve"> 'PD12'!O$38</f>
        <v>PD12.25</v>
      </c>
      <c r="E189" s="11" t="str">
        <f xml:space="preserve"> 'PD12'!$B$38
 &amp; " (ADDN2)"</f>
        <v>PR19 Developer services revenue adjustment in 2017-18 FYA (CPIH deflated) prices (ADDN2)</v>
      </c>
      <c r="F189" s="11" t="s">
        <v>14</v>
      </c>
    </row>
    <row r="190" spans="1:7" outlineLevel="2" x14ac:dyDescent="0.2">
      <c r="A190" s="10" t="str">
        <f xml:space="preserve"> 'PD12'!O$38</f>
        <v>PD12.25</v>
      </c>
      <c r="E190" s="11" t="str">
        <f xml:space="preserve"> 'PD12'!$B$38
 &amp; " (Residential retail)"</f>
        <v>PR19 Developer services revenue adjustment in 2017-18 FYA (CPIH deflated) prices (Residential retail)</v>
      </c>
      <c r="F190" s="11" t="s">
        <v>14</v>
      </c>
    </row>
    <row r="191" spans="1:7" outlineLevel="2" x14ac:dyDescent="0.2">
      <c r="A191" s="10" t="str">
        <f xml:space="preserve"> 'PD12'!O$38</f>
        <v>PD12.25</v>
      </c>
      <c r="E191" s="11" t="str">
        <f xml:space="preserve"> 'PD12'!$B$38
 &amp; " (Business retail)"</f>
        <v>PR19 Developer services revenue adjustment in 2017-18 FYA (CPIH deflated) prices (Business retail)</v>
      </c>
      <c r="F191" s="11" t="s">
        <v>14</v>
      </c>
    </row>
    <row r="192" spans="1:7" outlineLevel="2" x14ac:dyDescent="0.2"/>
    <row r="193" spans="1:7" outlineLevel="2" x14ac:dyDescent="0.2">
      <c r="A193" s="10" t="str">
        <f xml:space="preserve"> 'PD12'!O$39</f>
        <v>PD12.26</v>
      </c>
      <c r="E193" s="11" t="str">
        <f xml:space="preserve"> 'PD12'!$B$39
 &amp; " (WR)"</f>
        <v>PR19 Cost of new debt revenue adjustment in 2017-18 FYA (CPIH deflated) prices (WR)</v>
      </c>
      <c r="F193" s="236">
        <f>'PD12'!$E$39</f>
        <v>0.86299999999999999</v>
      </c>
      <c r="G193" s="11" t="s">
        <v>158</v>
      </c>
    </row>
    <row r="194" spans="1:7" outlineLevel="2" x14ac:dyDescent="0.2">
      <c r="A194" s="10" t="str">
        <f xml:space="preserve"> 'PD12'!O$39</f>
        <v>PD12.26</v>
      </c>
      <c r="E194" s="11" t="str">
        <f xml:space="preserve"> 'PD12'!$B$39
 &amp; " (WN)"</f>
        <v>PR19 Cost of new debt revenue adjustment in 2017-18 FYA (CPIH deflated) prices (WN)</v>
      </c>
      <c r="F194" s="236">
        <f>'PD12'!$F$39</f>
        <v>6.35</v>
      </c>
      <c r="G194" s="11" t="s">
        <v>158</v>
      </c>
    </row>
    <row r="195" spans="1:7" outlineLevel="2" x14ac:dyDescent="0.2">
      <c r="A195" s="10" t="str">
        <f xml:space="preserve"> 'PD12'!O$39</f>
        <v>PD12.26</v>
      </c>
      <c r="E195" s="11" t="str">
        <f xml:space="preserve"> 'PD12'!$B$39
 &amp; " (WWN)"</f>
        <v>PR19 Cost of new debt revenue adjustment in 2017-18 FYA (CPIH deflated) prices (WWN)</v>
      </c>
      <c r="F195" s="236">
        <f>'PD12'!$G$39</f>
        <v>13.427</v>
      </c>
      <c r="G195" s="11" t="s">
        <v>158</v>
      </c>
    </row>
    <row r="196" spans="1:7" outlineLevel="2" x14ac:dyDescent="0.2">
      <c r="A196" s="10" t="str">
        <f xml:space="preserve"> 'PD12'!O$39</f>
        <v>PD12.26</v>
      </c>
      <c r="E196" s="11" t="str">
        <f xml:space="preserve"> 'PD12'!$B$39
 &amp; " (BR)"</f>
        <v>PR19 Cost of new debt revenue adjustment in 2017-18 FYA (CPIH deflated) prices (BR)</v>
      </c>
      <c r="F196" s="236">
        <f>'PD12'!$H$39</f>
        <v>0.79400000000000004</v>
      </c>
      <c r="G196" s="11" t="s">
        <v>158</v>
      </c>
    </row>
    <row r="197" spans="1:7" outlineLevel="2" x14ac:dyDescent="0.2">
      <c r="A197" s="10" t="str">
        <f xml:space="preserve"> 'PD12'!O$39</f>
        <v>PD12.26</v>
      </c>
      <c r="E197" s="11" t="str">
        <f xml:space="preserve"> 'PD12'!$B$39
 &amp; " (ADDN1)"</f>
        <v>PR19 Cost of new debt revenue adjustment in 2017-18 FYA (CPIH deflated) prices (ADDN1)</v>
      </c>
      <c r="F197" s="236">
        <f>'PD12'!$I$39</f>
        <v>0</v>
      </c>
      <c r="G197" s="11" t="s">
        <v>158</v>
      </c>
    </row>
    <row r="198" spans="1:7" outlineLevel="2" x14ac:dyDescent="0.2">
      <c r="A198" s="10" t="str">
        <f xml:space="preserve"> 'PD12'!O$39</f>
        <v>PD12.26</v>
      </c>
      <c r="E198" s="11" t="str">
        <f xml:space="preserve"> 'PD12'!$B$39
 &amp; " (ADDN2)"</f>
        <v>PR19 Cost of new debt revenue adjustment in 2017-18 FYA (CPIH deflated) prices (ADDN2)</v>
      </c>
      <c r="F198" s="236">
        <f>'PD12'!$J$39</f>
        <v>0</v>
      </c>
      <c r="G198" s="11" t="s">
        <v>158</v>
      </c>
    </row>
    <row r="199" spans="1:7" outlineLevel="2" x14ac:dyDescent="0.2">
      <c r="A199" s="10" t="str">
        <f xml:space="preserve"> 'PD12'!O$39</f>
        <v>PD12.26</v>
      </c>
      <c r="E199" s="11" t="str">
        <f xml:space="preserve"> 'PD12'!$B$39
 &amp; " (Residential retail)"</f>
        <v>PR19 Cost of new debt revenue adjustment in 2017-18 FYA (CPIH deflated) prices (Residential retail)</v>
      </c>
      <c r="F199" s="11" t="s">
        <v>14</v>
      </c>
    </row>
    <row r="200" spans="1:7" outlineLevel="2" x14ac:dyDescent="0.2">
      <c r="A200" s="10" t="str">
        <f xml:space="preserve"> 'PD12'!O$39</f>
        <v>PD12.26</v>
      </c>
      <c r="E200" s="11" t="str">
        <f xml:space="preserve"> 'PD12'!$B$39
 &amp; " (Business retail)"</f>
        <v>PR19 Cost of new debt revenue adjustment in 2017-18 FYA (CPIH deflated) prices (Business retail)</v>
      </c>
      <c r="F200" s="11" t="s">
        <v>14</v>
      </c>
    </row>
    <row r="201" spans="1:7" outlineLevel="2" x14ac:dyDescent="0.2"/>
    <row r="202" spans="1:7" outlineLevel="2" x14ac:dyDescent="0.2">
      <c r="A202" s="10" t="str">
        <f xml:space="preserve"> 'PD12'!O$40</f>
        <v>PD12.27</v>
      </c>
      <c r="E202" s="11" t="str">
        <f xml:space="preserve"> 'PD12'!$B$40
 &amp; " (WR)"</f>
        <v>PR19 Gearing outperformance revenue adjustment in 2022-23 FYA (CPIH deflated) prices (WR)</v>
      </c>
      <c r="F202" s="11" t="s">
        <v>14</v>
      </c>
    </row>
    <row r="203" spans="1:7" outlineLevel="2" x14ac:dyDescent="0.2">
      <c r="A203" s="10" t="str">
        <f xml:space="preserve"> 'PD12'!O$40</f>
        <v>PD12.27</v>
      </c>
      <c r="E203" s="11" t="str">
        <f xml:space="preserve"> 'PD12'!$B$40
 &amp; " (WN)"</f>
        <v>PR19 Gearing outperformance revenue adjustment in 2022-23 FYA (CPIH deflated) prices (WN)</v>
      </c>
      <c r="F203" s="236">
        <f>'PD12'!$F$40</f>
        <v>0</v>
      </c>
      <c r="G203" s="11" t="s">
        <v>158</v>
      </c>
    </row>
    <row r="204" spans="1:7" outlineLevel="2" x14ac:dyDescent="0.2">
      <c r="A204" s="10" t="str">
        <f xml:space="preserve"> 'PD12'!O$40</f>
        <v>PD12.27</v>
      </c>
      <c r="E204" s="11" t="str">
        <f xml:space="preserve"> 'PD12'!$B$40
 &amp; " (WWN)"</f>
        <v>PR19 Gearing outperformance revenue adjustment in 2022-23 FYA (CPIH deflated) prices (WWN)</v>
      </c>
      <c r="F204" s="236">
        <f>'PD12'!$G$40</f>
        <v>0</v>
      </c>
      <c r="G204" s="11" t="s">
        <v>158</v>
      </c>
    </row>
    <row r="205" spans="1:7" outlineLevel="2" x14ac:dyDescent="0.2">
      <c r="A205" s="10" t="str">
        <f xml:space="preserve"> 'PD12'!O$40</f>
        <v>PD12.27</v>
      </c>
      <c r="E205" s="11" t="str">
        <f xml:space="preserve"> 'PD12'!$B$40
 &amp; " (BR)"</f>
        <v>PR19 Gearing outperformance revenue adjustment in 2022-23 FYA (CPIH deflated) prices (BR)</v>
      </c>
      <c r="F205" s="11" t="s">
        <v>14</v>
      </c>
    </row>
    <row r="206" spans="1:7" outlineLevel="2" x14ac:dyDescent="0.2">
      <c r="A206" s="10" t="str">
        <f xml:space="preserve"> 'PD12'!O$40</f>
        <v>PD12.27</v>
      </c>
      <c r="E206" s="11" t="str">
        <f xml:space="preserve"> 'PD12'!$B$40
 &amp; " (ADDN1)"</f>
        <v>PR19 Gearing outperformance revenue adjustment in 2022-23 FYA (CPIH deflated) prices (ADDN1)</v>
      </c>
      <c r="F206" s="11" t="s">
        <v>14</v>
      </c>
    </row>
    <row r="207" spans="1:7" outlineLevel="2" x14ac:dyDescent="0.2">
      <c r="A207" s="10" t="str">
        <f xml:space="preserve"> 'PD12'!O$40</f>
        <v>PD12.27</v>
      </c>
      <c r="E207" s="11" t="str">
        <f xml:space="preserve"> 'PD12'!$B$40
 &amp; " (ADDN2)"</f>
        <v>PR19 Gearing outperformance revenue adjustment in 2022-23 FYA (CPIH deflated) prices (ADDN2)</v>
      </c>
      <c r="F207" s="11" t="s">
        <v>14</v>
      </c>
    </row>
    <row r="208" spans="1:7" outlineLevel="2" x14ac:dyDescent="0.2">
      <c r="A208" s="10" t="str">
        <f xml:space="preserve"> 'PD12'!O$40</f>
        <v>PD12.27</v>
      </c>
      <c r="E208" s="11" t="str">
        <f xml:space="preserve"> 'PD12'!$B$40
 &amp; " (Residential retail)"</f>
        <v>PR19 Gearing outperformance revenue adjustment in 2022-23 FYA (CPIH deflated) prices (Residential retail)</v>
      </c>
      <c r="F208" s="11" t="s">
        <v>14</v>
      </c>
    </row>
    <row r="209" spans="1:10" outlineLevel="2" x14ac:dyDescent="0.2">
      <c r="A209" s="10" t="str">
        <f xml:space="preserve"> 'PD12'!O$40</f>
        <v>PD12.27</v>
      </c>
      <c r="E209" s="11" t="str">
        <f xml:space="preserve"> 'PD12'!$B$40
 &amp; " (Business retail)"</f>
        <v>PR19 Gearing outperformance revenue adjustment in 2022-23 FYA (CPIH deflated) prices (Business retail)</v>
      </c>
      <c r="F209" s="11" t="s">
        <v>14</v>
      </c>
    </row>
    <row r="210" spans="1:10" outlineLevel="2" x14ac:dyDescent="0.2"/>
    <row r="211" spans="1:10" outlineLevel="2" x14ac:dyDescent="0.2">
      <c r="A211" s="10" t="str">
        <f xml:space="preserve"> 'PD12'!O$41</f>
        <v>PD12.28</v>
      </c>
      <c r="E211" s="11" t="str">
        <f xml:space="preserve"> 'PD12'!$B$41
 &amp; " (WR)"</f>
        <v>PR19 Totex costs revenue adjustment in 2017-18 FYA (CPIH deflated) prices (WR)</v>
      </c>
      <c r="F211" s="236">
        <f>'PD12'!$E$41</f>
        <v>0.95499999999999996</v>
      </c>
      <c r="G211" s="11" t="s">
        <v>158</v>
      </c>
    </row>
    <row r="212" spans="1:10" outlineLevel="2" x14ac:dyDescent="0.2">
      <c r="A212" s="10" t="str">
        <f xml:space="preserve"> 'PD12'!O$41</f>
        <v>PD12.28</v>
      </c>
      <c r="E212" s="11" t="str">
        <f xml:space="preserve"> 'PD12'!$B$41
 &amp; " (WN)"</f>
        <v>PR19 Totex costs revenue adjustment in 2017-18 FYA (CPIH deflated) prices (WN)</v>
      </c>
      <c r="F212" s="236">
        <f>'PD12'!$F$41</f>
        <v>5.4160000000000004</v>
      </c>
      <c r="G212" s="11" t="s">
        <v>158</v>
      </c>
    </row>
    <row r="213" spans="1:10" outlineLevel="2" x14ac:dyDescent="0.2">
      <c r="A213" s="10" t="str">
        <f xml:space="preserve"> 'PD12'!O$41</f>
        <v>PD12.28</v>
      </c>
      <c r="E213" s="11" t="str">
        <f xml:space="preserve"> 'PD12'!$B$41
 &amp; " (WWN)"</f>
        <v>PR19 Totex costs revenue adjustment in 2017-18 FYA (CPIH deflated) prices (WWN)</v>
      </c>
      <c r="F213" s="236">
        <f>'PD12'!$G$41</f>
        <v>-14.448</v>
      </c>
      <c r="G213" s="11" t="s">
        <v>158</v>
      </c>
    </row>
    <row r="214" spans="1:10" outlineLevel="2" x14ac:dyDescent="0.2">
      <c r="A214" s="10" t="str">
        <f xml:space="preserve"> 'PD12'!O$41</f>
        <v>PD12.28</v>
      </c>
      <c r="E214" s="16" t="str">
        <f xml:space="preserve"> 'PD12'!$B$41
 &amp; " (BR)"</f>
        <v>PR19 Totex costs revenue adjustment in 2017-18 FYA (CPIH deflated) prices (BR)</v>
      </c>
      <c r="F214" s="236">
        <f>'PD12'!$H$41</f>
        <v>-1.298</v>
      </c>
      <c r="G214" s="16" t="s">
        <v>158</v>
      </c>
      <c r="H214" s="16"/>
      <c r="I214" s="16"/>
      <c r="J214" s="16"/>
    </row>
    <row r="215" spans="1:10" outlineLevel="2" x14ac:dyDescent="0.2">
      <c r="A215" s="10" t="str">
        <f xml:space="preserve"> 'PD12'!O$41</f>
        <v>PD12.28</v>
      </c>
      <c r="E215" s="11" t="str">
        <f xml:space="preserve"> 'PD12'!$B$41
 &amp; " (ADDN1)"</f>
        <v>PR19 Totex costs revenue adjustment in 2017-18 FYA (CPIH deflated) prices (ADDN1)</v>
      </c>
      <c r="F215" s="236">
        <f>'PD12'!$I$41</f>
        <v>0</v>
      </c>
      <c r="G215" s="11" t="s">
        <v>158</v>
      </c>
    </row>
    <row r="216" spans="1:10" outlineLevel="2" x14ac:dyDescent="0.2">
      <c r="A216" s="10" t="str">
        <f xml:space="preserve"> 'PD12'!O$41</f>
        <v>PD12.28</v>
      </c>
      <c r="E216" s="11" t="str">
        <f xml:space="preserve"> 'PD12'!$B$41
 &amp; " (ADDN2)"</f>
        <v>PR19 Totex costs revenue adjustment in 2017-18 FYA (CPIH deflated) prices (ADDN2)</v>
      </c>
      <c r="F216" s="236">
        <f>'PD12'!$J$41</f>
        <v>0</v>
      </c>
      <c r="G216" s="11" t="s">
        <v>158</v>
      </c>
    </row>
    <row r="217" spans="1:10" outlineLevel="2" x14ac:dyDescent="0.2">
      <c r="A217" s="10" t="str">
        <f xml:space="preserve"> 'PD12'!O$41</f>
        <v>PD12.28</v>
      </c>
      <c r="E217" s="11" t="str">
        <f xml:space="preserve"> 'PD12'!$B$41
 &amp; " (Residential retail)"</f>
        <v>PR19 Totex costs revenue adjustment in 2017-18 FYA (CPIH deflated) prices (Residential retail)</v>
      </c>
      <c r="F217" s="11" t="s">
        <v>14</v>
      </c>
    </row>
    <row r="218" spans="1:10" outlineLevel="2" x14ac:dyDescent="0.2">
      <c r="A218" s="10" t="str">
        <f xml:space="preserve"> 'PD12'!O$41</f>
        <v>PD12.28</v>
      </c>
      <c r="E218" s="11" t="str">
        <f xml:space="preserve"> 'PD12'!$B$41
 &amp; " (Business retail)"</f>
        <v>PR19 Totex costs revenue adjustment in 2017-18 FYA (CPIH deflated) prices (Business retail)</v>
      </c>
      <c r="F218" s="11" t="s">
        <v>14</v>
      </c>
    </row>
    <row r="219" spans="1:10" outlineLevel="2" x14ac:dyDescent="0.2"/>
    <row r="220" spans="1:10" outlineLevel="2" x14ac:dyDescent="0.2">
      <c r="A220" s="10" t="str">
        <f xml:space="preserve"> 'PD12'!O$42</f>
        <v>PD12.29</v>
      </c>
      <c r="E220" s="11" t="str">
        <f xml:space="preserve"> 'PD12'!$B$42
 &amp; " (WR)"</f>
        <v>PR19 Tax revenue adjustment in 2017-18 FYA (CPIH deflated) prices (WR)</v>
      </c>
      <c r="F220" s="236">
        <f>'PD12'!$E$42</f>
        <v>0</v>
      </c>
      <c r="G220" s="11" t="s">
        <v>158</v>
      </c>
    </row>
    <row r="221" spans="1:10" outlineLevel="2" x14ac:dyDescent="0.2">
      <c r="A221" s="10" t="str">
        <f xml:space="preserve"> 'PD12'!O$42</f>
        <v>PD12.29</v>
      </c>
      <c r="E221" s="11" t="str">
        <f xml:space="preserve"> 'PD12'!$B$42
 &amp; " (WN)"</f>
        <v>PR19 Tax revenue adjustment in 2017-18 FYA (CPIH deflated) prices (WN)</v>
      </c>
      <c r="F221" s="236">
        <f>'PD12'!$F$42</f>
        <v>0</v>
      </c>
      <c r="G221" s="11" t="s">
        <v>158</v>
      </c>
    </row>
    <row r="222" spans="1:10" outlineLevel="2" x14ac:dyDescent="0.2">
      <c r="A222" s="10" t="str">
        <f xml:space="preserve"> 'PD12'!O$42</f>
        <v>PD12.29</v>
      </c>
      <c r="E222" s="11" t="str">
        <f xml:space="preserve"> 'PD12'!$B$42
 &amp; " (WWN)"</f>
        <v>PR19 Tax revenue adjustment in 2017-18 FYA (CPIH deflated) prices (WWN)</v>
      </c>
      <c r="F222" s="236">
        <f>'PD12'!$G$42</f>
        <v>0</v>
      </c>
      <c r="G222" s="11" t="s">
        <v>158</v>
      </c>
    </row>
    <row r="223" spans="1:10" outlineLevel="2" x14ac:dyDescent="0.2">
      <c r="A223" s="10" t="str">
        <f xml:space="preserve"> 'PD12'!O$42</f>
        <v>PD12.29</v>
      </c>
      <c r="E223" s="11" t="str">
        <f xml:space="preserve"> 'PD12'!$B$42
 &amp; " (BR)"</f>
        <v>PR19 Tax revenue adjustment in 2017-18 FYA (CPIH deflated) prices (BR)</v>
      </c>
      <c r="F223" s="236">
        <f>'PD12'!$H$42</f>
        <v>0</v>
      </c>
      <c r="G223" s="11" t="s">
        <v>158</v>
      </c>
    </row>
    <row r="224" spans="1:10" outlineLevel="2" x14ac:dyDescent="0.2">
      <c r="A224" s="10" t="str">
        <f xml:space="preserve"> 'PD12'!O$42</f>
        <v>PD12.29</v>
      </c>
      <c r="E224" s="11" t="str">
        <f xml:space="preserve"> 'PD12'!$B$42
 &amp; " (ADDN1)"</f>
        <v>PR19 Tax revenue adjustment in 2017-18 FYA (CPIH deflated) prices (ADDN1)</v>
      </c>
      <c r="F224" s="236">
        <f>'PD12'!$I$42</f>
        <v>0</v>
      </c>
      <c r="G224" s="11" t="s">
        <v>158</v>
      </c>
    </row>
    <row r="225" spans="1:7" outlineLevel="2" x14ac:dyDescent="0.2">
      <c r="A225" s="10" t="str">
        <f xml:space="preserve"> 'PD12'!O$42</f>
        <v>PD12.29</v>
      </c>
      <c r="E225" s="11" t="str">
        <f xml:space="preserve"> 'PD12'!$B$42
 &amp; " (ADDN2)"</f>
        <v>PR19 Tax revenue adjustment in 2017-18 FYA (CPIH deflated) prices (ADDN2)</v>
      </c>
      <c r="F225" s="236">
        <f>'PD12'!$J$42</f>
        <v>0</v>
      </c>
      <c r="G225" s="11" t="s">
        <v>158</v>
      </c>
    </row>
    <row r="226" spans="1:7" outlineLevel="2" x14ac:dyDescent="0.2">
      <c r="A226" s="10" t="str">
        <f xml:space="preserve"> 'PD12'!O$42</f>
        <v>PD12.29</v>
      </c>
      <c r="E226" s="11" t="str">
        <f xml:space="preserve"> 'PD12'!$B$42
 &amp; " (Residential retail)"</f>
        <v>PR19 Tax revenue adjustment in 2017-18 FYA (CPIH deflated) prices (Residential retail)</v>
      </c>
      <c r="F226" s="11" t="s">
        <v>14</v>
      </c>
    </row>
    <row r="227" spans="1:7" outlineLevel="2" x14ac:dyDescent="0.2">
      <c r="A227" s="10" t="str">
        <f xml:space="preserve"> 'PD12'!O$42</f>
        <v>PD12.29</v>
      </c>
      <c r="E227" s="11" t="str">
        <f xml:space="preserve"> 'PD12'!$B$42
 &amp; " (Business retail)"</f>
        <v>PR19 Tax revenue adjustment in 2017-18 FYA (CPIH deflated) prices (Business retail)</v>
      </c>
      <c r="F227" s="11" t="s">
        <v>14</v>
      </c>
    </row>
    <row r="228" spans="1:7" outlineLevel="2" x14ac:dyDescent="0.2"/>
    <row r="229" spans="1:7" outlineLevel="2" x14ac:dyDescent="0.2">
      <c r="A229" s="10" t="str">
        <f xml:space="preserve"> 'PD12'!O$43</f>
        <v>PD12.30</v>
      </c>
      <c r="E229" s="11" t="str">
        <f xml:space="preserve"> 'PD12'!$B$43
 &amp; " (WR)"</f>
        <v>PR19 RPI-CPIH wedge revenue adjustment in 2017-18 FYA (CPIH deflated) prices (WR)</v>
      </c>
      <c r="F229" s="236">
        <f>'PD12'!$E$43</f>
        <v>0.80900000000000005</v>
      </c>
      <c r="G229" s="11" t="s">
        <v>158</v>
      </c>
    </row>
    <row r="230" spans="1:7" outlineLevel="2" x14ac:dyDescent="0.2">
      <c r="A230" s="10" t="str">
        <f xml:space="preserve"> 'PD12'!O$43</f>
        <v>PD12.30</v>
      </c>
      <c r="E230" s="11" t="str">
        <f xml:space="preserve"> 'PD12'!$B$43
 &amp; " (WN)"</f>
        <v>PR19 RPI-CPIH wedge revenue adjustment in 2017-18 FYA (CPIH deflated) prices (WN)</v>
      </c>
      <c r="F230" s="236">
        <f>'PD12'!$F$43</f>
        <v>7.4509999999999996</v>
      </c>
      <c r="G230" s="11" t="s">
        <v>158</v>
      </c>
    </row>
    <row r="231" spans="1:7" outlineLevel="2" x14ac:dyDescent="0.2">
      <c r="A231" s="10" t="str">
        <f xml:space="preserve"> 'PD12'!O$43</f>
        <v>PD12.30</v>
      </c>
      <c r="E231" s="11" t="str">
        <f xml:space="preserve"> 'PD12'!$B$43
 &amp; " (WWN)"</f>
        <v>PR19 RPI-CPIH wedge revenue adjustment in 2017-18 FYA (CPIH deflated) prices (WWN)</v>
      </c>
      <c r="F231" s="236">
        <f>'PD12'!$G$43</f>
        <v>14.13</v>
      </c>
      <c r="G231" s="11" t="s">
        <v>158</v>
      </c>
    </row>
    <row r="232" spans="1:7" outlineLevel="2" x14ac:dyDescent="0.2">
      <c r="A232" s="10" t="str">
        <f xml:space="preserve"> 'PD12'!O$43</f>
        <v>PD12.30</v>
      </c>
      <c r="E232" s="11" t="str">
        <f xml:space="preserve"> 'PD12'!$B$43
 &amp; " (BR)"</f>
        <v>PR19 RPI-CPIH wedge revenue adjustment in 2017-18 FYA (CPIH deflated) prices (BR)</v>
      </c>
      <c r="F232" s="236">
        <f>'PD12'!$H$43</f>
        <v>1.1930000000000001</v>
      </c>
      <c r="G232" s="11" t="s">
        <v>158</v>
      </c>
    </row>
    <row r="233" spans="1:7" outlineLevel="2" x14ac:dyDescent="0.2">
      <c r="A233" s="10" t="str">
        <f xml:space="preserve"> 'PD12'!O$43</f>
        <v>PD12.30</v>
      </c>
      <c r="E233" s="11" t="str">
        <f xml:space="preserve"> 'PD12'!$B$43
 &amp; " (ADDN1)"</f>
        <v>PR19 RPI-CPIH wedge revenue adjustment in 2017-18 FYA (CPIH deflated) prices (ADDN1)</v>
      </c>
      <c r="F233" s="236">
        <f>'PD12'!$I$43</f>
        <v>0</v>
      </c>
      <c r="G233" s="11" t="s">
        <v>158</v>
      </c>
    </row>
    <row r="234" spans="1:7" outlineLevel="2" x14ac:dyDescent="0.2">
      <c r="A234" s="10" t="str">
        <f xml:space="preserve"> 'PD12'!O$43</f>
        <v>PD12.30</v>
      </c>
      <c r="E234" s="11" t="str">
        <f xml:space="preserve"> 'PD12'!$B$43
 &amp; " (ADDN2)"</f>
        <v>PR19 RPI-CPIH wedge revenue adjustment in 2017-18 FYA (CPIH deflated) prices (ADDN2)</v>
      </c>
      <c r="F234" s="236">
        <f>'PD12'!$J$43</f>
        <v>0</v>
      </c>
      <c r="G234" s="11" t="s">
        <v>158</v>
      </c>
    </row>
    <row r="235" spans="1:7" outlineLevel="2" x14ac:dyDescent="0.2">
      <c r="A235" s="10" t="str">
        <f xml:space="preserve"> 'PD12'!O$43</f>
        <v>PD12.30</v>
      </c>
      <c r="E235" s="11" t="str">
        <f xml:space="preserve"> 'PD12'!$B$43
 &amp; " (Residential retail)"</f>
        <v>PR19 RPI-CPIH wedge revenue adjustment in 2017-18 FYA (CPIH deflated) prices (Residential retail)</v>
      </c>
      <c r="F235" s="11" t="s">
        <v>14</v>
      </c>
    </row>
    <row r="236" spans="1:7" outlineLevel="2" x14ac:dyDescent="0.2">
      <c r="A236" s="10" t="str">
        <f xml:space="preserve"> 'PD12'!O$43</f>
        <v>PD12.30</v>
      </c>
      <c r="E236" s="11" t="str">
        <f xml:space="preserve"> 'PD12'!$B$43
 &amp; " (Business retail)"</f>
        <v>PR19 RPI-CPIH wedge revenue adjustment in 2017-18 FYA (CPIH deflated) prices (Business retail)</v>
      </c>
      <c r="F236" s="11" t="s">
        <v>14</v>
      </c>
    </row>
    <row r="237" spans="1:7" outlineLevel="2" x14ac:dyDescent="0.2"/>
    <row r="238" spans="1:7" outlineLevel="2" x14ac:dyDescent="0.2">
      <c r="A238" s="10" t="str">
        <f xml:space="preserve"> 'PD12'!O$44</f>
        <v>PD12.31</v>
      </c>
      <c r="E238" s="11" t="str">
        <f xml:space="preserve"> 'PD12'!$B$44
 &amp; " (WR)"</f>
        <v>PR19 Strategic regional water resources revenue adjustment in 2017-18 FYA (CPIH deflated) prices (WR)</v>
      </c>
      <c r="F238" s="236">
        <f>'PD12'!$E$44</f>
        <v>0</v>
      </c>
      <c r="G238" s="11" t="s">
        <v>158</v>
      </c>
    </row>
    <row r="239" spans="1:7" outlineLevel="2" x14ac:dyDescent="0.2">
      <c r="A239" s="10" t="str">
        <f xml:space="preserve"> 'PD12'!O$44</f>
        <v>PD12.31</v>
      </c>
      <c r="E239" s="11" t="str">
        <f xml:space="preserve"> 'PD12'!$B$44
 &amp; " (WN)"</f>
        <v>PR19 Strategic regional water resources revenue adjustment in 2017-18 FYA (CPIH deflated) prices (WN)</v>
      </c>
      <c r="F239" s="236">
        <f>'PD12'!$F$44</f>
        <v>0</v>
      </c>
      <c r="G239" s="11" t="s">
        <v>158</v>
      </c>
    </row>
    <row r="240" spans="1:7" outlineLevel="2" x14ac:dyDescent="0.2">
      <c r="A240" s="10" t="str">
        <f xml:space="preserve"> 'PD12'!O$44</f>
        <v>PD12.31</v>
      </c>
      <c r="E240" s="11" t="str">
        <f xml:space="preserve"> 'PD12'!$B$44
 &amp; " (WWN)"</f>
        <v>PR19 Strategic regional water resources revenue adjustment in 2017-18 FYA (CPIH deflated) prices (WWN)</v>
      </c>
      <c r="F240" s="11" t="s">
        <v>14</v>
      </c>
    </row>
    <row r="241" spans="1:7" outlineLevel="2" x14ac:dyDescent="0.2">
      <c r="A241" s="10" t="str">
        <f xml:space="preserve"> 'PD12'!O$44</f>
        <v>PD12.31</v>
      </c>
      <c r="E241" s="11" t="str">
        <f xml:space="preserve"> 'PD12'!$B$44
 &amp; " (BR)"</f>
        <v>PR19 Strategic regional water resources revenue adjustment in 2017-18 FYA (CPIH deflated) prices (BR)</v>
      </c>
      <c r="F241" s="11" t="s">
        <v>14</v>
      </c>
    </row>
    <row r="242" spans="1:7" outlineLevel="2" x14ac:dyDescent="0.2">
      <c r="A242" s="10" t="str">
        <f xml:space="preserve"> 'PD12'!O$44</f>
        <v>PD12.31</v>
      </c>
      <c r="E242" s="11" t="str">
        <f xml:space="preserve"> 'PD12'!$B$44
 &amp; " (ADDN1)"</f>
        <v>PR19 Strategic regional water resources revenue adjustment in 2017-18 FYA (CPIH deflated) prices (ADDN1)</v>
      </c>
      <c r="F242" s="11" t="s">
        <v>14</v>
      </c>
    </row>
    <row r="243" spans="1:7" outlineLevel="2" x14ac:dyDescent="0.2">
      <c r="A243" s="10" t="str">
        <f xml:space="preserve"> 'PD12'!O$44</f>
        <v>PD12.31</v>
      </c>
      <c r="E243" s="11" t="str">
        <f xml:space="preserve"> 'PD12'!$B$44
 &amp; " (ADDN2)"</f>
        <v>PR19 Strategic regional water resources revenue adjustment in 2017-18 FYA (CPIH deflated) prices (ADDN2)</v>
      </c>
      <c r="F243" s="11" t="s">
        <v>14</v>
      </c>
    </row>
    <row r="244" spans="1:7" outlineLevel="2" x14ac:dyDescent="0.2">
      <c r="A244" s="10" t="str">
        <f xml:space="preserve"> 'PD12'!O$44</f>
        <v>PD12.31</v>
      </c>
      <c r="E244" s="11" t="str">
        <f xml:space="preserve"> 'PD12'!$B$44
 &amp; " (Residential retail)"</f>
        <v>PR19 Strategic regional water resources revenue adjustment in 2017-18 FYA (CPIH deflated) prices (Residential retail)</v>
      </c>
      <c r="F244" s="11" t="s">
        <v>14</v>
      </c>
    </row>
    <row r="245" spans="1:7" outlineLevel="2" x14ac:dyDescent="0.2">
      <c r="A245" s="10" t="str">
        <f xml:space="preserve"> 'PD12'!O$44</f>
        <v>PD12.31</v>
      </c>
      <c r="E245" s="11" t="str">
        <f xml:space="preserve"> 'PD12'!$B$44
 &amp; " (Business retail)"</f>
        <v>PR19 Strategic regional water resources revenue adjustment in 2017-18 FYA (CPIH deflated) prices (Business retail)</v>
      </c>
      <c r="F245" s="11" t="s">
        <v>14</v>
      </c>
    </row>
    <row r="246" spans="1:7" outlineLevel="2" x14ac:dyDescent="0.2"/>
    <row r="247" spans="1:7" outlineLevel="2" x14ac:dyDescent="0.2">
      <c r="A247" s="10" t="str">
        <f xml:space="preserve"> 'PD12'!O$45</f>
        <v>PD12.32</v>
      </c>
      <c r="E247" s="11" t="str">
        <f xml:space="preserve"> 'PD12'!$B$45 &amp; " (WR)"</f>
        <v>PR19 Havant Thicket activities revenue adjustment in 2017-18 FYA (CPIH deflated) prices (WR)</v>
      </c>
      <c r="F247" s="11" t="s">
        <v>14</v>
      </c>
    </row>
    <row r="248" spans="1:7" outlineLevel="2" x14ac:dyDescent="0.2">
      <c r="A248" s="10" t="str">
        <f xml:space="preserve"> 'PD12'!O$45</f>
        <v>PD12.32</v>
      </c>
      <c r="E248" s="11" t="str">
        <f xml:space="preserve"> 'PD12'!$B$45 &amp; " (WN)"</f>
        <v>PR19 Havant Thicket activities revenue adjustment in 2017-18 FYA (CPIH deflated) prices (WN)</v>
      </c>
      <c r="F248" s="11" t="s">
        <v>14</v>
      </c>
    </row>
    <row r="249" spans="1:7" outlineLevel="2" x14ac:dyDescent="0.2">
      <c r="A249" s="10" t="str">
        <f xml:space="preserve"> 'PD12'!O$45</f>
        <v>PD12.32</v>
      </c>
      <c r="E249" s="11" t="str">
        <f xml:space="preserve"> 'PD12'!$B$45 &amp; " (WWN)"</f>
        <v>PR19 Havant Thicket activities revenue adjustment in 2017-18 FYA (CPIH deflated) prices (WWN)</v>
      </c>
      <c r="F249" s="11" t="s">
        <v>14</v>
      </c>
    </row>
    <row r="250" spans="1:7" outlineLevel="2" x14ac:dyDescent="0.2">
      <c r="A250" s="10" t="str">
        <f xml:space="preserve"> 'PD12'!O$45</f>
        <v>PD12.32</v>
      </c>
      <c r="E250" s="11" t="str">
        <f xml:space="preserve"> 'PD12'!$B$45 &amp; " (BR)"</f>
        <v>PR19 Havant Thicket activities revenue adjustment in 2017-18 FYA (CPIH deflated) prices (BR)</v>
      </c>
      <c r="F250" s="11" t="s">
        <v>14</v>
      </c>
    </row>
    <row r="251" spans="1:7" outlineLevel="2" x14ac:dyDescent="0.2">
      <c r="A251" s="10" t="str">
        <f xml:space="preserve"> 'PD12'!O$45</f>
        <v>PD12.32</v>
      </c>
      <c r="E251" s="11" t="str">
        <f xml:space="preserve"> 'PD12'!$B$45 &amp; " (ADDN1)"</f>
        <v>PR19 Havant Thicket activities revenue adjustment in 2017-18 FYA (CPIH deflated) prices (ADDN1)</v>
      </c>
      <c r="F251" s="236">
        <f>'PD12'!$I$45</f>
        <v>0</v>
      </c>
      <c r="G251" s="11" t="s">
        <v>158</v>
      </c>
    </row>
    <row r="252" spans="1:7" outlineLevel="2" x14ac:dyDescent="0.2">
      <c r="A252" s="10" t="str">
        <f xml:space="preserve"> 'PD12'!O$45</f>
        <v>PD12.32</v>
      </c>
      <c r="E252" s="11" t="str">
        <f xml:space="preserve"> 'PD12'!$B$45 &amp; " (ADDN2)"</f>
        <v>PR19 Havant Thicket activities revenue adjustment in 2017-18 FYA (CPIH deflated) prices (ADDN2)</v>
      </c>
      <c r="F252" s="11" t="s">
        <v>14</v>
      </c>
    </row>
    <row r="253" spans="1:7" outlineLevel="2" x14ac:dyDescent="0.2">
      <c r="A253" s="10" t="str">
        <f xml:space="preserve"> 'PD12'!O$45</f>
        <v>PD12.32</v>
      </c>
      <c r="E253" s="11" t="str">
        <f xml:space="preserve"> 'PD12'!$B$45 &amp; " (Residential retail)"</f>
        <v>PR19 Havant Thicket activities revenue adjustment in 2017-18 FYA (CPIH deflated) prices (Residential retail)</v>
      </c>
      <c r="F253" s="11" t="s">
        <v>14</v>
      </c>
    </row>
    <row r="254" spans="1:7" outlineLevel="2" x14ac:dyDescent="0.2">
      <c r="A254" s="10" t="str">
        <f xml:space="preserve"> 'PD12'!O$45</f>
        <v>PD12.32</v>
      </c>
      <c r="E254" s="11" t="str">
        <f xml:space="preserve"> 'PD12'!$B$45 &amp; " (Business retail)"</f>
        <v>PR19 Havant Thicket activities revenue adjustment in 2017-18 FYA (CPIH deflated) prices (Business retail)</v>
      </c>
      <c r="F254" s="11" t="s">
        <v>14</v>
      </c>
    </row>
    <row r="255" spans="1:7" outlineLevel="2" x14ac:dyDescent="0.2"/>
    <row r="256" spans="1:7" outlineLevel="2" x14ac:dyDescent="0.2">
      <c r="A256" s="10" t="str">
        <f xml:space="preserve"> 'PD12'!O$46</f>
        <v>PD12.33</v>
      </c>
      <c r="E256" s="11" t="str">
        <f xml:space="preserve"> 'PD12'!$B$46 &amp; " (WR)"</f>
        <v>PR19 Green recovery costs revenue adjustment in 2017-18 FYA (CPIH deflated) prices (WR)</v>
      </c>
      <c r="F256" s="236">
        <f>'PD12'!$E$46</f>
        <v>0</v>
      </c>
      <c r="G256" s="11" t="s">
        <v>158</v>
      </c>
    </row>
    <row r="257" spans="1:7" outlineLevel="2" x14ac:dyDescent="0.2">
      <c r="A257" s="10" t="str">
        <f xml:space="preserve"> 'PD12'!O$46</f>
        <v>PD12.33</v>
      </c>
      <c r="E257" s="11" t="str">
        <f xml:space="preserve"> 'PD12'!$B$46 &amp; " (WN)"</f>
        <v>PR19 Green recovery costs revenue adjustment in 2017-18 FYA (CPIH deflated) prices (WN)</v>
      </c>
      <c r="F257" s="236">
        <f>'PD12'!$F$46</f>
        <v>0</v>
      </c>
      <c r="G257" s="11" t="s">
        <v>158</v>
      </c>
    </row>
    <row r="258" spans="1:7" outlineLevel="2" x14ac:dyDescent="0.2">
      <c r="A258" s="10" t="str">
        <f xml:space="preserve"> 'PD12'!O$46</f>
        <v>PD12.33</v>
      </c>
      <c r="E258" s="11" t="str">
        <f xml:space="preserve"> 'PD12'!$B$46 &amp; " (WWN)"</f>
        <v>PR19 Green recovery costs revenue adjustment in 2017-18 FYA (CPIH deflated) prices (WWN)</v>
      </c>
      <c r="F258" s="236">
        <f>'PD12'!$G$46</f>
        <v>0</v>
      </c>
      <c r="G258" s="11" t="s">
        <v>158</v>
      </c>
    </row>
    <row r="259" spans="1:7" outlineLevel="2" x14ac:dyDescent="0.2">
      <c r="A259" s="10" t="str">
        <f xml:space="preserve"> 'PD12'!O$46</f>
        <v>PD12.33</v>
      </c>
      <c r="E259" s="11" t="str">
        <f xml:space="preserve"> 'PD12'!$B$46 &amp; " (BR)"</f>
        <v>PR19 Green recovery costs revenue adjustment in 2017-18 FYA (CPIH deflated) prices (BR)</v>
      </c>
      <c r="F259" s="236">
        <f>'PD12'!$H$46</f>
        <v>0</v>
      </c>
      <c r="G259" s="11" t="s">
        <v>158</v>
      </c>
    </row>
    <row r="260" spans="1:7" outlineLevel="2" x14ac:dyDescent="0.2">
      <c r="A260" s="10" t="str">
        <f xml:space="preserve"> 'PD12'!O$46</f>
        <v>PD12.33</v>
      </c>
      <c r="E260" s="11" t="str">
        <f xml:space="preserve"> 'PD12'!$B$46 &amp; " (ADDN1)"</f>
        <v>PR19 Green recovery costs revenue adjustment in 2017-18 FYA (CPIH deflated) prices (ADDN1)</v>
      </c>
      <c r="F260" s="11" t="s">
        <v>14</v>
      </c>
    </row>
    <row r="261" spans="1:7" outlineLevel="2" x14ac:dyDescent="0.2">
      <c r="A261" s="10" t="str">
        <f xml:space="preserve"> 'PD12'!O$46</f>
        <v>PD12.33</v>
      </c>
      <c r="E261" s="11" t="str">
        <f xml:space="preserve"> 'PD12'!$B$46 &amp; " (ADDN2)"</f>
        <v>PR19 Green recovery costs revenue adjustment in 2017-18 FYA (CPIH deflated) prices (ADDN2)</v>
      </c>
      <c r="F261" s="11" t="s">
        <v>14</v>
      </c>
    </row>
    <row r="262" spans="1:7" outlineLevel="2" x14ac:dyDescent="0.2">
      <c r="A262" s="10" t="str">
        <f xml:space="preserve"> 'PD12'!O$46</f>
        <v>PD12.33</v>
      </c>
      <c r="E262" s="11" t="str">
        <f xml:space="preserve"> 'PD12'!$B$46 &amp; " (Residential retail)"</f>
        <v>PR19 Green recovery costs revenue adjustment in 2017-18 FYA (CPIH deflated) prices (Residential retail)</v>
      </c>
      <c r="F262" s="11" t="s">
        <v>14</v>
      </c>
    </row>
    <row r="263" spans="1:7" outlineLevel="2" x14ac:dyDescent="0.2">
      <c r="A263" s="10" t="str">
        <f xml:space="preserve"> 'PD12'!O$46</f>
        <v>PD12.33</v>
      </c>
      <c r="E263" s="11" t="str">
        <f xml:space="preserve"> 'PD12'!$B$46 &amp; " (Business retail)"</f>
        <v>PR19 Green recovery costs revenue adjustment in 2017-18 FYA (CPIH deflated) prices (Business retail)</v>
      </c>
      <c r="F263" s="11" t="s">
        <v>14</v>
      </c>
    </row>
    <row r="264" spans="1:7" outlineLevel="2" x14ac:dyDescent="0.2"/>
    <row r="265" spans="1:7" outlineLevel="2" x14ac:dyDescent="0.2">
      <c r="A265" s="10" t="str">
        <f xml:space="preserve"> 'PD12'!O$47</f>
        <v>PD12.34</v>
      </c>
      <c r="E265" s="11" t="str">
        <f xml:space="preserve"> 'PD12'!$B$47 &amp; " (WR)"</f>
        <v>PR19 Green recovery (TVM) revenue adjustment in 2017-18 FYA (CPIH deflated) prices (WR)</v>
      </c>
      <c r="F265" s="236">
        <f>'PD12'!$E$47</f>
        <v>0</v>
      </c>
      <c r="G265" s="11" t="s">
        <v>158</v>
      </c>
    </row>
    <row r="266" spans="1:7" outlineLevel="2" x14ac:dyDescent="0.2">
      <c r="A266" s="10" t="str">
        <f xml:space="preserve"> 'PD12'!O$47</f>
        <v>PD12.34</v>
      </c>
      <c r="E266" s="11" t="str">
        <f xml:space="preserve"> 'PD12'!$B$47 &amp; " (WN)"</f>
        <v>PR19 Green recovery (TVM) revenue adjustment in 2017-18 FYA (CPIH deflated) prices (WN)</v>
      </c>
      <c r="F266" s="236">
        <f>'PD12'!$F$47</f>
        <v>0</v>
      </c>
      <c r="G266" s="11" t="s">
        <v>158</v>
      </c>
    </row>
    <row r="267" spans="1:7" outlineLevel="2" x14ac:dyDescent="0.2">
      <c r="A267" s="10" t="str">
        <f xml:space="preserve"> 'PD12'!O$47</f>
        <v>PD12.34</v>
      </c>
      <c r="E267" s="11" t="str">
        <f xml:space="preserve"> 'PD12'!$B$47 &amp; " (WWN)"</f>
        <v>PR19 Green recovery (TVM) revenue adjustment in 2017-18 FYA (CPIH deflated) prices (WWN)</v>
      </c>
      <c r="F267" s="236">
        <f>'PD12'!$G$47</f>
        <v>0</v>
      </c>
      <c r="G267" s="11" t="s">
        <v>158</v>
      </c>
    </row>
    <row r="268" spans="1:7" outlineLevel="2" x14ac:dyDescent="0.2">
      <c r="A268" s="10" t="str">
        <f xml:space="preserve"> 'PD12'!O$47</f>
        <v>PD12.34</v>
      </c>
      <c r="E268" s="11" t="str">
        <f xml:space="preserve"> 'PD12'!$B$47 &amp; " (BR)"</f>
        <v>PR19 Green recovery (TVM) revenue adjustment in 2017-18 FYA (CPIH deflated) prices (BR)</v>
      </c>
      <c r="F268" s="236">
        <f>'PD12'!$H$47</f>
        <v>0</v>
      </c>
      <c r="G268" s="11" t="s">
        <v>158</v>
      </c>
    </row>
    <row r="269" spans="1:7" outlineLevel="2" x14ac:dyDescent="0.2">
      <c r="A269" s="10" t="str">
        <f xml:space="preserve"> 'PD12'!O$47</f>
        <v>PD12.34</v>
      </c>
      <c r="E269" s="11" t="str">
        <f xml:space="preserve"> 'PD12'!$B$47 &amp; " (ADDN1)"</f>
        <v>PR19 Green recovery (TVM) revenue adjustment in 2017-18 FYA (CPIH deflated) prices (ADDN1)</v>
      </c>
      <c r="F269" s="11" t="s">
        <v>14</v>
      </c>
    </row>
    <row r="270" spans="1:7" outlineLevel="2" x14ac:dyDescent="0.2">
      <c r="A270" s="10" t="str">
        <f xml:space="preserve"> 'PD12'!O$47</f>
        <v>PD12.34</v>
      </c>
      <c r="E270" s="11" t="str">
        <f xml:space="preserve"> 'PD12'!$B$47 &amp; " (ADDN2)"</f>
        <v>PR19 Green recovery (TVM) revenue adjustment in 2017-18 FYA (CPIH deflated) prices (ADDN2)</v>
      </c>
      <c r="F270" s="11" t="s">
        <v>14</v>
      </c>
    </row>
    <row r="271" spans="1:7" outlineLevel="2" x14ac:dyDescent="0.2">
      <c r="A271" s="10" t="str">
        <f xml:space="preserve"> 'PD12'!O$47</f>
        <v>PD12.34</v>
      </c>
      <c r="E271" s="11" t="str">
        <f xml:space="preserve"> 'PD12'!$B$47 &amp; " (Residential retail)"</f>
        <v>PR19 Green recovery (TVM) revenue adjustment in 2017-18 FYA (CPIH deflated) prices (Residential retail)</v>
      </c>
      <c r="F271" s="11" t="s">
        <v>14</v>
      </c>
    </row>
    <row r="272" spans="1:7" outlineLevel="2" x14ac:dyDescent="0.2">
      <c r="A272" s="10" t="str">
        <f xml:space="preserve"> 'PD12'!O$47</f>
        <v>PD12.34</v>
      </c>
      <c r="E272" s="11" t="str">
        <f xml:space="preserve"> 'PD12'!$B$47 &amp; " (Business retail)"</f>
        <v>PR19 Green recovery (TVM) revenue adjustment in 2017-18 FYA (CPIH deflated) prices (Business retail)</v>
      </c>
      <c r="F272" s="11" t="s">
        <v>14</v>
      </c>
    </row>
    <row r="273" spans="1:7" outlineLevel="2" x14ac:dyDescent="0.2"/>
    <row r="274" spans="1:7" outlineLevel="2" x14ac:dyDescent="0.2">
      <c r="A274" s="10" t="str">
        <f xml:space="preserve"> 'PD12'!O$48</f>
        <v>PD12.35</v>
      </c>
      <c r="E274" s="11" t="str">
        <f xml:space="preserve"> 'PD12'!$B$48 &amp; " (WR)"</f>
        <v>Other revenue adjustments in 2017-18 FYA (CPIH deflated) prices (WR)</v>
      </c>
      <c r="F274" s="236">
        <f>'PD12'!$E$48</f>
        <v>0</v>
      </c>
      <c r="G274" s="11" t="s">
        <v>158</v>
      </c>
    </row>
    <row r="275" spans="1:7" outlineLevel="2" x14ac:dyDescent="0.2">
      <c r="A275" s="10" t="str">
        <f xml:space="preserve"> 'PD12'!O$48</f>
        <v>PD12.35</v>
      </c>
      <c r="E275" s="11" t="str">
        <f xml:space="preserve"> 'PD12'!$B$48 &amp; " (WN)"</f>
        <v>Other revenue adjustments in 2017-18 FYA (CPIH deflated) prices (WN)</v>
      </c>
      <c r="F275" s="236">
        <f>'PD12'!$F$48</f>
        <v>0</v>
      </c>
      <c r="G275" s="11" t="s">
        <v>158</v>
      </c>
    </row>
    <row r="276" spans="1:7" outlineLevel="2" x14ac:dyDescent="0.2">
      <c r="A276" s="10" t="str">
        <f xml:space="preserve"> 'PD12'!O$48</f>
        <v>PD12.35</v>
      </c>
      <c r="E276" s="11" t="str">
        <f xml:space="preserve"> 'PD12'!$B$48 &amp; " (WWN)"</f>
        <v>Other revenue adjustments in 2017-18 FYA (CPIH deflated) prices (WWN)</v>
      </c>
      <c r="F276" s="236">
        <f>'PD12'!$G$48</f>
        <v>0</v>
      </c>
      <c r="G276" s="11" t="s">
        <v>158</v>
      </c>
    </row>
    <row r="277" spans="1:7" outlineLevel="2" x14ac:dyDescent="0.2">
      <c r="A277" s="10" t="str">
        <f xml:space="preserve"> 'PD12'!O$48</f>
        <v>PD12.35</v>
      </c>
      <c r="E277" s="11" t="str">
        <f xml:space="preserve"> 'PD12'!$B$48 &amp; " (BR)"</f>
        <v>Other revenue adjustments in 2017-18 FYA (CPIH deflated) prices (BR)</v>
      </c>
      <c r="F277" s="236">
        <f>'PD12'!$H$48</f>
        <v>0</v>
      </c>
      <c r="G277" s="11" t="s">
        <v>158</v>
      </c>
    </row>
    <row r="278" spans="1:7" outlineLevel="2" x14ac:dyDescent="0.2">
      <c r="A278" s="10" t="str">
        <f xml:space="preserve"> 'PD12'!O$48</f>
        <v>PD12.35</v>
      </c>
      <c r="E278" s="11" t="str">
        <f xml:space="preserve"> 'PD12'!$B$48 &amp; " (ADDN1)"</f>
        <v>Other revenue adjustments in 2017-18 FYA (CPIH deflated) prices (ADDN1)</v>
      </c>
      <c r="F278" s="236">
        <f>'PD12'!$I$48</f>
        <v>0</v>
      </c>
      <c r="G278" s="11" t="s">
        <v>158</v>
      </c>
    </row>
    <row r="279" spans="1:7" outlineLevel="2" x14ac:dyDescent="0.2">
      <c r="A279" s="10" t="str">
        <f xml:space="preserve"> 'PD12'!O$48</f>
        <v>PD12.35</v>
      </c>
      <c r="E279" s="11" t="str">
        <f xml:space="preserve"> 'PD12'!$B$48 &amp; " (ADDN2)"</f>
        <v>Other revenue adjustments in 2017-18 FYA (CPIH deflated) prices (ADDN2)</v>
      </c>
      <c r="F279" s="236">
        <f>'PD12'!$J$48</f>
        <v>0</v>
      </c>
      <c r="G279" s="11" t="s">
        <v>158</v>
      </c>
    </row>
    <row r="280" spans="1:7" outlineLevel="2" x14ac:dyDescent="0.2">
      <c r="A280" s="10" t="str">
        <f xml:space="preserve"> 'PD12'!O$48</f>
        <v>PD12.35</v>
      </c>
      <c r="E280" s="11" t="str">
        <f xml:space="preserve"> 'PD12'!$B$48 &amp; " (Residential retail)"</f>
        <v>Other revenue adjustments in 2017-18 FYA (CPIH deflated) prices (Residential retail)</v>
      </c>
      <c r="F280" s="236">
        <f>'PD12'!$K$48</f>
        <v>0</v>
      </c>
      <c r="G280" s="11" t="s">
        <v>158</v>
      </c>
    </row>
    <row r="281" spans="1:7" outlineLevel="2" x14ac:dyDescent="0.2">
      <c r="A281" s="163" t="str">
        <f xml:space="preserve"> 'PD12'!O$48</f>
        <v>PD12.35</v>
      </c>
      <c r="E281" s="11" t="str">
        <f xml:space="preserve"> 'PD12'!$B$48 &amp; " (Business retail)"</f>
        <v>Other revenue adjustments in 2017-18 FYA (CPIH deflated) prices (Business retail)</v>
      </c>
      <c r="F281" s="236">
        <f>'PD12'!$L$48</f>
        <v>0</v>
      </c>
      <c r="G281" s="11" t="s">
        <v>158</v>
      </c>
    </row>
    <row r="282" spans="1:7" outlineLevel="1" x14ac:dyDescent="0.2"/>
    <row r="283" spans="1:7" outlineLevel="1" x14ac:dyDescent="0.2">
      <c r="A283" s="163"/>
      <c r="B283" s="163" t="s">
        <v>159</v>
      </c>
    </row>
    <row r="284" spans="1:7" outlineLevel="2" x14ac:dyDescent="0.2">
      <c r="A284" s="163" t="s">
        <v>160</v>
      </c>
      <c r="B284" s="163"/>
      <c r="E284" s="11" t="s">
        <v>161</v>
      </c>
      <c r="F284" s="236">
        <v>0</v>
      </c>
      <c r="G284" s="11" t="s">
        <v>158</v>
      </c>
    </row>
    <row r="285" spans="1:7" outlineLevel="2" x14ac:dyDescent="0.2">
      <c r="A285" s="163" t="s">
        <v>162</v>
      </c>
      <c r="B285" s="163"/>
      <c r="E285" s="11" t="s">
        <v>163</v>
      </c>
      <c r="F285" s="236">
        <v>0</v>
      </c>
      <c r="G285" s="11" t="s">
        <v>158</v>
      </c>
    </row>
    <row r="286" spans="1:7" outlineLevel="2" x14ac:dyDescent="0.2">
      <c r="A286" s="163" t="s">
        <v>164</v>
      </c>
      <c r="B286" s="163"/>
      <c r="E286" s="11" t="s">
        <v>165</v>
      </c>
      <c r="F286" s="236">
        <v>0</v>
      </c>
      <c r="G286" s="11" t="s">
        <v>158</v>
      </c>
    </row>
    <row r="287" spans="1:7" outlineLevel="2" x14ac:dyDescent="0.2">
      <c r="A287" s="163" t="s">
        <v>166</v>
      </c>
      <c r="B287" s="163"/>
      <c r="E287" s="11" t="s">
        <v>167</v>
      </c>
      <c r="F287" s="236">
        <v>0</v>
      </c>
      <c r="G287" s="11" t="s">
        <v>158</v>
      </c>
    </row>
    <row r="288" spans="1:7" outlineLevel="2" x14ac:dyDescent="0.2">
      <c r="A288" s="163" t="s">
        <v>168</v>
      </c>
      <c r="B288" s="163"/>
      <c r="E288" s="11" t="s">
        <v>169</v>
      </c>
      <c r="F288" s="236">
        <v>0</v>
      </c>
      <c r="G288" s="11" t="s">
        <v>158</v>
      </c>
    </row>
    <row r="289" spans="1:7" outlineLevel="2" x14ac:dyDescent="0.2">
      <c r="A289" s="163" t="s">
        <v>170</v>
      </c>
      <c r="B289" s="163"/>
      <c r="E289" s="11" t="s">
        <v>171</v>
      </c>
      <c r="F289" s="236">
        <v>0</v>
      </c>
      <c r="G289" s="11" t="s">
        <v>158</v>
      </c>
    </row>
    <row r="290" spans="1:7" outlineLevel="2" x14ac:dyDescent="0.2">
      <c r="A290" s="163" t="s">
        <v>172</v>
      </c>
      <c r="B290" s="163"/>
      <c r="E290" s="11" t="s">
        <v>173</v>
      </c>
      <c r="F290" s="236">
        <v>0</v>
      </c>
      <c r="G290" s="11" t="s">
        <v>158</v>
      </c>
    </row>
    <row r="291" spans="1:7" outlineLevel="2" x14ac:dyDescent="0.2">
      <c r="A291" s="163"/>
      <c r="B291" s="163"/>
      <c r="E291" s="11" t="s">
        <v>174</v>
      </c>
      <c r="F291" s="11" t="s">
        <v>14</v>
      </c>
    </row>
    <row r="292" spans="1:7" outlineLevel="1" x14ac:dyDescent="0.2">
      <c r="A292" s="163"/>
      <c r="B292" s="163"/>
    </row>
    <row r="293" spans="1:7" outlineLevel="1" x14ac:dyDescent="0.2">
      <c r="A293" s="163"/>
      <c r="B293" s="163" t="s">
        <v>175</v>
      </c>
    </row>
    <row r="294" spans="1:7" outlineLevel="2" x14ac:dyDescent="0.2">
      <c r="A294" s="163" t="s">
        <v>176</v>
      </c>
      <c r="B294" s="163"/>
      <c r="E294" s="11" t="s">
        <v>177</v>
      </c>
      <c r="F294" s="236">
        <v>0</v>
      </c>
      <c r="G294" s="11" t="s">
        <v>158</v>
      </c>
    </row>
    <row r="295" spans="1:7" outlineLevel="2" x14ac:dyDescent="0.2">
      <c r="A295" s="163" t="s">
        <v>178</v>
      </c>
      <c r="B295" s="163"/>
      <c r="E295" s="11" t="s">
        <v>179</v>
      </c>
      <c r="F295" s="236">
        <v>-9.532</v>
      </c>
      <c r="G295" s="11" t="s">
        <v>158</v>
      </c>
    </row>
    <row r="296" spans="1:7" outlineLevel="2" x14ac:dyDescent="0.2">
      <c r="A296" s="163" t="s">
        <v>180</v>
      </c>
      <c r="B296" s="163"/>
      <c r="E296" s="11" t="s">
        <v>181</v>
      </c>
      <c r="F296" s="236">
        <v>-1.7050000000000001</v>
      </c>
      <c r="G296" s="11" t="s">
        <v>158</v>
      </c>
    </row>
    <row r="297" spans="1:7" outlineLevel="2" x14ac:dyDescent="0.2">
      <c r="A297" s="163" t="s">
        <v>182</v>
      </c>
      <c r="B297" s="163"/>
      <c r="E297" s="11" t="s">
        <v>183</v>
      </c>
      <c r="F297" s="236">
        <v>0</v>
      </c>
      <c r="G297" s="11" t="s">
        <v>158</v>
      </c>
    </row>
    <row r="298" spans="1:7" outlineLevel="2" x14ac:dyDescent="0.2">
      <c r="A298" s="163" t="s">
        <v>184</v>
      </c>
      <c r="B298" s="163"/>
      <c r="E298" s="11" t="s">
        <v>185</v>
      </c>
      <c r="F298" s="236">
        <v>0</v>
      </c>
      <c r="G298" s="11" t="s">
        <v>158</v>
      </c>
    </row>
    <row r="299" spans="1:7" outlineLevel="2" x14ac:dyDescent="0.2">
      <c r="A299" s="163" t="s">
        <v>186</v>
      </c>
      <c r="B299" s="163"/>
      <c r="E299" s="11" t="s">
        <v>187</v>
      </c>
      <c r="F299" s="236">
        <v>-0.125</v>
      </c>
      <c r="G299" s="11" t="s">
        <v>158</v>
      </c>
    </row>
    <row r="300" spans="1:7" outlineLevel="2" x14ac:dyDescent="0.2">
      <c r="A300" s="163" t="s">
        <v>188</v>
      </c>
      <c r="B300" s="163"/>
      <c r="E300" s="11" t="s">
        <v>189</v>
      </c>
      <c r="F300" s="236">
        <v>0</v>
      </c>
      <c r="G300" s="11" t="s">
        <v>158</v>
      </c>
    </row>
    <row r="301" spans="1:7" outlineLevel="2" x14ac:dyDescent="0.2">
      <c r="A301" s="163"/>
      <c r="B301" s="163"/>
      <c r="E301" s="11" t="s">
        <v>190</v>
      </c>
      <c r="F301" s="11" t="s">
        <v>14</v>
      </c>
    </row>
    <row r="302" spans="1:7" outlineLevel="2" x14ac:dyDescent="0.2">
      <c r="A302" s="163" t="s">
        <v>191</v>
      </c>
      <c r="B302" s="163"/>
      <c r="E302" s="11" t="s">
        <v>192</v>
      </c>
      <c r="F302" s="236">
        <v>2</v>
      </c>
      <c r="G302" s="11" t="s">
        <v>158</v>
      </c>
    </row>
    <row r="303" spans="1:7" outlineLevel="2" x14ac:dyDescent="0.2">
      <c r="A303" s="163" t="s">
        <v>193</v>
      </c>
      <c r="B303" s="163"/>
      <c r="E303" s="11" t="s">
        <v>194</v>
      </c>
      <c r="F303" s="236">
        <v>0</v>
      </c>
      <c r="G303" s="11" t="s">
        <v>158</v>
      </c>
    </row>
    <row r="304" spans="1:7" outlineLevel="2" x14ac:dyDescent="0.2">
      <c r="A304" s="163" t="s">
        <v>195</v>
      </c>
      <c r="B304" s="163"/>
      <c r="E304" s="11" t="s">
        <v>196</v>
      </c>
      <c r="F304" s="236">
        <v>0</v>
      </c>
      <c r="G304" s="11" t="s">
        <v>158</v>
      </c>
    </row>
    <row r="305" spans="1:7" outlineLevel="2" x14ac:dyDescent="0.2">
      <c r="A305" s="163" t="s">
        <v>197</v>
      </c>
      <c r="B305" s="163"/>
      <c r="E305" s="11" t="s">
        <v>198</v>
      </c>
      <c r="F305" s="236">
        <v>0</v>
      </c>
      <c r="G305" s="11" t="s">
        <v>158</v>
      </c>
    </row>
    <row r="306" spans="1:7" outlineLevel="2" x14ac:dyDescent="0.2">
      <c r="A306" s="163" t="s">
        <v>199</v>
      </c>
      <c r="B306" s="163"/>
      <c r="E306" s="11" t="s">
        <v>200</v>
      </c>
      <c r="F306" s="236">
        <v>0</v>
      </c>
      <c r="G306" s="11" t="s">
        <v>158</v>
      </c>
    </row>
    <row r="307" spans="1:7" outlineLevel="2" x14ac:dyDescent="0.2">
      <c r="A307" s="163" t="s">
        <v>201</v>
      </c>
      <c r="B307" s="163"/>
      <c r="E307" s="11" t="s">
        <v>202</v>
      </c>
      <c r="F307" s="236">
        <v>0</v>
      </c>
      <c r="G307" s="11" t="s">
        <v>158</v>
      </c>
    </row>
    <row r="308" spans="1:7" outlineLevel="2" x14ac:dyDescent="0.2">
      <c r="A308" s="163" t="s">
        <v>203</v>
      </c>
      <c r="B308" s="163"/>
      <c r="E308" s="11" t="s">
        <v>204</v>
      </c>
      <c r="F308" s="236">
        <v>0</v>
      </c>
      <c r="G308" s="11" t="s">
        <v>158</v>
      </c>
    </row>
    <row r="309" spans="1:7" outlineLevel="2" x14ac:dyDescent="0.2">
      <c r="A309" s="163" t="s">
        <v>205</v>
      </c>
      <c r="B309" s="163"/>
      <c r="E309" s="11" t="s">
        <v>206</v>
      </c>
      <c r="F309" s="236">
        <v>0</v>
      </c>
      <c r="G309" s="11" t="s">
        <v>158</v>
      </c>
    </row>
    <row r="310" spans="1:7" outlineLevel="2" x14ac:dyDescent="0.2">
      <c r="A310" s="163" t="s">
        <v>207</v>
      </c>
      <c r="B310" s="163"/>
      <c r="E310" s="11" t="s">
        <v>208</v>
      </c>
      <c r="F310" s="236">
        <v>0</v>
      </c>
      <c r="G310" s="11" t="s">
        <v>158</v>
      </c>
    </row>
    <row r="311" spans="1:7" outlineLevel="2" x14ac:dyDescent="0.2">
      <c r="A311" s="163" t="s">
        <v>209</v>
      </c>
      <c r="B311" s="163"/>
      <c r="E311" s="11" t="s">
        <v>210</v>
      </c>
      <c r="F311" s="236">
        <v>0</v>
      </c>
      <c r="G311" s="11" t="s">
        <v>158</v>
      </c>
    </row>
    <row r="312" spans="1:7" outlineLevel="2" x14ac:dyDescent="0.2">
      <c r="A312" s="163"/>
      <c r="B312" s="163"/>
      <c r="E312" s="11" t="s">
        <v>211</v>
      </c>
      <c r="F312" s="11" t="s">
        <v>14</v>
      </c>
    </row>
    <row r="313" spans="1:7" outlineLevel="2" x14ac:dyDescent="0.2">
      <c r="A313" s="163" t="s">
        <v>212</v>
      </c>
      <c r="B313" s="163"/>
      <c r="E313" s="11" t="s">
        <v>213</v>
      </c>
      <c r="F313" s="236">
        <v>0</v>
      </c>
      <c r="G313" s="11" t="s">
        <v>158</v>
      </c>
    </row>
    <row r="314" spans="1:7" outlineLevel="2" x14ac:dyDescent="0.2">
      <c r="A314" s="163" t="s">
        <v>214</v>
      </c>
      <c r="B314" s="163"/>
      <c r="E314" s="11" t="s">
        <v>215</v>
      </c>
      <c r="F314" s="236">
        <v>0</v>
      </c>
      <c r="G314" s="11" t="s">
        <v>158</v>
      </c>
    </row>
    <row r="315" spans="1:7" outlineLevel="2" x14ac:dyDescent="0.2">
      <c r="A315" s="163" t="s">
        <v>216</v>
      </c>
      <c r="B315" s="163"/>
      <c r="E315" s="11" t="s">
        <v>217</v>
      </c>
      <c r="F315" s="236">
        <v>0</v>
      </c>
      <c r="G315" s="11" t="s">
        <v>158</v>
      </c>
    </row>
    <row r="316" spans="1:7" outlineLevel="2" x14ac:dyDescent="0.2">
      <c r="A316" s="163" t="s">
        <v>218</v>
      </c>
      <c r="B316" s="163"/>
      <c r="E316" s="11" t="s">
        <v>219</v>
      </c>
      <c r="F316" s="236">
        <v>0</v>
      </c>
      <c r="G316" s="11" t="s">
        <v>158</v>
      </c>
    </row>
    <row r="317" spans="1:7" outlineLevel="2" x14ac:dyDescent="0.2">
      <c r="A317" s="163" t="s">
        <v>220</v>
      </c>
      <c r="B317" s="163"/>
      <c r="E317" s="11" t="s">
        <v>221</v>
      </c>
      <c r="F317" s="236">
        <v>0</v>
      </c>
      <c r="G317" s="11" t="s">
        <v>158</v>
      </c>
    </row>
    <row r="318" spans="1:7" outlineLevel="2" x14ac:dyDescent="0.2">
      <c r="A318" s="163" t="s">
        <v>222</v>
      </c>
      <c r="B318" s="163"/>
      <c r="E318" s="11" t="s">
        <v>223</v>
      </c>
      <c r="F318" s="236">
        <v>0</v>
      </c>
      <c r="G318" s="11" t="s">
        <v>158</v>
      </c>
    </row>
    <row r="319" spans="1:7" outlineLevel="2" x14ac:dyDescent="0.2">
      <c r="A319" s="163" t="s">
        <v>224</v>
      </c>
      <c r="B319" s="163"/>
      <c r="E319" s="11" t="s">
        <v>225</v>
      </c>
      <c r="F319" s="236">
        <v>0</v>
      </c>
      <c r="G319" s="11" t="s">
        <v>158</v>
      </c>
    </row>
    <row r="320" spans="1:7" outlineLevel="2" x14ac:dyDescent="0.2">
      <c r="A320" s="163"/>
      <c r="B320" s="163"/>
      <c r="E320" s="11" t="s">
        <v>226</v>
      </c>
      <c r="F320" s="11" t="s">
        <v>14</v>
      </c>
    </row>
    <row r="321" spans="1:7" outlineLevel="2" x14ac:dyDescent="0.2">
      <c r="A321" s="163" t="s">
        <v>227</v>
      </c>
      <c r="B321" s="163"/>
      <c r="E321" s="11" t="s">
        <v>228</v>
      </c>
      <c r="F321" s="236">
        <v>0</v>
      </c>
      <c r="G321" s="11" t="s">
        <v>158</v>
      </c>
    </row>
    <row r="322" spans="1:7" outlineLevel="2" x14ac:dyDescent="0.2">
      <c r="A322" s="163" t="s">
        <v>229</v>
      </c>
      <c r="B322" s="163"/>
      <c r="E322" s="11" t="s">
        <v>230</v>
      </c>
      <c r="F322" s="236">
        <v>0</v>
      </c>
      <c r="G322" s="11" t="s">
        <v>158</v>
      </c>
    </row>
    <row r="323" spans="1:7" outlineLevel="2" x14ac:dyDescent="0.2">
      <c r="A323" s="163" t="s">
        <v>231</v>
      </c>
      <c r="B323" s="163"/>
      <c r="E323" s="11" t="s">
        <v>232</v>
      </c>
      <c r="F323" s="236">
        <v>0</v>
      </c>
      <c r="G323" s="11" t="s">
        <v>158</v>
      </c>
    </row>
    <row r="324" spans="1:7" outlineLevel="2" x14ac:dyDescent="0.2">
      <c r="A324" s="163" t="s">
        <v>233</v>
      </c>
      <c r="B324" s="163"/>
      <c r="E324" s="11" t="s">
        <v>234</v>
      </c>
      <c r="F324" s="236">
        <v>0</v>
      </c>
      <c r="G324" s="11" t="s">
        <v>158</v>
      </c>
    </row>
    <row r="325" spans="1:7" outlineLevel="2" x14ac:dyDescent="0.2">
      <c r="A325" s="163" t="s">
        <v>235</v>
      </c>
      <c r="B325" s="163"/>
      <c r="E325" s="11" t="s">
        <v>236</v>
      </c>
      <c r="F325" s="236">
        <v>0</v>
      </c>
      <c r="G325" s="11" t="s">
        <v>158</v>
      </c>
    </row>
    <row r="326" spans="1:7" outlineLevel="2" x14ac:dyDescent="0.2">
      <c r="A326" s="163" t="s">
        <v>237</v>
      </c>
      <c r="B326" s="163"/>
      <c r="E326" s="11" t="s">
        <v>238</v>
      </c>
      <c r="F326" s="236">
        <v>0</v>
      </c>
      <c r="G326" s="11" t="s">
        <v>158</v>
      </c>
    </row>
    <row r="327" spans="1:7" outlineLevel="2" x14ac:dyDescent="0.2">
      <c r="A327" s="163" t="s">
        <v>239</v>
      </c>
      <c r="B327" s="163"/>
      <c r="E327" s="11" t="s">
        <v>240</v>
      </c>
      <c r="F327" s="236">
        <v>0</v>
      </c>
      <c r="G327" s="11" t="s">
        <v>158</v>
      </c>
    </row>
    <row r="328" spans="1:7" outlineLevel="2" x14ac:dyDescent="0.2">
      <c r="A328" s="163"/>
      <c r="B328" s="163"/>
      <c r="E328" s="11" t="s">
        <v>241</v>
      </c>
      <c r="F328" s="11" t="s">
        <v>14</v>
      </c>
    </row>
    <row r="329" spans="1:7" outlineLevel="1" x14ac:dyDescent="0.2">
      <c r="A329" s="163"/>
      <c r="B329" s="163"/>
    </row>
    <row r="330" spans="1:7" outlineLevel="1" x14ac:dyDescent="0.2">
      <c r="A330" s="163"/>
      <c r="B330" s="163" t="s">
        <v>242</v>
      </c>
    </row>
    <row r="331" spans="1:7" outlineLevel="2" x14ac:dyDescent="0.2">
      <c r="A331" s="163" t="s">
        <v>176</v>
      </c>
      <c r="B331" s="163"/>
      <c r="E331" s="11" t="s">
        <v>243</v>
      </c>
      <c r="F331" s="236">
        <v>0</v>
      </c>
      <c r="G331" s="11" t="s">
        <v>158</v>
      </c>
    </row>
    <row r="332" spans="1:7" outlineLevel="2" x14ac:dyDescent="0.2">
      <c r="A332" s="163" t="s">
        <v>178</v>
      </c>
      <c r="B332" s="163"/>
      <c r="E332" s="11" t="s">
        <v>244</v>
      </c>
      <c r="F332" s="236">
        <v>-9.3559999999999999</v>
      </c>
      <c r="G332" s="11" t="s">
        <v>158</v>
      </c>
    </row>
    <row r="333" spans="1:7" outlineLevel="2" x14ac:dyDescent="0.2">
      <c r="A333" s="163" t="s">
        <v>180</v>
      </c>
      <c r="B333" s="163"/>
      <c r="E333" s="11" t="s">
        <v>245</v>
      </c>
      <c r="F333" s="236">
        <v>-1.65</v>
      </c>
      <c r="G333" s="11" t="s">
        <v>158</v>
      </c>
    </row>
    <row r="334" spans="1:7" outlineLevel="2" x14ac:dyDescent="0.2">
      <c r="A334" s="163" t="s">
        <v>182</v>
      </c>
      <c r="B334" s="163"/>
      <c r="E334" s="11" t="s">
        <v>246</v>
      </c>
      <c r="F334" s="236">
        <v>0</v>
      </c>
      <c r="G334" s="11" t="s">
        <v>158</v>
      </c>
    </row>
    <row r="335" spans="1:7" outlineLevel="2" x14ac:dyDescent="0.2">
      <c r="A335" s="163" t="s">
        <v>184</v>
      </c>
      <c r="B335" s="163"/>
      <c r="E335" s="11" t="s">
        <v>247</v>
      </c>
      <c r="F335" s="236">
        <v>0</v>
      </c>
      <c r="G335" s="11" t="s">
        <v>158</v>
      </c>
    </row>
    <row r="336" spans="1:7" outlineLevel="2" x14ac:dyDescent="0.2">
      <c r="A336" s="163" t="s">
        <v>186</v>
      </c>
      <c r="B336" s="163"/>
      <c r="E336" s="11" t="s">
        <v>248</v>
      </c>
      <c r="F336" s="236">
        <v>-0.125</v>
      </c>
      <c r="G336" s="11" t="s">
        <v>158</v>
      </c>
    </row>
    <row r="337" spans="1:7" outlineLevel="2" x14ac:dyDescent="0.2">
      <c r="A337" s="163" t="s">
        <v>188</v>
      </c>
      <c r="B337" s="163"/>
      <c r="E337" s="11" t="s">
        <v>249</v>
      </c>
      <c r="F337" s="236">
        <v>0</v>
      </c>
      <c r="G337" s="11" t="s">
        <v>158</v>
      </c>
    </row>
    <row r="338" spans="1:7" outlineLevel="2" x14ac:dyDescent="0.2">
      <c r="A338" s="163"/>
      <c r="B338" s="163"/>
      <c r="E338" s="11" t="s">
        <v>250</v>
      </c>
      <c r="F338" s="11" t="s">
        <v>14</v>
      </c>
    </row>
    <row r="339" spans="1:7" outlineLevel="2" x14ac:dyDescent="0.2">
      <c r="A339" s="163" t="s">
        <v>191</v>
      </c>
      <c r="B339" s="163"/>
      <c r="E339" s="11" t="s">
        <v>251</v>
      </c>
      <c r="F339" s="236">
        <v>2</v>
      </c>
      <c r="G339" s="11" t="s">
        <v>158</v>
      </c>
    </row>
    <row r="340" spans="1:7" outlineLevel="2" x14ac:dyDescent="0.2">
      <c r="A340" s="163" t="s">
        <v>193</v>
      </c>
      <c r="B340" s="163"/>
      <c r="E340" s="11" t="s">
        <v>252</v>
      </c>
      <c r="F340" s="236">
        <v>0</v>
      </c>
      <c r="G340" s="11" t="s">
        <v>158</v>
      </c>
    </row>
    <row r="341" spans="1:7" outlineLevel="2" x14ac:dyDescent="0.2">
      <c r="A341" s="163" t="s">
        <v>195</v>
      </c>
      <c r="B341" s="163"/>
      <c r="E341" s="11" t="s">
        <v>253</v>
      </c>
      <c r="F341" s="236">
        <v>0</v>
      </c>
      <c r="G341" s="11" t="s">
        <v>158</v>
      </c>
    </row>
    <row r="342" spans="1:7" outlineLevel="2" x14ac:dyDescent="0.2">
      <c r="A342" s="163" t="s">
        <v>197</v>
      </c>
      <c r="B342" s="163"/>
      <c r="E342" s="11" t="s">
        <v>254</v>
      </c>
      <c r="F342" s="236">
        <v>0</v>
      </c>
      <c r="G342" s="11" t="s">
        <v>158</v>
      </c>
    </row>
    <row r="343" spans="1:7" outlineLevel="2" x14ac:dyDescent="0.2">
      <c r="A343" s="163" t="s">
        <v>199</v>
      </c>
      <c r="B343" s="163"/>
      <c r="E343" s="11" t="s">
        <v>255</v>
      </c>
      <c r="F343" s="236">
        <v>0</v>
      </c>
      <c r="G343" s="11" t="s">
        <v>158</v>
      </c>
    </row>
    <row r="344" spans="1:7" outlineLevel="2" x14ac:dyDescent="0.2">
      <c r="A344" s="163" t="s">
        <v>201</v>
      </c>
      <c r="B344" s="163"/>
      <c r="E344" s="11" t="s">
        <v>256</v>
      </c>
      <c r="F344" s="236">
        <v>0</v>
      </c>
      <c r="G344" s="11" t="s">
        <v>158</v>
      </c>
    </row>
    <row r="345" spans="1:7" outlineLevel="2" x14ac:dyDescent="0.2">
      <c r="A345" s="163" t="s">
        <v>203</v>
      </c>
      <c r="B345" s="163"/>
      <c r="E345" s="11" t="s">
        <v>257</v>
      </c>
      <c r="F345" s="236">
        <v>0</v>
      </c>
      <c r="G345" s="11" t="s">
        <v>158</v>
      </c>
    </row>
    <row r="346" spans="1:7" outlineLevel="2" x14ac:dyDescent="0.2">
      <c r="A346" s="163" t="s">
        <v>205</v>
      </c>
      <c r="B346" s="163"/>
      <c r="E346" s="11" t="s">
        <v>258</v>
      </c>
      <c r="F346" s="236">
        <v>0</v>
      </c>
      <c r="G346" s="11" t="s">
        <v>158</v>
      </c>
    </row>
    <row r="347" spans="1:7" outlineLevel="2" x14ac:dyDescent="0.2">
      <c r="A347" s="163" t="s">
        <v>207</v>
      </c>
      <c r="B347" s="163"/>
      <c r="E347" s="11" t="s">
        <v>259</v>
      </c>
      <c r="F347" s="236">
        <v>0</v>
      </c>
      <c r="G347" s="11" t="s">
        <v>158</v>
      </c>
    </row>
    <row r="348" spans="1:7" outlineLevel="2" x14ac:dyDescent="0.2">
      <c r="A348" s="163" t="s">
        <v>209</v>
      </c>
      <c r="B348" s="163"/>
      <c r="E348" s="11" t="s">
        <v>260</v>
      </c>
      <c r="F348" s="236">
        <v>0</v>
      </c>
      <c r="G348" s="11" t="s">
        <v>158</v>
      </c>
    </row>
    <row r="349" spans="1:7" outlineLevel="2" x14ac:dyDescent="0.2">
      <c r="A349" s="163"/>
      <c r="B349" s="163"/>
      <c r="E349" s="11" t="s">
        <v>261</v>
      </c>
      <c r="F349" s="11" t="s">
        <v>14</v>
      </c>
    </row>
    <row r="350" spans="1:7" outlineLevel="2" x14ac:dyDescent="0.2">
      <c r="A350" s="163" t="s">
        <v>212</v>
      </c>
      <c r="B350" s="163"/>
      <c r="E350" s="11" t="s">
        <v>262</v>
      </c>
      <c r="F350" s="236">
        <v>0</v>
      </c>
      <c r="G350" s="11" t="s">
        <v>158</v>
      </c>
    </row>
    <row r="351" spans="1:7" outlineLevel="2" x14ac:dyDescent="0.2">
      <c r="A351" s="163" t="s">
        <v>214</v>
      </c>
      <c r="B351" s="163"/>
      <c r="E351" s="11" t="s">
        <v>263</v>
      </c>
      <c r="F351" s="236">
        <v>0</v>
      </c>
      <c r="G351" s="11" t="s">
        <v>158</v>
      </c>
    </row>
    <row r="352" spans="1:7" outlineLevel="2" x14ac:dyDescent="0.2">
      <c r="A352" s="163" t="s">
        <v>216</v>
      </c>
      <c r="B352" s="163"/>
      <c r="E352" s="11" t="s">
        <v>264</v>
      </c>
      <c r="F352" s="236">
        <v>0</v>
      </c>
      <c r="G352" s="11" t="s">
        <v>158</v>
      </c>
    </row>
    <row r="353" spans="1:7" outlineLevel="2" x14ac:dyDescent="0.2">
      <c r="A353" s="163" t="s">
        <v>218</v>
      </c>
      <c r="B353" s="163"/>
      <c r="E353" s="11" t="s">
        <v>265</v>
      </c>
      <c r="F353" s="236">
        <v>0</v>
      </c>
      <c r="G353" s="11" t="s">
        <v>158</v>
      </c>
    </row>
    <row r="354" spans="1:7" outlineLevel="2" x14ac:dyDescent="0.2">
      <c r="A354" s="163" t="s">
        <v>220</v>
      </c>
      <c r="B354" s="163"/>
      <c r="E354" s="11" t="s">
        <v>266</v>
      </c>
      <c r="F354" s="236">
        <v>0</v>
      </c>
      <c r="G354" s="11" t="s">
        <v>158</v>
      </c>
    </row>
    <row r="355" spans="1:7" outlineLevel="2" x14ac:dyDescent="0.2">
      <c r="A355" s="163" t="s">
        <v>222</v>
      </c>
      <c r="B355" s="163"/>
      <c r="E355" s="11" t="s">
        <v>267</v>
      </c>
      <c r="F355" s="236">
        <v>0</v>
      </c>
      <c r="G355" s="11" t="s">
        <v>158</v>
      </c>
    </row>
    <row r="356" spans="1:7" outlineLevel="2" x14ac:dyDescent="0.2">
      <c r="A356" s="163" t="s">
        <v>224</v>
      </c>
      <c r="B356" s="163"/>
      <c r="E356" s="11" t="s">
        <v>268</v>
      </c>
      <c r="F356" s="236">
        <v>0</v>
      </c>
      <c r="G356" s="11" t="s">
        <v>158</v>
      </c>
    </row>
    <row r="357" spans="1:7" outlineLevel="2" x14ac:dyDescent="0.2">
      <c r="A357" s="163"/>
      <c r="B357" s="163"/>
      <c r="E357" s="11" t="s">
        <v>269</v>
      </c>
      <c r="F357" s="11" t="s">
        <v>14</v>
      </c>
    </row>
    <row r="358" spans="1:7" outlineLevel="2" x14ac:dyDescent="0.2">
      <c r="A358" s="163" t="s">
        <v>227</v>
      </c>
      <c r="B358" s="163"/>
      <c r="E358" s="11" t="s">
        <v>270</v>
      </c>
      <c r="F358" s="236">
        <v>0</v>
      </c>
      <c r="G358" s="11" t="s">
        <v>158</v>
      </c>
    </row>
    <row r="359" spans="1:7" outlineLevel="2" x14ac:dyDescent="0.2">
      <c r="A359" s="163" t="s">
        <v>229</v>
      </c>
      <c r="B359" s="163"/>
      <c r="E359" s="11" t="s">
        <v>271</v>
      </c>
      <c r="F359" s="236">
        <v>0</v>
      </c>
      <c r="G359" s="11" t="s">
        <v>158</v>
      </c>
    </row>
    <row r="360" spans="1:7" outlineLevel="2" x14ac:dyDescent="0.2">
      <c r="A360" s="163" t="s">
        <v>231</v>
      </c>
      <c r="B360" s="163"/>
      <c r="E360" s="11" t="s">
        <v>272</v>
      </c>
      <c r="F360" s="236">
        <v>0</v>
      </c>
      <c r="G360" s="11" t="s">
        <v>158</v>
      </c>
    </row>
    <row r="361" spans="1:7" outlineLevel="2" x14ac:dyDescent="0.2">
      <c r="A361" s="163" t="s">
        <v>233</v>
      </c>
      <c r="B361" s="163"/>
      <c r="E361" s="11" t="s">
        <v>273</v>
      </c>
      <c r="F361" s="236">
        <v>0</v>
      </c>
      <c r="G361" s="11" t="s">
        <v>158</v>
      </c>
    </row>
    <row r="362" spans="1:7" outlineLevel="2" x14ac:dyDescent="0.2">
      <c r="A362" s="163" t="s">
        <v>235</v>
      </c>
      <c r="B362" s="163"/>
      <c r="E362" s="11" t="s">
        <v>274</v>
      </c>
      <c r="F362" s="236">
        <v>0</v>
      </c>
      <c r="G362" s="11" t="s">
        <v>158</v>
      </c>
    </row>
    <row r="363" spans="1:7" outlineLevel="2" x14ac:dyDescent="0.2">
      <c r="A363" s="163" t="s">
        <v>237</v>
      </c>
      <c r="B363" s="163"/>
      <c r="E363" s="11" t="s">
        <v>275</v>
      </c>
      <c r="F363" s="236">
        <v>0</v>
      </c>
      <c r="G363" s="11" t="s">
        <v>158</v>
      </c>
    </row>
    <row r="364" spans="1:7" outlineLevel="2" x14ac:dyDescent="0.2">
      <c r="A364" s="163" t="s">
        <v>239</v>
      </c>
      <c r="B364" s="163"/>
      <c r="E364" s="11" t="s">
        <v>276</v>
      </c>
      <c r="F364" s="236">
        <v>0</v>
      </c>
      <c r="G364" s="11" t="s">
        <v>158</v>
      </c>
    </row>
    <row r="365" spans="1:7" outlineLevel="2" x14ac:dyDescent="0.2">
      <c r="A365" s="163"/>
      <c r="B365" s="163"/>
      <c r="E365" s="11" t="s">
        <v>277</v>
      </c>
      <c r="F365" s="11" t="s">
        <v>14</v>
      </c>
    </row>
    <row r="366" spans="1:7" outlineLevel="2" x14ac:dyDescent="0.2">
      <c r="A366" s="163"/>
      <c r="B366" s="163"/>
    </row>
    <row r="367" spans="1:7" outlineLevel="2" x14ac:dyDescent="0.2">
      <c r="A367" s="163"/>
      <c r="B367" s="163" t="s">
        <v>278</v>
      </c>
    </row>
    <row r="368" spans="1:7" outlineLevel="2" x14ac:dyDescent="0.2">
      <c r="A368" s="163"/>
      <c r="B368" s="163"/>
      <c r="E368" s="11" t="s">
        <v>279</v>
      </c>
      <c r="F368" s="218">
        <v>2026</v>
      </c>
      <c r="G368" s="11" t="s">
        <v>280</v>
      </c>
    </row>
    <row r="369" spans="1:23" outlineLevel="2" x14ac:dyDescent="0.2">
      <c r="A369" s="163"/>
      <c r="B369" s="163"/>
      <c r="E369" s="11" t="s">
        <v>281</v>
      </c>
      <c r="F369" s="218">
        <v>2027</v>
      </c>
      <c r="G369" s="11" t="s">
        <v>280</v>
      </c>
    </row>
    <row r="370" spans="1:23" outlineLevel="2" x14ac:dyDescent="0.2">
      <c r="A370" s="163"/>
      <c r="B370" s="163"/>
    </row>
    <row r="372" spans="1:23" x14ac:dyDescent="0.2">
      <c r="A372" s="223" t="s">
        <v>282</v>
      </c>
      <c r="B372" s="223"/>
      <c r="C372" s="224"/>
      <c r="D372" s="225"/>
      <c r="E372" s="226"/>
      <c r="F372" s="226"/>
      <c r="G372" s="226"/>
      <c r="H372" s="226"/>
      <c r="I372" s="226"/>
      <c r="J372" s="226"/>
      <c r="K372" s="226"/>
      <c r="L372" s="226"/>
      <c r="M372" s="226"/>
      <c r="N372" s="226"/>
      <c r="O372" s="226"/>
      <c r="P372" s="226"/>
      <c r="Q372" s="226"/>
      <c r="R372" s="226"/>
      <c r="S372" s="226"/>
      <c r="T372" s="226"/>
      <c r="U372" s="226"/>
      <c r="V372" s="226"/>
      <c r="W372" s="226"/>
    </row>
    <row r="373" spans="1:23" outlineLevel="1" x14ac:dyDescent="0.2"/>
    <row r="374" spans="1:23" outlineLevel="1" x14ac:dyDescent="0.2">
      <c r="B374" s="10" t="str">
        <f xml:space="preserve"> 'PD12'!B$20</f>
        <v>PR14 Blind Year reconciliation end-of-period revenue adjustments</v>
      </c>
    </row>
    <row r="375" spans="1:23" outlineLevel="2" x14ac:dyDescent="0.2"/>
    <row r="376" spans="1:23" outlineLevel="2" x14ac:dyDescent="0.2">
      <c r="E376" s="11" t="s">
        <v>283</v>
      </c>
      <c r="F376" s="222">
        <v>0</v>
      </c>
      <c r="G376" s="11" t="s">
        <v>284</v>
      </c>
    </row>
    <row r="377" spans="1:23" outlineLevel="2" x14ac:dyDescent="0.2">
      <c r="E377" s="11" t="s">
        <v>285</v>
      </c>
      <c r="F377" s="222">
        <v>0</v>
      </c>
      <c r="G377" s="11" t="s">
        <v>284</v>
      </c>
    </row>
    <row r="378" spans="1:23" outlineLevel="2" x14ac:dyDescent="0.2">
      <c r="E378" s="11" t="s">
        <v>286</v>
      </c>
      <c r="F378" s="222">
        <v>0</v>
      </c>
      <c r="G378" s="11" t="s">
        <v>284</v>
      </c>
    </row>
    <row r="379" spans="1:23" outlineLevel="2" x14ac:dyDescent="0.2">
      <c r="E379" s="11" t="s">
        <v>287</v>
      </c>
      <c r="F379" s="222">
        <v>0</v>
      </c>
      <c r="G379" s="11" t="s">
        <v>284</v>
      </c>
    </row>
    <row r="380" spans="1:23" outlineLevel="2" x14ac:dyDescent="0.2">
      <c r="E380" s="11" t="s">
        <v>288</v>
      </c>
      <c r="F380" s="222">
        <v>0</v>
      </c>
      <c r="G380" s="11" t="s">
        <v>284</v>
      </c>
    </row>
    <row r="381" spans="1:23" outlineLevel="1" x14ac:dyDescent="0.2"/>
    <row r="382" spans="1:23" outlineLevel="1" x14ac:dyDescent="0.2">
      <c r="B382" s="10" t="str">
        <f xml:space="preserve"> 'PD12'!B$27</f>
        <v>PR19 reconciliation revenue adjustments</v>
      </c>
    </row>
    <row r="383" spans="1:23" outlineLevel="2" x14ac:dyDescent="0.2"/>
    <row r="384" spans="1:23" outlineLevel="2" x14ac:dyDescent="0.2">
      <c r="E384" s="11" t="s">
        <v>289</v>
      </c>
      <c r="F384" s="222">
        <v>0</v>
      </c>
      <c r="G384" s="11" t="s">
        <v>284</v>
      </c>
    </row>
    <row r="385" spans="5:7" outlineLevel="2" x14ac:dyDescent="0.2">
      <c r="E385" s="11" t="s">
        <v>290</v>
      </c>
      <c r="F385" s="222">
        <v>0</v>
      </c>
      <c r="G385" s="11" t="s">
        <v>284</v>
      </c>
    </row>
    <row r="386" spans="5:7" outlineLevel="2" x14ac:dyDescent="0.2">
      <c r="E386" s="11" t="s">
        <v>291</v>
      </c>
      <c r="F386" s="222">
        <v>0</v>
      </c>
      <c r="G386" s="11" t="s">
        <v>284</v>
      </c>
    </row>
    <row r="387" spans="5:7" outlineLevel="2" x14ac:dyDescent="0.2">
      <c r="E387" s="11" t="s">
        <v>292</v>
      </c>
      <c r="F387" s="222">
        <v>0</v>
      </c>
      <c r="G387" s="11" t="s">
        <v>284</v>
      </c>
    </row>
    <row r="388" spans="5:7" outlineLevel="2" x14ac:dyDescent="0.2">
      <c r="E388" s="11" t="s">
        <v>293</v>
      </c>
      <c r="F388" s="222">
        <v>0</v>
      </c>
      <c r="G388" s="11" t="s">
        <v>284</v>
      </c>
    </row>
    <row r="389" spans="5:7" outlineLevel="2" x14ac:dyDescent="0.2">
      <c r="E389" s="11" t="s">
        <v>294</v>
      </c>
      <c r="F389" s="222">
        <v>0</v>
      </c>
      <c r="G389" s="11" t="s">
        <v>284</v>
      </c>
    </row>
    <row r="390" spans="5:7" outlineLevel="2" x14ac:dyDescent="0.2">
      <c r="E390" s="11" t="s">
        <v>295</v>
      </c>
      <c r="F390" s="222">
        <v>0</v>
      </c>
      <c r="G390" s="11" t="s">
        <v>284</v>
      </c>
    </row>
    <row r="391" spans="5:7" outlineLevel="2" x14ac:dyDescent="0.2">
      <c r="E391" s="11" t="s">
        <v>296</v>
      </c>
      <c r="F391" s="222">
        <v>0</v>
      </c>
      <c r="G391" s="11" t="s">
        <v>284</v>
      </c>
    </row>
    <row r="392" spans="5:7" outlineLevel="2" x14ac:dyDescent="0.2"/>
    <row r="393" spans="5:7" outlineLevel="2" x14ac:dyDescent="0.2">
      <c r="E393" s="11" t="s">
        <v>297</v>
      </c>
      <c r="F393" s="222">
        <v>0</v>
      </c>
      <c r="G393" s="11" t="s">
        <v>284</v>
      </c>
    </row>
    <row r="394" spans="5:7" outlineLevel="2" x14ac:dyDescent="0.2">
      <c r="E394" s="11" t="s">
        <v>298</v>
      </c>
      <c r="F394" s="222">
        <v>0</v>
      </c>
      <c r="G394" s="11" t="s">
        <v>284</v>
      </c>
    </row>
    <row r="395" spans="5:7" outlineLevel="2" x14ac:dyDescent="0.2">
      <c r="E395" s="11" t="s">
        <v>299</v>
      </c>
      <c r="F395" s="222">
        <v>0</v>
      </c>
      <c r="G395" s="11" t="s">
        <v>284</v>
      </c>
    </row>
    <row r="396" spans="5:7" outlineLevel="2" x14ac:dyDescent="0.2">
      <c r="E396" s="11" t="s">
        <v>300</v>
      </c>
      <c r="F396" s="222">
        <v>0</v>
      </c>
      <c r="G396" s="11" t="s">
        <v>284</v>
      </c>
    </row>
    <row r="397" spans="5:7" outlineLevel="2" x14ac:dyDescent="0.2">
      <c r="E397" s="11" t="s">
        <v>301</v>
      </c>
      <c r="F397" s="222">
        <v>0</v>
      </c>
      <c r="G397" s="11" t="s">
        <v>284</v>
      </c>
    </row>
    <row r="398" spans="5:7" outlineLevel="2" x14ac:dyDescent="0.2">
      <c r="E398" s="11" t="s">
        <v>302</v>
      </c>
      <c r="F398" s="222">
        <v>0</v>
      </c>
      <c r="G398" s="11" t="s">
        <v>284</v>
      </c>
    </row>
    <row r="399" spans="5:7" outlineLevel="2" x14ac:dyDescent="0.2">
      <c r="E399" s="11" t="s">
        <v>303</v>
      </c>
      <c r="F399" s="222">
        <v>0</v>
      </c>
      <c r="G399" s="11" t="s">
        <v>284</v>
      </c>
    </row>
    <row r="400" spans="5:7" outlineLevel="2" x14ac:dyDescent="0.2">
      <c r="E400" s="11" t="s">
        <v>304</v>
      </c>
      <c r="F400" s="222">
        <v>0</v>
      </c>
      <c r="G400" s="11" t="s">
        <v>284</v>
      </c>
    </row>
    <row r="401" spans="5:7" outlineLevel="2" x14ac:dyDescent="0.2"/>
    <row r="402" spans="5:7" outlineLevel="2" x14ac:dyDescent="0.2">
      <c r="E402" s="11" t="s">
        <v>305</v>
      </c>
      <c r="F402" s="222">
        <v>0</v>
      </c>
      <c r="G402" s="11" t="s">
        <v>284</v>
      </c>
    </row>
    <row r="403" spans="5:7" outlineLevel="2" x14ac:dyDescent="0.2">
      <c r="E403" s="11" t="s">
        <v>306</v>
      </c>
      <c r="F403" s="222">
        <v>0</v>
      </c>
      <c r="G403" s="11" t="s">
        <v>284</v>
      </c>
    </row>
    <row r="404" spans="5:7" outlineLevel="2" x14ac:dyDescent="0.2">
      <c r="E404" s="11" t="s">
        <v>307</v>
      </c>
      <c r="F404" s="222">
        <v>0</v>
      </c>
      <c r="G404" s="11" t="s">
        <v>284</v>
      </c>
    </row>
    <row r="405" spans="5:7" outlineLevel="2" x14ac:dyDescent="0.2">
      <c r="E405" s="11" t="s">
        <v>308</v>
      </c>
      <c r="F405" s="222">
        <v>0</v>
      </c>
      <c r="G405" s="11" t="s">
        <v>284</v>
      </c>
    </row>
    <row r="406" spans="5:7" outlineLevel="2" x14ac:dyDescent="0.2">
      <c r="E406" s="11" t="s">
        <v>309</v>
      </c>
      <c r="F406" s="222">
        <v>0</v>
      </c>
      <c r="G406" s="11" t="s">
        <v>284</v>
      </c>
    </row>
    <row r="407" spans="5:7" outlineLevel="2" x14ac:dyDescent="0.2">
      <c r="E407" s="11" t="s">
        <v>310</v>
      </c>
      <c r="F407" s="222">
        <v>0</v>
      </c>
      <c r="G407" s="11" t="s">
        <v>284</v>
      </c>
    </row>
    <row r="408" spans="5:7" outlineLevel="2" x14ac:dyDescent="0.2">
      <c r="E408" s="11" t="s">
        <v>311</v>
      </c>
      <c r="F408" s="222">
        <v>0</v>
      </c>
      <c r="G408" s="11" t="s">
        <v>284</v>
      </c>
    </row>
    <row r="409" spans="5:7" outlineLevel="2" x14ac:dyDescent="0.2">
      <c r="E409" s="11" t="s">
        <v>312</v>
      </c>
      <c r="F409" s="222">
        <v>0</v>
      </c>
      <c r="G409" s="11" t="s">
        <v>284</v>
      </c>
    </row>
    <row r="410" spans="5:7" outlineLevel="2" x14ac:dyDescent="0.2"/>
    <row r="411" spans="5:7" outlineLevel="2" x14ac:dyDescent="0.2">
      <c r="E411" s="11" t="s">
        <v>313</v>
      </c>
      <c r="F411" s="222">
        <v>0</v>
      </c>
      <c r="G411" s="11" t="s">
        <v>284</v>
      </c>
    </row>
    <row r="412" spans="5:7" outlineLevel="2" x14ac:dyDescent="0.2">
      <c r="E412" s="11" t="s">
        <v>314</v>
      </c>
      <c r="F412" s="222">
        <v>0</v>
      </c>
      <c r="G412" s="11" t="s">
        <v>284</v>
      </c>
    </row>
    <row r="413" spans="5:7" outlineLevel="2" x14ac:dyDescent="0.2">
      <c r="E413" s="11" t="s">
        <v>315</v>
      </c>
      <c r="F413" s="222">
        <v>0</v>
      </c>
      <c r="G413" s="11" t="s">
        <v>284</v>
      </c>
    </row>
    <row r="414" spans="5:7" outlineLevel="2" x14ac:dyDescent="0.2">
      <c r="E414" s="11" t="s">
        <v>316</v>
      </c>
      <c r="F414" s="222">
        <v>0</v>
      </c>
      <c r="G414" s="11" t="s">
        <v>284</v>
      </c>
    </row>
    <row r="415" spans="5:7" outlineLevel="2" x14ac:dyDescent="0.2">
      <c r="E415" s="11" t="s">
        <v>317</v>
      </c>
      <c r="F415" s="222">
        <v>0</v>
      </c>
      <c r="G415" s="11" t="s">
        <v>284</v>
      </c>
    </row>
    <row r="416" spans="5:7" outlineLevel="2" x14ac:dyDescent="0.2">
      <c r="E416" s="11" t="s">
        <v>318</v>
      </c>
      <c r="F416" s="222">
        <v>0</v>
      </c>
      <c r="G416" s="11" t="s">
        <v>284</v>
      </c>
    </row>
    <row r="417" spans="5:7" outlineLevel="2" x14ac:dyDescent="0.2">
      <c r="E417" s="11" t="s">
        <v>319</v>
      </c>
      <c r="F417" s="222">
        <v>0</v>
      </c>
      <c r="G417" s="11" t="s">
        <v>284</v>
      </c>
    </row>
    <row r="418" spans="5:7" outlineLevel="2" x14ac:dyDescent="0.2">
      <c r="E418" s="11" t="s">
        <v>320</v>
      </c>
      <c r="F418" s="222">
        <v>0</v>
      </c>
      <c r="G418" s="11" t="s">
        <v>284</v>
      </c>
    </row>
    <row r="419" spans="5:7" outlineLevel="2" x14ac:dyDescent="0.2"/>
    <row r="420" spans="5:7" outlineLevel="2" x14ac:dyDescent="0.2">
      <c r="E420" s="11" t="s">
        <v>321</v>
      </c>
      <c r="F420" s="222">
        <v>0</v>
      </c>
      <c r="G420" s="11" t="s">
        <v>284</v>
      </c>
    </row>
    <row r="421" spans="5:7" outlineLevel="2" x14ac:dyDescent="0.2">
      <c r="E421" s="11" t="s">
        <v>322</v>
      </c>
      <c r="F421" s="222">
        <v>0</v>
      </c>
      <c r="G421" s="11" t="s">
        <v>284</v>
      </c>
    </row>
    <row r="422" spans="5:7" outlineLevel="2" x14ac:dyDescent="0.2">
      <c r="E422" s="11" t="s">
        <v>323</v>
      </c>
      <c r="F422" s="222">
        <v>0</v>
      </c>
      <c r="G422" s="11" t="s">
        <v>284</v>
      </c>
    </row>
    <row r="423" spans="5:7" outlineLevel="2" x14ac:dyDescent="0.2">
      <c r="E423" s="11" t="s">
        <v>324</v>
      </c>
      <c r="F423" s="222">
        <v>0</v>
      </c>
      <c r="G423" s="11" t="s">
        <v>284</v>
      </c>
    </row>
    <row r="424" spans="5:7" outlineLevel="2" x14ac:dyDescent="0.2">
      <c r="E424" s="11" t="s">
        <v>325</v>
      </c>
      <c r="F424" s="222">
        <v>0</v>
      </c>
      <c r="G424" s="11" t="s">
        <v>284</v>
      </c>
    </row>
    <row r="425" spans="5:7" outlineLevel="2" x14ac:dyDescent="0.2">
      <c r="E425" s="11" t="s">
        <v>326</v>
      </c>
      <c r="F425" s="222">
        <v>0</v>
      </c>
      <c r="G425" s="11" t="s">
        <v>284</v>
      </c>
    </row>
    <row r="426" spans="5:7" outlineLevel="2" x14ac:dyDescent="0.2">
      <c r="E426" s="11" t="s">
        <v>327</v>
      </c>
      <c r="F426" s="222">
        <v>0</v>
      </c>
      <c r="G426" s="11" t="s">
        <v>284</v>
      </c>
    </row>
    <row r="427" spans="5:7" outlineLevel="2" x14ac:dyDescent="0.2">
      <c r="E427" s="11" t="s">
        <v>328</v>
      </c>
      <c r="F427" s="222">
        <v>0</v>
      </c>
      <c r="G427" s="11" t="s">
        <v>284</v>
      </c>
    </row>
    <row r="428" spans="5:7" outlineLevel="2" x14ac:dyDescent="0.2"/>
    <row r="429" spans="5:7" outlineLevel="2" x14ac:dyDescent="0.2">
      <c r="E429" s="16" t="s">
        <v>329</v>
      </c>
      <c r="F429" s="222">
        <v>0</v>
      </c>
      <c r="G429" s="11" t="s">
        <v>284</v>
      </c>
    </row>
    <row r="430" spans="5:7" outlineLevel="2" x14ac:dyDescent="0.2">
      <c r="E430" s="11" t="s">
        <v>330</v>
      </c>
      <c r="F430" s="222">
        <v>0</v>
      </c>
      <c r="G430" s="11" t="s">
        <v>284</v>
      </c>
    </row>
    <row r="431" spans="5:7" outlineLevel="2" x14ac:dyDescent="0.2">
      <c r="E431" s="11" t="s">
        <v>331</v>
      </c>
      <c r="F431" s="222">
        <v>0</v>
      </c>
      <c r="G431" s="11" t="s">
        <v>284</v>
      </c>
    </row>
    <row r="432" spans="5:7" outlineLevel="2" x14ac:dyDescent="0.2">
      <c r="E432" s="11" t="s">
        <v>332</v>
      </c>
      <c r="F432" s="222">
        <v>0</v>
      </c>
      <c r="G432" s="11" t="s">
        <v>284</v>
      </c>
    </row>
    <row r="433" spans="1:7" outlineLevel="2" x14ac:dyDescent="0.2">
      <c r="E433" s="11" t="s">
        <v>333</v>
      </c>
      <c r="F433" s="222">
        <v>0</v>
      </c>
      <c r="G433" s="11" t="s">
        <v>284</v>
      </c>
    </row>
    <row r="434" spans="1:7" outlineLevel="2" x14ac:dyDescent="0.2">
      <c r="E434" s="11" t="s">
        <v>334</v>
      </c>
      <c r="F434" s="222">
        <v>0</v>
      </c>
      <c r="G434" s="11" t="s">
        <v>284</v>
      </c>
    </row>
    <row r="435" spans="1:7" outlineLevel="2" x14ac:dyDescent="0.2">
      <c r="E435" s="11" t="s">
        <v>335</v>
      </c>
      <c r="F435" s="222">
        <v>0</v>
      </c>
      <c r="G435" s="11" t="s">
        <v>284</v>
      </c>
    </row>
    <row r="436" spans="1:7" outlineLevel="2" x14ac:dyDescent="0.2">
      <c r="E436" s="11" t="s">
        <v>336</v>
      </c>
      <c r="F436" s="222">
        <v>0</v>
      </c>
      <c r="G436" s="11" t="s">
        <v>284</v>
      </c>
    </row>
    <row r="437" spans="1:7" outlineLevel="2" x14ac:dyDescent="0.2"/>
    <row r="438" spans="1:7" outlineLevel="2" x14ac:dyDescent="0.2">
      <c r="E438" s="16" t="s">
        <v>337</v>
      </c>
      <c r="F438" s="222">
        <v>0</v>
      </c>
      <c r="G438" s="11" t="s">
        <v>284</v>
      </c>
    </row>
    <row r="439" spans="1:7" outlineLevel="2" x14ac:dyDescent="0.2">
      <c r="E439" s="11" t="s">
        <v>338</v>
      </c>
      <c r="F439" s="222">
        <v>0</v>
      </c>
      <c r="G439" s="11" t="s">
        <v>284</v>
      </c>
    </row>
    <row r="440" spans="1:7" outlineLevel="2" x14ac:dyDescent="0.2">
      <c r="E440" s="11" t="s">
        <v>339</v>
      </c>
      <c r="F440" s="222">
        <v>0</v>
      </c>
      <c r="G440" s="11" t="s">
        <v>284</v>
      </c>
    </row>
    <row r="441" spans="1:7" outlineLevel="2" x14ac:dyDescent="0.2">
      <c r="E441" s="11" t="s">
        <v>340</v>
      </c>
      <c r="F441" s="222">
        <v>0</v>
      </c>
      <c r="G441" s="11" t="s">
        <v>284</v>
      </c>
    </row>
    <row r="442" spans="1:7" outlineLevel="2" x14ac:dyDescent="0.2">
      <c r="E442" s="11" t="s">
        <v>341</v>
      </c>
      <c r="F442" s="222">
        <v>0</v>
      </c>
      <c r="G442" s="11" t="s">
        <v>284</v>
      </c>
    </row>
    <row r="443" spans="1:7" outlineLevel="2" x14ac:dyDescent="0.2">
      <c r="E443" s="11" t="s">
        <v>342</v>
      </c>
      <c r="F443" s="222">
        <v>0</v>
      </c>
      <c r="G443" s="11" t="s">
        <v>284</v>
      </c>
    </row>
    <row r="444" spans="1:7" outlineLevel="2" x14ac:dyDescent="0.2">
      <c r="E444" s="11" t="s">
        <v>343</v>
      </c>
      <c r="F444" s="222">
        <v>0</v>
      </c>
      <c r="G444" s="11" t="s">
        <v>284</v>
      </c>
    </row>
    <row r="445" spans="1:7" outlineLevel="2" x14ac:dyDescent="0.2">
      <c r="E445" s="11" t="s">
        <v>344</v>
      </c>
      <c r="F445" s="222">
        <v>0</v>
      </c>
      <c r="G445" s="11" t="s">
        <v>284</v>
      </c>
    </row>
    <row r="446" spans="1:7" s="16" customFormat="1" outlineLevel="2" x14ac:dyDescent="0.2">
      <c r="A446" s="163"/>
      <c r="B446" s="163"/>
      <c r="C446" s="164"/>
      <c r="D446" s="165"/>
    </row>
    <row r="447" spans="1:7" s="16" customFormat="1" outlineLevel="2" x14ac:dyDescent="0.2">
      <c r="A447" s="163"/>
      <c r="B447" s="163"/>
      <c r="C447" s="164"/>
      <c r="D447" s="165"/>
      <c r="E447" s="11" t="s">
        <v>345</v>
      </c>
      <c r="F447" s="222">
        <v>0</v>
      </c>
      <c r="G447" s="11" t="s">
        <v>284</v>
      </c>
    </row>
    <row r="448" spans="1:7" s="16" customFormat="1" outlineLevel="2" x14ac:dyDescent="0.2">
      <c r="A448" s="163"/>
      <c r="B448" s="163"/>
      <c r="C448" s="164"/>
      <c r="D448" s="165"/>
      <c r="E448" s="11" t="s">
        <v>346</v>
      </c>
      <c r="F448" s="222">
        <v>0</v>
      </c>
      <c r="G448" s="11" t="s">
        <v>284</v>
      </c>
    </row>
    <row r="449" spans="1:7" s="16" customFormat="1" outlineLevel="2" x14ac:dyDescent="0.2">
      <c r="A449" s="163"/>
      <c r="B449" s="163"/>
      <c r="C449" s="164"/>
      <c r="D449" s="165"/>
      <c r="E449" s="11" t="s">
        <v>347</v>
      </c>
      <c r="F449" s="222">
        <v>0</v>
      </c>
      <c r="G449" s="11" t="s">
        <v>284</v>
      </c>
    </row>
    <row r="450" spans="1:7" s="16" customFormat="1" outlineLevel="2" x14ac:dyDescent="0.2">
      <c r="A450" s="163"/>
      <c r="B450" s="163"/>
      <c r="C450" s="164"/>
      <c r="D450" s="165"/>
      <c r="E450" s="11" t="s">
        <v>348</v>
      </c>
      <c r="F450" s="222">
        <v>0</v>
      </c>
      <c r="G450" s="11" t="s">
        <v>284</v>
      </c>
    </row>
    <row r="451" spans="1:7" s="16" customFormat="1" outlineLevel="2" x14ac:dyDescent="0.2">
      <c r="A451" s="163"/>
      <c r="B451" s="163"/>
      <c r="C451" s="164"/>
      <c r="D451" s="165"/>
      <c r="E451" s="11" t="s">
        <v>349</v>
      </c>
      <c r="F451" s="222">
        <v>0</v>
      </c>
      <c r="G451" s="11" t="s">
        <v>284</v>
      </c>
    </row>
    <row r="452" spans="1:7" s="16" customFormat="1" outlineLevel="2" x14ac:dyDescent="0.2">
      <c r="A452" s="163"/>
      <c r="B452" s="163"/>
      <c r="C452" s="164"/>
      <c r="D452" s="165"/>
      <c r="E452" s="11" t="s">
        <v>350</v>
      </c>
      <c r="F452" s="222">
        <v>0</v>
      </c>
      <c r="G452" s="11" t="s">
        <v>284</v>
      </c>
    </row>
    <row r="453" spans="1:7" s="16" customFormat="1" outlineLevel="2" x14ac:dyDescent="0.2">
      <c r="A453" s="163"/>
      <c r="B453" s="163"/>
      <c r="C453" s="164"/>
      <c r="D453" s="165"/>
      <c r="E453" s="11" t="s">
        <v>351</v>
      </c>
      <c r="F453" s="222">
        <v>0</v>
      </c>
      <c r="G453" s="11" t="s">
        <v>284</v>
      </c>
    </row>
    <row r="454" spans="1:7" s="16" customFormat="1" outlineLevel="2" x14ac:dyDescent="0.2">
      <c r="A454" s="163"/>
      <c r="B454" s="163"/>
      <c r="C454" s="164"/>
      <c r="D454" s="165"/>
      <c r="E454" s="11" t="s">
        <v>351</v>
      </c>
      <c r="F454" s="222">
        <v>0</v>
      </c>
      <c r="G454" s="11" t="s">
        <v>284</v>
      </c>
    </row>
    <row r="455" spans="1:7" s="16" customFormat="1" outlineLevel="2" x14ac:dyDescent="0.2">
      <c r="A455" s="163"/>
      <c r="B455" s="163"/>
      <c r="C455" s="164"/>
      <c r="D455" s="165"/>
    </row>
    <row r="456" spans="1:7" outlineLevel="2" x14ac:dyDescent="0.2">
      <c r="E456" s="11" t="s">
        <v>352</v>
      </c>
      <c r="F456" s="222">
        <v>0</v>
      </c>
      <c r="G456" s="11" t="s">
        <v>284</v>
      </c>
    </row>
    <row r="457" spans="1:7" outlineLevel="2" x14ac:dyDescent="0.2">
      <c r="E457" s="11" t="s">
        <v>353</v>
      </c>
      <c r="F457" s="222">
        <v>0</v>
      </c>
      <c r="G457" s="11" t="s">
        <v>284</v>
      </c>
    </row>
    <row r="458" spans="1:7" outlineLevel="2" x14ac:dyDescent="0.2">
      <c r="E458" s="11" t="s">
        <v>354</v>
      </c>
      <c r="F458" s="222">
        <v>0</v>
      </c>
      <c r="G458" s="11" t="s">
        <v>284</v>
      </c>
    </row>
    <row r="459" spans="1:7" outlineLevel="2" x14ac:dyDescent="0.2">
      <c r="E459" s="11" t="s">
        <v>355</v>
      </c>
      <c r="F459" s="222">
        <v>0</v>
      </c>
      <c r="G459" s="11" t="s">
        <v>284</v>
      </c>
    </row>
    <row r="460" spans="1:7" outlineLevel="2" x14ac:dyDescent="0.2">
      <c r="E460" s="11" t="s">
        <v>356</v>
      </c>
      <c r="F460" s="222">
        <v>0</v>
      </c>
      <c r="G460" s="11" t="s">
        <v>284</v>
      </c>
    </row>
    <row r="461" spans="1:7" outlineLevel="2" x14ac:dyDescent="0.2">
      <c r="E461" s="11" t="s">
        <v>357</v>
      </c>
      <c r="F461" s="222">
        <v>0</v>
      </c>
      <c r="G461" s="11" t="s">
        <v>284</v>
      </c>
    </row>
    <row r="462" spans="1:7" outlineLevel="2" x14ac:dyDescent="0.2">
      <c r="E462" s="11" t="s">
        <v>358</v>
      </c>
      <c r="F462" s="222">
        <v>0</v>
      </c>
      <c r="G462" s="11" t="s">
        <v>284</v>
      </c>
    </row>
    <row r="463" spans="1:7" outlineLevel="2" x14ac:dyDescent="0.2">
      <c r="E463" s="11" t="s">
        <v>359</v>
      </c>
      <c r="F463" s="222">
        <v>0</v>
      </c>
      <c r="G463" s="11" t="s">
        <v>284</v>
      </c>
    </row>
    <row r="464" spans="1:7" outlineLevel="2" x14ac:dyDescent="0.2"/>
    <row r="465" spans="5:7" outlineLevel="2" x14ac:dyDescent="0.2">
      <c r="E465" s="11" t="s">
        <v>360</v>
      </c>
      <c r="F465" s="222">
        <v>0</v>
      </c>
      <c r="G465" s="11" t="s">
        <v>284</v>
      </c>
    </row>
    <row r="466" spans="5:7" outlineLevel="2" x14ac:dyDescent="0.2">
      <c r="E466" s="11" t="s">
        <v>361</v>
      </c>
      <c r="F466" s="222">
        <v>0</v>
      </c>
      <c r="G466" s="11" t="s">
        <v>284</v>
      </c>
    </row>
    <row r="467" spans="5:7" outlineLevel="2" x14ac:dyDescent="0.2">
      <c r="E467" s="11" t="s">
        <v>362</v>
      </c>
      <c r="F467" s="222">
        <v>0</v>
      </c>
      <c r="G467" s="11" t="s">
        <v>284</v>
      </c>
    </row>
    <row r="468" spans="5:7" outlineLevel="2" x14ac:dyDescent="0.2">
      <c r="E468" s="11" t="s">
        <v>363</v>
      </c>
      <c r="F468" s="222">
        <v>0</v>
      </c>
      <c r="G468" s="11" t="s">
        <v>284</v>
      </c>
    </row>
    <row r="469" spans="5:7" outlineLevel="2" x14ac:dyDescent="0.2">
      <c r="E469" s="11" t="s">
        <v>364</v>
      </c>
      <c r="F469" s="222">
        <v>0</v>
      </c>
      <c r="G469" s="11" t="s">
        <v>284</v>
      </c>
    </row>
    <row r="470" spans="5:7" outlineLevel="2" x14ac:dyDescent="0.2">
      <c r="E470" s="11" t="s">
        <v>365</v>
      </c>
      <c r="F470" s="222">
        <v>0</v>
      </c>
      <c r="G470" s="11" t="s">
        <v>284</v>
      </c>
    </row>
    <row r="471" spans="5:7" outlineLevel="2" x14ac:dyDescent="0.2">
      <c r="E471" s="11" t="s">
        <v>366</v>
      </c>
      <c r="F471" s="222">
        <v>0</v>
      </c>
      <c r="G471" s="11" t="s">
        <v>284</v>
      </c>
    </row>
    <row r="472" spans="5:7" outlineLevel="2" x14ac:dyDescent="0.2">
      <c r="E472" s="11" t="s">
        <v>367</v>
      </c>
      <c r="F472" s="222">
        <v>0</v>
      </c>
      <c r="G472" s="11" t="s">
        <v>284</v>
      </c>
    </row>
    <row r="473" spans="5:7" outlineLevel="2" x14ac:dyDescent="0.2"/>
    <row r="474" spans="5:7" outlineLevel="2" x14ac:dyDescent="0.2">
      <c r="E474" s="11" t="s">
        <v>368</v>
      </c>
      <c r="F474" s="222">
        <v>0</v>
      </c>
      <c r="G474" s="11" t="s">
        <v>284</v>
      </c>
    </row>
    <row r="475" spans="5:7" outlineLevel="2" x14ac:dyDescent="0.2">
      <c r="E475" s="11" t="s">
        <v>369</v>
      </c>
      <c r="F475" s="222">
        <v>0</v>
      </c>
      <c r="G475" s="11" t="s">
        <v>284</v>
      </c>
    </row>
    <row r="476" spans="5:7" outlineLevel="2" x14ac:dyDescent="0.2">
      <c r="E476" s="11" t="s">
        <v>370</v>
      </c>
      <c r="F476" s="222">
        <v>0</v>
      </c>
      <c r="G476" s="11" t="s">
        <v>284</v>
      </c>
    </row>
    <row r="477" spans="5:7" outlineLevel="2" x14ac:dyDescent="0.2">
      <c r="E477" s="11" t="s">
        <v>371</v>
      </c>
      <c r="F477" s="222">
        <v>0</v>
      </c>
      <c r="G477" s="11" t="s">
        <v>284</v>
      </c>
    </row>
    <row r="478" spans="5:7" outlineLevel="2" x14ac:dyDescent="0.2">
      <c r="E478" s="11" t="s">
        <v>372</v>
      </c>
      <c r="F478" s="222">
        <v>0</v>
      </c>
      <c r="G478" s="11" t="s">
        <v>284</v>
      </c>
    </row>
    <row r="479" spans="5:7" outlineLevel="2" x14ac:dyDescent="0.2">
      <c r="E479" s="11" t="s">
        <v>373</v>
      </c>
      <c r="F479" s="222">
        <v>0</v>
      </c>
      <c r="G479" s="11" t="s">
        <v>284</v>
      </c>
    </row>
    <row r="480" spans="5:7" outlineLevel="2" x14ac:dyDescent="0.2">
      <c r="E480" s="11" t="s">
        <v>374</v>
      </c>
      <c r="F480" s="222">
        <v>0</v>
      </c>
      <c r="G480" s="11" t="s">
        <v>284</v>
      </c>
    </row>
    <row r="481" spans="5:7" outlineLevel="2" x14ac:dyDescent="0.2">
      <c r="E481" s="11" t="s">
        <v>375</v>
      </c>
      <c r="F481" s="222">
        <v>0</v>
      </c>
      <c r="G481" s="11" t="s">
        <v>284</v>
      </c>
    </row>
    <row r="482" spans="5:7" outlineLevel="2" x14ac:dyDescent="0.2"/>
    <row r="483" spans="5:7" outlineLevel="2" x14ac:dyDescent="0.2">
      <c r="E483" s="11" t="s">
        <v>376</v>
      </c>
      <c r="F483" s="222">
        <v>0</v>
      </c>
      <c r="G483" s="11" t="s">
        <v>284</v>
      </c>
    </row>
    <row r="484" spans="5:7" outlineLevel="2" x14ac:dyDescent="0.2">
      <c r="E484" s="11" t="s">
        <v>377</v>
      </c>
      <c r="F484" s="222">
        <v>0</v>
      </c>
      <c r="G484" s="11" t="s">
        <v>284</v>
      </c>
    </row>
    <row r="485" spans="5:7" outlineLevel="2" x14ac:dyDescent="0.2">
      <c r="E485" s="11" t="s">
        <v>378</v>
      </c>
      <c r="F485" s="222">
        <v>0</v>
      </c>
      <c r="G485" s="11" t="s">
        <v>284</v>
      </c>
    </row>
    <row r="486" spans="5:7" outlineLevel="2" x14ac:dyDescent="0.2">
      <c r="E486" s="11" t="s">
        <v>379</v>
      </c>
      <c r="F486" s="222">
        <v>0</v>
      </c>
      <c r="G486" s="11" t="s">
        <v>284</v>
      </c>
    </row>
    <row r="487" spans="5:7" outlineLevel="2" x14ac:dyDescent="0.2">
      <c r="E487" s="11" t="s">
        <v>380</v>
      </c>
      <c r="F487" s="222">
        <v>0</v>
      </c>
      <c r="G487" s="11" t="s">
        <v>284</v>
      </c>
    </row>
    <row r="488" spans="5:7" outlineLevel="2" x14ac:dyDescent="0.2">
      <c r="E488" s="11" t="s">
        <v>381</v>
      </c>
      <c r="F488" s="222">
        <v>0</v>
      </c>
      <c r="G488" s="11" t="s">
        <v>284</v>
      </c>
    </row>
    <row r="489" spans="5:7" outlineLevel="2" x14ac:dyDescent="0.2">
      <c r="E489" s="11" t="s">
        <v>382</v>
      </c>
      <c r="F489" s="222">
        <v>0</v>
      </c>
      <c r="G489" s="11" t="s">
        <v>284</v>
      </c>
    </row>
    <row r="490" spans="5:7" outlineLevel="2" x14ac:dyDescent="0.2">
      <c r="E490" s="11" t="s">
        <v>383</v>
      </c>
      <c r="F490" s="222">
        <v>0</v>
      </c>
      <c r="G490" s="11" t="s">
        <v>284</v>
      </c>
    </row>
    <row r="491" spans="5:7" outlineLevel="2" x14ac:dyDescent="0.2"/>
    <row r="492" spans="5:7" outlineLevel="2" x14ac:dyDescent="0.2">
      <c r="E492" s="11" t="s">
        <v>384</v>
      </c>
      <c r="F492" s="222">
        <v>0</v>
      </c>
      <c r="G492" s="11" t="s">
        <v>284</v>
      </c>
    </row>
    <row r="493" spans="5:7" outlineLevel="2" x14ac:dyDescent="0.2">
      <c r="E493" s="11" t="s">
        <v>385</v>
      </c>
      <c r="F493" s="222">
        <v>0</v>
      </c>
      <c r="G493" s="11" t="s">
        <v>284</v>
      </c>
    </row>
    <row r="494" spans="5:7" outlineLevel="2" x14ac:dyDescent="0.2">
      <c r="E494" s="11" t="s">
        <v>386</v>
      </c>
      <c r="F494" s="222">
        <v>0</v>
      </c>
      <c r="G494" s="11" t="s">
        <v>284</v>
      </c>
    </row>
    <row r="495" spans="5:7" outlineLevel="2" x14ac:dyDescent="0.2">
      <c r="E495" s="11" t="s">
        <v>387</v>
      </c>
      <c r="F495" s="222">
        <v>0</v>
      </c>
      <c r="G495" s="11" t="s">
        <v>284</v>
      </c>
    </row>
    <row r="496" spans="5:7" outlineLevel="2" x14ac:dyDescent="0.2">
      <c r="E496" s="11" t="s">
        <v>388</v>
      </c>
      <c r="F496" s="222">
        <v>0</v>
      </c>
      <c r="G496" s="11" t="s">
        <v>284</v>
      </c>
    </row>
    <row r="497" spans="5:7" outlineLevel="2" x14ac:dyDescent="0.2">
      <c r="E497" s="11" t="s">
        <v>389</v>
      </c>
      <c r="F497" s="222">
        <v>0</v>
      </c>
      <c r="G497" s="11" t="s">
        <v>284</v>
      </c>
    </row>
    <row r="498" spans="5:7" outlineLevel="2" x14ac:dyDescent="0.2">
      <c r="E498" s="11" t="s">
        <v>390</v>
      </c>
      <c r="F498" s="222">
        <v>0</v>
      </c>
      <c r="G498" s="11" t="s">
        <v>284</v>
      </c>
    </row>
    <row r="499" spans="5:7" outlineLevel="2" x14ac:dyDescent="0.2">
      <c r="E499" s="11" t="s">
        <v>391</v>
      </c>
      <c r="F499" s="222">
        <v>0</v>
      </c>
      <c r="G499" s="11" t="s">
        <v>284</v>
      </c>
    </row>
    <row r="500" spans="5:7" outlineLevel="2" x14ac:dyDescent="0.2"/>
    <row r="501" spans="5:7" outlineLevel="2" x14ac:dyDescent="0.2">
      <c r="E501" s="11" t="s">
        <v>392</v>
      </c>
      <c r="F501" s="222">
        <v>0</v>
      </c>
      <c r="G501" s="11" t="s">
        <v>284</v>
      </c>
    </row>
    <row r="502" spans="5:7" outlineLevel="2" x14ac:dyDescent="0.2">
      <c r="E502" s="11" t="s">
        <v>393</v>
      </c>
      <c r="F502" s="222">
        <v>0</v>
      </c>
      <c r="G502" s="11" t="s">
        <v>284</v>
      </c>
    </row>
    <row r="503" spans="5:7" outlineLevel="2" x14ac:dyDescent="0.2">
      <c r="E503" s="11" t="s">
        <v>394</v>
      </c>
      <c r="F503" s="222">
        <v>0</v>
      </c>
      <c r="G503" s="11" t="s">
        <v>284</v>
      </c>
    </row>
    <row r="504" spans="5:7" outlineLevel="2" x14ac:dyDescent="0.2">
      <c r="E504" s="11" t="s">
        <v>395</v>
      </c>
      <c r="F504" s="222">
        <v>0</v>
      </c>
      <c r="G504" s="11" t="s">
        <v>284</v>
      </c>
    </row>
    <row r="505" spans="5:7" outlineLevel="2" x14ac:dyDescent="0.2">
      <c r="E505" s="11" t="s">
        <v>396</v>
      </c>
      <c r="F505" s="222">
        <v>0</v>
      </c>
      <c r="G505" s="11" t="s">
        <v>284</v>
      </c>
    </row>
    <row r="506" spans="5:7" outlineLevel="2" x14ac:dyDescent="0.2">
      <c r="E506" s="11" t="s">
        <v>397</v>
      </c>
      <c r="F506" s="222">
        <v>0</v>
      </c>
      <c r="G506" s="11" t="s">
        <v>284</v>
      </c>
    </row>
    <row r="507" spans="5:7" outlineLevel="2" x14ac:dyDescent="0.2">
      <c r="E507" s="11" t="s">
        <v>398</v>
      </c>
      <c r="F507" s="222">
        <v>0</v>
      </c>
      <c r="G507" s="11" t="s">
        <v>284</v>
      </c>
    </row>
    <row r="508" spans="5:7" outlineLevel="2" x14ac:dyDescent="0.2">
      <c r="E508" s="11" t="s">
        <v>399</v>
      </c>
      <c r="F508" s="222">
        <v>0</v>
      </c>
      <c r="G508" s="11" t="s">
        <v>284</v>
      </c>
    </row>
    <row r="509" spans="5:7" outlineLevel="2" x14ac:dyDescent="0.2"/>
    <row r="510" spans="5:7" outlineLevel="2" x14ac:dyDescent="0.2">
      <c r="E510" s="11" t="s">
        <v>400</v>
      </c>
      <c r="F510" s="222">
        <v>0</v>
      </c>
      <c r="G510" s="11" t="s">
        <v>284</v>
      </c>
    </row>
    <row r="511" spans="5:7" outlineLevel="2" x14ac:dyDescent="0.2">
      <c r="E511" s="11" t="s">
        <v>401</v>
      </c>
      <c r="F511" s="222">
        <v>0</v>
      </c>
      <c r="G511" s="11" t="s">
        <v>284</v>
      </c>
    </row>
    <row r="512" spans="5:7" outlineLevel="2" x14ac:dyDescent="0.2">
      <c r="E512" s="11" t="s">
        <v>402</v>
      </c>
      <c r="F512" s="222">
        <v>0</v>
      </c>
      <c r="G512" s="11" t="s">
        <v>284</v>
      </c>
    </row>
    <row r="513" spans="5:7" outlineLevel="2" x14ac:dyDescent="0.2">
      <c r="E513" s="11" t="s">
        <v>403</v>
      </c>
      <c r="F513" s="222">
        <v>0</v>
      </c>
      <c r="G513" s="11" t="s">
        <v>284</v>
      </c>
    </row>
    <row r="514" spans="5:7" outlineLevel="2" x14ac:dyDescent="0.2">
      <c r="E514" s="11" t="s">
        <v>404</v>
      </c>
      <c r="F514" s="222">
        <v>0</v>
      </c>
      <c r="G514" s="11" t="s">
        <v>284</v>
      </c>
    </row>
    <row r="515" spans="5:7" outlineLevel="2" x14ac:dyDescent="0.2">
      <c r="E515" s="11" t="s">
        <v>405</v>
      </c>
      <c r="F515" s="222">
        <v>0</v>
      </c>
      <c r="G515" s="11" t="s">
        <v>284</v>
      </c>
    </row>
    <row r="516" spans="5:7" outlineLevel="2" x14ac:dyDescent="0.2">
      <c r="E516" s="11" t="s">
        <v>406</v>
      </c>
      <c r="F516" s="222">
        <v>0</v>
      </c>
      <c r="G516" s="11" t="s">
        <v>284</v>
      </c>
    </row>
    <row r="517" spans="5:7" outlineLevel="2" x14ac:dyDescent="0.2">
      <c r="E517" s="11" t="s">
        <v>407</v>
      </c>
      <c r="F517" s="222">
        <v>0</v>
      </c>
      <c r="G517" s="11" t="s">
        <v>284</v>
      </c>
    </row>
    <row r="518" spans="5:7" outlineLevel="2" x14ac:dyDescent="0.2"/>
    <row r="519" spans="5:7" outlineLevel="2" x14ac:dyDescent="0.2">
      <c r="E519" s="11" t="s">
        <v>408</v>
      </c>
      <c r="F519" s="222">
        <v>0</v>
      </c>
      <c r="G519" s="11" t="s">
        <v>284</v>
      </c>
    </row>
    <row r="520" spans="5:7" outlineLevel="2" x14ac:dyDescent="0.2">
      <c r="E520" s="11" t="s">
        <v>409</v>
      </c>
      <c r="F520" s="222">
        <v>0</v>
      </c>
      <c r="G520" s="11" t="s">
        <v>284</v>
      </c>
    </row>
    <row r="521" spans="5:7" outlineLevel="2" x14ac:dyDescent="0.2">
      <c r="E521" s="11" t="s">
        <v>410</v>
      </c>
      <c r="F521" s="222">
        <v>0</v>
      </c>
      <c r="G521" s="11" t="s">
        <v>284</v>
      </c>
    </row>
    <row r="522" spans="5:7" outlineLevel="2" x14ac:dyDescent="0.2">
      <c r="E522" s="11" t="s">
        <v>411</v>
      </c>
      <c r="F522" s="222">
        <v>0</v>
      </c>
      <c r="G522" s="11" t="s">
        <v>284</v>
      </c>
    </row>
    <row r="523" spans="5:7" outlineLevel="2" x14ac:dyDescent="0.2">
      <c r="E523" s="11" t="s">
        <v>412</v>
      </c>
      <c r="F523" s="222">
        <v>0</v>
      </c>
      <c r="G523" s="11" t="s">
        <v>284</v>
      </c>
    </row>
    <row r="524" spans="5:7" outlineLevel="2" x14ac:dyDescent="0.2">
      <c r="E524" s="11" t="s">
        <v>413</v>
      </c>
      <c r="F524" s="222">
        <v>0</v>
      </c>
      <c r="G524" s="11" t="s">
        <v>284</v>
      </c>
    </row>
    <row r="525" spans="5:7" outlineLevel="2" x14ac:dyDescent="0.2">
      <c r="E525" s="11" t="s">
        <v>414</v>
      </c>
      <c r="F525" s="222">
        <v>0</v>
      </c>
      <c r="G525" s="11" t="s">
        <v>284</v>
      </c>
    </row>
    <row r="526" spans="5:7" outlineLevel="2" x14ac:dyDescent="0.2">
      <c r="E526" s="11" t="s">
        <v>415</v>
      </c>
      <c r="F526" s="222">
        <v>0</v>
      </c>
      <c r="G526" s="11" t="s">
        <v>284</v>
      </c>
    </row>
    <row r="527" spans="5:7" outlineLevel="2" x14ac:dyDescent="0.2"/>
    <row r="528" spans="5:7" outlineLevel="2" x14ac:dyDescent="0.2">
      <c r="E528" s="11" t="s">
        <v>416</v>
      </c>
      <c r="F528" s="222">
        <v>0</v>
      </c>
      <c r="G528" s="11" t="s">
        <v>284</v>
      </c>
    </row>
    <row r="529" spans="5:7" outlineLevel="2" x14ac:dyDescent="0.2">
      <c r="E529" s="11" t="s">
        <v>417</v>
      </c>
      <c r="F529" s="222">
        <v>0</v>
      </c>
      <c r="G529" s="11" t="s">
        <v>284</v>
      </c>
    </row>
    <row r="530" spans="5:7" outlineLevel="2" x14ac:dyDescent="0.2">
      <c r="E530" s="11" t="s">
        <v>418</v>
      </c>
      <c r="F530" s="222">
        <v>0</v>
      </c>
      <c r="G530" s="11" t="s">
        <v>284</v>
      </c>
    </row>
    <row r="531" spans="5:7" outlineLevel="2" x14ac:dyDescent="0.2">
      <c r="E531" s="11" t="s">
        <v>419</v>
      </c>
      <c r="F531" s="222">
        <v>0</v>
      </c>
      <c r="G531" s="11" t="s">
        <v>284</v>
      </c>
    </row>
    <row r="532" spans="5:7" outlineLevel="2" x14ac:dyDescent="0.2">
      <c r="E532" s="11" t="s">
        <v>420</v>
      </c>
      <c r="F532" s="222">
        <v>0</v>
      </c>
      <c r="G532" s="11" t="s">
        <v>284</v>
      </c>
    </row>
    <row r="533" spans="5:7" outlineLevel="2" x14ac:dyDescent="0.2">
      <c r="E533" s="11" t="s">
        <v>421</v>
      </c>
      <c r="F533" s="222">
        <v>0</v>
      </c>
      <c r="G533" s="11" t="s">
        <v>284</v>
      </c>
    </row>
    <row r="534" spans="5:7" outlineLevel="2" x14ac:dyDescent="0.2">
      <c r="E534" s="11" t="s">
        <v>422</v>
      </c>
      <c r="F534" s="222">
        <v>0</v>
      </c>
      <c r="G534" s="11" t="s">
        <v>284</v>
      </c>
    </row>
    <row r="535" spans="5:7" outlineLevel="2" x14ac:dyDescent="0.2">
      <c r="E535" s="11" t="s">
        <v>423</v>
      </c>
      <c r="F535" s="222">
        <v>0</v>
      </c>
      <c r="G535" s="11" t="s">
        <v>284</v>
      </c>
    </row>
    <row r="536" spans="5:7" outlineLevel="2" x14ac:dyDescent="0.2"/>
    <row r="537" spans="5:7" outlineLevel="2" x14ac:dyDescent="0.2">
      <c r="E537" s="11" t="s">
        <v>424</v>
      </c>
      <c r="F537" s="222">
        <v>0</v>
      </c>
      <c r="G537" s="11" t="s">
        <v>284</v>
      </c>
    </row>
    <row r="538" spans="5:7" outlineLevel="2" x14ac:dyDescent="0.2">
      <c r="E538" s="11" t="s">
        <v>425</v>
      </c>
      <c r="F538" s="222">
        <v>0</v>
      </c>
      <c r="G538" s="11" t="s">
        <v>284</v>
      </c>
    </row>
    <row r="539" spans="5:7" outlineLevel="2" x14ac:dyDescent="0.2">
      <c r="E539" s="11" t="s">
        <v>426</v>
      </c>
      <c r="F539" s="222">
        <v>0</v>
      </c>
      <c r="G539" s="11" t="s">
        <v>284</v>
      </c>
    </row>
    <row r="540" spans="5:7" outlineLevel="2" x14ac:dyDescent="0.2">
      <c r="E540" s="11" t="s">
        <v>427</v>
      </c>
      <c r="F540" s="222">
        <v>0</v>
      </c>
      <c r="G540" s="11" t="s">
        <v>284</v>
      </c>
    </row>
    <row r="541" spans="5:7" outlineLevel="2" x14ac:dyDescent="0.2">
      <c r="E541" s="11" t="s">
        <v>428</v>
      </c>
      <c r="F541" s="222">
        <v>0</v>
      </c>
      <c r="G541" s="11" t="s">
        <v>284</v>
      </c>
    </row>
    <row r="542" spans="5:7" outlineLevel="2" x14ac:dyDescent="0.2">
      <c r="E542" s="11" t="s">
        <v>429</v>
      </c>
      <c r="F542" s="222">
        <v>0</v>
      </c>
      <c r="G542" s="11" t="s">
        <v>284</v>
      </c>
    </row>
    <row r="543" spans="5:7" outlineLevel="2" x14ac:dyDescent="0.2">
      <c r="E543" s="11" t="s">
        <v>430</v>
      </c>
      <c r="F543" s="222">
        <v>0</v>
      </c>
      <c r="G543" s="11" t="s">
        <v>284</v>
      </c>
    </row>
    <row r="544" spans="5:7" outlineLevel="2" x14ac:dyDescent="0.2">
      <c r="E544" s="11" t="s">
        <v>431</v>
      </c>
      <c r="F544" s="222">
        <v>0</v>
      </c>
      <c r="G544" s="11" t="s">
        <v>284</v>
      </c>
    </row>
    <row r="545" spans="5:7" outlineLevel="2" x14ac:dyDescent="0.2"/>
    <row r="546" spans="5:7" outlineLevel="2" x14ac:dyDescent="0.2">
      <c r="E546" s="11" t="s">
        <v>432</v>
      </c>
      <c r="F546" s="222">
        <v>0</v>
      </c>
      <c r="G546" s="11" t="s">
        <v>284</v>
      </c>
    </row>
    <row r="547" spans="5:7" outlineLevel="2" x14ac:dyDescent="0.2">
      <c r="E547" s="11" t="s">
        <v>433</v>
      </c>
      <c r="F547" s="222">
        <v>0</v>
      </c>
      <c r="G547" s="11" t="s">
        <v>284</v>
      </c>
    </row>
    <row r="548" spans="5:7" outlineLevel="2" x14ac:dyDescent="0.2">
      <c r="E548" s="11" t="s">
        <v>434</v>
      </c>
      <c r="F548" s="222">
        <v>0</v>
      </c>
      <c r="G548" s="11" t="s">
        <v>284</v>
      </c>
    </row>
    <row r="549" spans="5:7" outlineLevel="2" x14ac:dyDescent="0.2">
      <c r="E549" s="11" t="s">
        <v>435</v>
      </c>
      <c r="F549" s="222">
        <v>0</v>
      </c>
      <c r="G549" s="11" t="s">
        <v>284</v>
      </c>
    </row>
    <row r="550" spans="5:7" outlineLevel="2" x14ac:dyDescent="0.2">
      <c r="E550" s="11" t="s">
        <v>436</v>
      </c>
      <c r="F550" s="222">
        <v>0</v>
      </c>
      <c r="G550" s="11" t="s">
        <v>284</v>
      </c>
    </row>
    <row r="551" spans="5:7" outlineLevel="2" x14ac:dyDescent="0.2">
      <c r="E551" s="11" t="s">
        <v>437</v>
      </c>
      <c r="F551" s="222">
        <v>0</v>
      </c>
      <c r="G551" s="11" t="s">
        <v>284</v>
      </c>
    </row>
    <row r="552" spans="5:7" outlineLevel="2" x14ac:dyDescent="0.2">
      <c r="E552" s="11" t="s">
        <v>438</v>
      </c>
      <c r="F552" s="222">
        <v>0</v>
      </c>
      <c r="G552" s="11" t="s">
        <v>284</v>
      </c>
    </row>
    <row r="553" spans="5:7" outlineLevel="2" x14ac:dyDescent="0.2">
      <c r="E553" s="11" t="s">
        <v>439</v>
      </c>
      <c r="F553" s="222">
        <v>0</v>
      </c>
      <c r="G553" s="11" t="s">
        <v>284</v>
      </c>
    </row>
    <row r="554" spans="5:7" outlineLevel="2" x14ac:dyDescent="0.2"/>
    <row r="555" spans="5:7" outlineLevel="2" x14ac:dyDescent="0.2">
      <c r="E555" s="11" t="s">
        <v>440</v>
      </c>
      <c r="F555" s="222">
        <v>0</v>
      </c>
      <c r="G555" s="11" t="s">
        <v>284</v>
      </c>
    </row>
    <row r="556" spans="5:7" outlineLevel="2" x14ac:dyDescent="0.2">
      <c r="E556" s="11" t="s">
        <v>441</v>
      </c>
      <c r="F556" s="222">
        <v>0</v>
      </c>
      <c r="G556" s="11" t="s">
        <v>284</v>
      </c>
    </row>
    <row r="557" spans="5:7" outlineLevel="2" x14ac:dyDescent="0.2">
      <c r="E557" s="11" t="s">
        <v>442</v>
      </c>
      <c r="F557" s="222">
        <v>0</v>
      </c>
      <c r="G557" s="11" t="s">
        <v>284</v>
      </c>
    </row>
    <row r="558" spans="5:7" outlineLevel="2" x14ac:dyDescent="0.2">
      <c r="E558" s="11" t="s">
        <v>443</v>
      </c>
      <c r="F558" s="222">
        <v>0</v>
      </c>
      <c r="G558" s="11" t="s">
        <v>284</v>
      </c>
    </row>
    <row r="559" spans="5:7" outlineLevel="2" x14ac:dyDescent="0.2">
      <c r="E559" s="11" t="s">
        <v>444</v>
      </c>
      <c r="F559" s="222">
        <v>0</v>
      </c>
      <c r="G559" s="11" t="s">
        <v>284</v>
      </c>
    </row>
    <row r="560" spans="5:7" outlineLevel="2" x14ac:dyDescent="0.2">
      <c r="E560" s="11" t="s">
        <v>445</v>
      </c>
      <c r="F560" s="222">
        <v>0</v>
      </c>
      <c r="G560" s="11" t="s">
        <v>284</v>
      </c>
    </row>
    <row r="561" spans="1:7" outlineLevel="2" x14ac:dyDescent="0.2">
      <c r="E561" s="11" t="s">
        <v>446</v>
      </c>
      <c r="F561" s="222">
        <v>0</v>
      </c>
      <c r="G561" s="11" t="s">
        <v>284</v>
      </c>
    </row>
    <row r="562" spans="1:7" outlineLevel="2" x14ac:dyDescent="0.2">
      <c r="E562" s="11" t="s">
        <v>447</v>
      </c>
      <c r="F562" s="222">
        <v>0</v>
      </c>
      <c r="G562" s="11" t="s">
        <v>284</v>
      </c>
    </row>
    <row r="563" spans="1:7" outlineLevel="2" x14ac:dyDescent="0.2"/>
    <row r="564" spans="1:7" outlineLevel="2" x14ac:dyDescent="0.2">
      <c r="E564" s="11" t="s">
        <v>448</v>
      </c>
      <c r="F564" s="222">
        <v>0</v>
      </c>
      <c r="G564" s="11" t="s">
        <v>284</v>
      </c>
    </row>
    <row r="565" spans="1:7" outlineLevel="2" x14ac:dyDescent="0.2">
      <c r="E565" s="11" t="s">
        <v>449</v>
      </c>
      <c r="F565" s="222">
        <v>0</v>
      </c>
      <c r="G565" s="11" t="s">
        <v>284</v>
      </c>
    </row>
    <row r="566" spans="1:7" outlineLevel="2" x14ac:dyDescent="0.2">
      <c r="E566" s="11" t="s">
        <v>450</v>
      </c>
      <c r="F566" s="222">
        <v>0</v>
      </c>
      <c r="G566" s="11" t="s">
        <v>284</v>
      </c>
    </row>
    <row r="567" spans="1:7" outlineLevel="2" x14ac:dyDescent="0.2">
      <c r="E567" s="11" t="s">
        <v>451</v>
      </c>
      <c r="F567" s="222">
        <v>0</v>
      </c>
      <c r="G567" s="11" t="s">
        <v>284</v>
      </c>
    </row>
    <row r="568" spans="1:7" outlineLevel="2" x14ac:dyDescent="0.2">
      <c r="E568" s="11" t="s">
        <v>452</v>
      </c>
      <c r="F568" s="222">
        <v>0</v>
      </c>
      <c r="G568" s="11" t="s">
        <v>284</v>
      </c>
    </row>
    <row r="569" spans="1:7" outlineLevel="2" x14ac:dyDescent="0.2">
      <c r="E569" s="11" t="s">
        <v>453</v>
      </c>
      <c r="F569" s="222">
        <v>0</v>
      </c>
      <c r="G569" s="11" t="s">
        <v>284</v>
      </c>
    </row>
    <row r="570" spans="1:7" outlineLevel="2" x14ac:dyDescent="0.2">
      <c r="E570" s="11" t="s">
        <v>454</v>
      </c>
      <c r="F570" s="222">
        <v>0</v>
      </c>
      <c r="G570" s="11" t="s">
        <v>284</v>
      </c>
    </row>
    <row r="571" spans="1:7" outlineLevel="2" x14ac:dyDescent="0.2">
      <c r="E571" s="11" t="s">
        <v>455</v>
      </c>
      <c r="F571" s="222">
        <v>0</v>
      </c>
      <c r="G571" s="11" t="s">
        <v>284</v>
      </c>
    </row>
    <row r="572" spans="1:7" outlineLevel="1" x14ac:dyDescent="0.2"/>
    <row r="573" spans="1:7" outlineLevel="1" x14ac:dyDescent="0.2">
      <c r="A573" s="163"/>
      <c r="B573" s="10" t="s">
        <v>456</v>
      </c>
    </row>
    <row r="574" spans="1:7" outlineLevel="2" x14ac:dyDescent="0.2">
      <c r="A574" s="163"/>
      <c r="E574" s="11" t="s">
        <v>457</v>
      </c>
      <c r="F574" s="222">
        <v>0</v>
      </c>
      <c r="G574" s="11" t="s">
        <v>284</v>
      </c>
    </row>
    <row r="575" spans="1:7" outlineLevel="2" x14ac:dyDescent="0.2">
      <c r="A575" s="163"/>
      <c r="E575" s="11" t="s">
        <v>458</v>
      </c>
      <c r="F575" s="222">
        <v>0</v>
      </c>
      <c r="G575" s="11" t="s">
        <v>284</v>
      </c>
    </row>
    <row r="576" spans="1:7" outlineLevel="2" x14ac:dyDescent="0.2">
      <c r="A576" s="163"/>
      <c r="E576" s="11" t="s">
        <v>459</v>
      </c>
      <c r="F576" s="222">
        <v>0</v>
      </c>
      <c r="G576" s="11" t="s">
        <v>284</v>
      </c>
    </row>
    <row r="577" spans="1:23" outlineLevel="2" x14ac:dyDescent="0.2">
      <c r="A577" s="163"/>
      <c r="E577" s="11" t="s">
        <v>460</v>
      </c>
      <c r="F577" s="222">
        <v>0</v>
      </c>
      <c r="G577" s="11" t="s">
        <v>284</v>
      </c>
    </row>
    <row r="578" spans="1:23" outlineLevel="2" x14ac:dyDescent="0.2">
      <c r="A578" s="163"/>
      <c r="E578" s="11" t="s">
        <v>461</v>
      </c>
      <c r="F578" s="222">
        <v>0</v>
      </c>
      <c r="G578" s="11" t="s">
        <v>284</v>
      </c>
    </row>
    <row r="579" spans="1:23" outlineLevel="2" x14ac:dyDescent="0.2">
      <c r="A579" s="163"/>
      <c r="E579" s="11" t="s">
        <v>462</v>
      </c>
      <c r="F579" s="222">
        <v>0</v>
      </c>
      <c r="G579" s="11" t="s">
        <v>284</v>
      </c>
    </row>
    <row r="580" spans="1:23" outlineLevel="2" x14ac:dyDescent="0.2">
      <c r="A580" s="163"/>
      <c r="E580" s="11" t="s">
        <v>463</v>
      </c>
      <c r="F580" s="222">
        <v>0</v>
      </c>
      <c r="G580" s="11" t="s">
        <v>284</v>
      </c>
    </row>
    <row r="581" spans="1:23" outlineLevel="2" x14ac:dyDescent="0.2">
      <c r="A581" s="163"/>
      <c r="E581" s="11" t="s">
        <v>464</v>
      </c>
      <c r="F581" s="222">
        <v>0</v>
      </c>
      <c r="G581" s="11" t="s">
        <v>284</v>
      </c>
    </row>
    <row r="583" spans="1:23" x14ac:dyDescent="0.2">
      <c r="A583" s="223" t="s">
        <v>465</v>
      </c>
      <c r="B583" s="223"/>
      <c r="C583" s="224"/>
      <c r="D583" s="225"/>
      <c r="E583" s="226"/>
      <c r="F583" s="226"/>
      <c r="G583" s="226"/>
      <c r="H583" s="226"/>
      <c r="I583" s="226"/>
      <c r="J583" s="226"/>
      <c r="K583" s="226"/>
      <c r="L583" s="226"/>
      <c r="M583" s="226"/>
      <c r="N583" s="226"/>
      <c r="O583" s="226"/>
      <c r="P583" s="226"/>
      <c r="Q583" s="226"/>
      <c r="R583" s="226"/>
      <c r="S583" s="226"/>
      <c r="T583" s="226"/>
      <c r="U583" s="226"/>
      <c r="V583" s="226"/>
      <c r="W583" s="226"/>
    </row>
    <row r="584" spans="1:23" s="16" customFormat="1" outlineLevel="1" x14ac:dyDescent="0.2">
      <c r="A584" s="163"/>
      <c r="B584" s="163"/>
      <c r="C584" s="164"/>
      <c r="D584" s="165"/>
    </row>
    <row r="585" spans="1:23" s="174" customFormat="1" ht="12.75" customHeight="1" outlineLevel="1" x14ac:dyDescent="0.2">
      <c r="A585" s="163"/>
      <c r="B585" s="10" t="s">
        <v>466</v>
      </c>
      <c r="C585" s="40"/>
      <c r="D585" s="46"/>
      <c r="E585" s="11"/>
      <c r="F585" s="11"/>
      <c r="G585" s="11"/>
      <c r="H585" s="11"/>
      <c r="I585" s="11"/>
    </row>
    <row r="586" spans="1:23" s="174" customFormat="1" ht="12.75" customHeight="1" outlineLevel="2" x14ac:dyDescent="0.3">
      <c r="A586" s="194"/>
      <c r="B586" s="175"/>
      <c r="C586" s="175"/>
      <c r="F586" s="176"/>
      <c r="G586" s="177"/>
      <c r="H586" s="177"/>
    </row>
    <row r="587" spans="1:23" s="185" customFormat="1" ht="12.75" customHeight="1" outlineLevel="2" x14ac:dyDescent="0.2">
      <c r="A587" s="179"/>
      <c r="B587" s="178"/>
      <c r="C587" s="179"/>
      <c r="D587" s="179"/>
      <c r="E587" s="180" t="s">
        <v>467</v>
      </c>
      <c r="F587" s="181">
        <v>45747</v>
      </c>
      <c r="G587" s="182" t="s">
        <v>114</v>
      </c>
      <c r="H587" s="183"/>
      <c r="I587" s="184"/>
      <c r="J587" s="183"/>
      <c r="K587" s="183"/>
      <c r="L587" s="183"/>
      <c r="M587" s="183"/>
      <c r="N587" s="183"/>
      <c r="O587" s="183"/>
      <c r="P587" s="183"/>
      <c r="Q587" s="183"/>
      <c r="R587" s="183"/>
      <c r="S587" s="183"/>
      <c r="T587" s="183"/>
      <c r="U587" s="183"/>
      <c r="V587" s="183"/>
    </row>
    <row r="588" spans="1:23" s="174" customFormat="1" ht="12.75" customHeight="1" outlineLevel="2" x14ac:dyDescent="0.2">
      <c r="A588" s="194"/>
      <c r="B588" s="186"/>
      <c r="C588" s="187"/>
      <c r="E588" s="187"/>
      <c r="F588" s="188"/>
      <c r="G588" s="177"/>
      <c r="H588" s="187"/>
      <c r="I588" s="187"/>
      <c r="J588" s="187"/>
      <c r="K588" s="187"/>
      <c r="L588" s="187"/>
      <c r="M588" s="187"/>
      <c r="N588" s="187"/>
      <c r="O588" s="187"/>
      <c r="P588" s="187"/>
      <c r="Q588" s="187"/>
      <c r="R588" s="187"/>
      <c r="S588" s="187"/>
      <c r="T588" s="187"/>
      <c r="U588" s="187"/>
      <c r="V588" s="187"/>
    </row>
    <row r="589" spans="1:23" s="207" customFormat="1" outlineLevel="2" x14ac:dyDescent="0.2">
      <c r="A589" s="212"/>
      <c r="B589" s="189"/>
      <c r="C589" s="190"/>
      <c r="D589" s="191"/>
      <c r="E589" s="11" t="s">
        <v>468</v>
      </c>
      <c r="F589" s="192">
        <v>3.2300000000000002E-2</v>
      </c>
      <c r="G589" s="207" t="s">
        <v>123</v>
      </c>
    </row>
    <row r="590" spans="1:23" s="207" customFormat="1" outlineLevel="2" x14ac:dyDescent="0.2">
      <c r="A590" s="212"/>
      <c r="B590" s="189"/>
      <c r="C590" s="190"/>
      <c r="D590" s="191"/>
      <c r="E590" s="11" t="s">
        <v>469</v>
      </c>
      <c r="F590" s="192">
        <v>3.2300000000000002E-2</v>
      </c>
      <c r="G590" s="207" t="s">
        <v>123</v>
      </c>
    </row>
    <row r="591" spans="1:23" s="207" customFormat="1" outlineLevel="2" x14ac:dyDescent="0.2">
      <c r="A591" s="212"/>
      <c r="B591" s="189"/>
      <c r="C591" s="190"/>
      <c r="D591" s="191"/>
      <c r="E591" s="11" t="s">
        <v>470</v>
      </c>
      <c r="F591" s="192">
        <v>3.2300000000000002E-2</v>
      </c>
      <c r="G591" s="207" t="s">
        <v>123</v>
      </c>
    </row>
    <row r="592" spans="1:23" s="207" customFormat="1" outlineLevel="2" x14ac:dyDescent="0.2">
      <c r="A592" s="212"/>
      <c r="B592" s="189"/>
      <c r="C592" s="190"/>
      <c r="D592" s="191"/>
      <c r="E592" s="11" t="s">
        <v>471</v>
      </c>
      <c r="F592" s="192">
        <v>3.2300000000000002E-2</v>
      </c>
      <c r="G592" s="207" t="s">
        <v>123</v>
      </c>
    </row>
    <row r="593" spans="1:22" s="207" customFormat="1" outlineLevel="2" x14ac:dyDescent="0.2">
      <c r="A593" s="212"/>
      <c r="B593" s="189"/>
      <c r="C593" s="190"/>
      <c r="D593" s="191"/>
      <c r="E593" s="11" t="s">
        <v>472</v>
      </c>
      <c r="F593" s="192">
        <v>3.2300000000000002E-2</v>
      </c>
      <c r="G593" s="208" t="s">
        <v>123</v>
      </c>
      <c r="H593" s="208"/>
    </row>
    <row r="594" spans="1:22" s="207" customFormat="1" outlineLevel="2" x14ac:dyDescent="0.2">
      <c r="A594" s="212"/>
      <c r="B594" s="189"/>
      <c r="C594" s="190"/>
      <c r="D594" s="191"/>
      <c r="E594" s="11" t="s">
        <v>473</v>
      </c>
      <c r="F594" s="192">
        <v>3.2300000000000002E-2</v>
      </c>
      <c r="G594" s="208" t="s">
        <v>123</v>
      </c>
      <c r="H594" s="208"/>
    </row>
    <row r="595" spans="1:22" s="207" customFormat="1" outlineLevel="2" x14ac:dyDescent="0.2">
      <c r="A595" s="212"/>
      <c r="B595" s="189"/>
      <c r="C595" s="190"/>
      <c r="D595" s="191"/>
      <c r="E595" s="11" t="s">
        <v>474</v>
      </c>
      <c r="F595" s="192">
        <v>3.2300000000000002E-2</v>
      </c>
      <c r="G595" s="208" t="s">
        <v>123</v>
      </c>
      <c r="H595" s="208"/>
    </row>
    <row r="596" spans="1:22" s="207" customFormat="1" outlineLevel="2" x14ac:dyDescent="0.2">
      <c r="A596" s="212"/>
      <c r="B596" s="189"/>
      <c r="C596" s="190"/>
      <c r="D596" s="191"/>
      <c r="E596" s="11" t="s">
        <v>475</v>
      </c>
      <c r="F596" s="192">
        <v>3.2300000000000002E-2</v>
      </c>
      <c r="G596" s="208" t="s">
        <v>123</v>
      </c>
      <c r="H596" s="208"/>
    </row>
    <row r="597" spans="1:22" s="207" customFormat="1" outlineLevel="1" x14ac:dyDescent="0.2">
      <c r="A597" s="213"/>
      <c r="B597" s="189"/>
      <c r="C597" s="190"/>
      <c r="D597" s="191"/>
      <c r="E597" s="208"/>
      <c r="G597" s="208"/>
      <c r="H597" s="208"/>
    </row>
    <row r="598" spans="1:22" s="207" customFormat="1" outlineLevel="1" x14ac:dyDescent="0.2">
      <c r="A598" s="213"/>
      <c r="B598" s="189" t="s">
        <v>476</v>
      </c>
      <c r="C598" s="190"/>
      <c r="D598" s="191"/>
      <c r="E598" s="208"/>
      <c r="G598" s="208"/>
      <c r="H598" s="208"/>
    </row>
    <row r="599" spans="1:22" s="207" customFormat="1" outlineLevel="2" x14ac:dyDescent="0.2">
      <c r="A599" s="213"/>
      <c r="B599" s="189"/>
      <c r="C599" s="190"/>
      <c r="D599" s="191"/>
      <c r="E599" s="208"/>
      <c r="G599" s="208"/>
      <c r="H599" s="208"/>
    </row>
    <row r="600" spans="1:22" s="174" customFormat="1" ht="12.75" customHeight="1" outlineLevel="2" x14ac:dyDescent="0.2">
      <c r="A600" s="212"/>
      <c r="B600" s="186"/>
      <c r="E600" s="11" t="s">
        <v>477</v>
      </c>
      <c r="F600" s="193">
        <v>5</v>
      </c>
      <c r="G600" s="194" t="s">
        <v>478</v>
      </c>
      <c r="H600" s="194"/>
      <c r="I600" s="187"/>
      <c r="J600" s="187"/>
      <c r="N600" s="187"/>
      <c r="O600" s="187"/>
      <c r="P600" s="187"/>
      <c r="Q600" s="187"/>
      <c r="R600" s="187"/>
      <c r="S600" s="187"/>
      <c r="T600" s="187"/>
      <c r="U600" s="187"/>
      <c r="V600" s="187"/>
    </row>
    <row r="601" spans="1:22" s="174" customFormat="1" ht="12.75" customHeight="1" outlineLevel="1" x14ac:dyDescent="0.3">
      <c r="A601" s="194"/>
      <c r="B601" s="186"/>
      <c r="C601" s="187"/>
      <c r="E601" s="195"/>
      <c r="F601" s="196"/>
      <c r="G601" s="195"/>
      <c r="H601" s="197"/>
      <c r="I601" s="187"/>
      <c r="J601" s="187"/>
      <c r="N601" s="187"/>
      <c r="O601" s="187"/>
      <c r="P601" s="187"/>
      <c r="Q601" s="187"/>
      <c r="R601" s="187"/>
      <c r="S601" s="187"/>
      <c r="T601" s="187"/>
      <c r="U601" s="187"/>
      <c r="V601" s="187"/>
    </row>
    <row r="602" spans="1:22" s="174" customFormat="1" ht="12.75" customHeight="1" outlineLevel="1" x14ac:dyDescent="0.2">
      <c r="A602" s="163"/>
      <c r="B602" s="10" t="s">
        <v>479</v>
      </c>
      <c r="C602" s="40"/>
      <c r="D602" s="46"/>
      <c r="E602" s="11"/>
      <c r="F602" s="11"/>
      <c r="G602" s="11"/>
      <c r="H602" s="11"/>
      <c r="I602" s="11"/>
    </row>
    <row r="603" spans="1:22" s="174" customFormat="1" ht="12.75" customHeight="1" outlineLevel="2" x14ac:dyDescent="0.2">
      <c r="A603" s="194"/>
      <c r="B603" s="175"/>
      <c r="E603" s="194"/>
      <c r="G603" s="194"/>
      <c r="H603" s="195"/>
    </row>
    <row r="604" spans="1:22" s="174" customFormat="1" ht="12.75" customHeight="1" outlineLevel="2" x14ac:dyDescent="0.2">
      <c r="A604" s="194"/>
      <c r="B604" s="175"/>
      <c r="C604" s="198"/>
      <c r="E604" s="11" t="s">
        <v>480</v>
      </c>
      <c r="F604" s="199">
        <v>3</v>
      </c>
      <c r="G604" s="194" t="s">
        <v>481</v>
      </c>
      <c r="H604" s="200"/>
      <c r="I604" s="188"/>
      <c r="J604" s="188"/>
      <c r="K604" s="188"/>
      <c r="L604" s="188"/>
      <c r="M604" s="188"/>
      <c r="N604" s="188"/>
      <c r="O604" s="188"/>
      <c r="P604" s="188"/>
      <c r="Q604" s="188"/>
      <c r="R604" s="188"/>
      <c r="S604" s="188"/>
      <c r="T604" s="188"/>
      <c r="U604" s="188"/>
      <c r="V604" s="188"/>
    </row>
    <row r="605" spans="1:22" s="174" customFormat="1" ht="12.75" customHeight="1" outlineLevel="2" x14ac:dyDescent="0.2">
      <c r="A605" s="194"/>
      <c r="B605" s="201"/>
      <c r="C605" s="202"/>
      <c r="E605" s="11" t="s">
        <v>482</v>
      </c>
      <c r="F605" s="199">
        <v>3</v>
      </c>
      <c r="G605" s="194" t="s">
        <v>481</v>
      </c>
      <c r="H605" s="203"/>
      <c r="I605" s="204"/>
      <c r="J605" s="204"/>
      <c r="K605" s="204"/>
      <c r="L605" s="204"/>
      <c r="M605" s="204"/>
      <c r="N605" s="204"/>
      <c r="O605" s="204"/>
      <c r="P605" s="204"/>
      <c r="Q605" s="204"/>
      <c r="R605" s="204"/>
      <c r="S605" s="204"/>
      <c r="T605" s="204"/>
      <c r="U605" s="204"/>
      <c r="V605" s="204"/>
    </row>
    <row r="606" spans="1:22" s="174" customFormat="1" ht="12.75" customHeight="1" outlineLevel="2" x14ac:dyDescent="0.2">
      <c r="A606" s="194"/>
      <c r="B606" s="175"/>
      <c r="C606" s="198"/>
      <c r="E606" s="11" t="s">
        <v>483</v>
      </c>
      <c r="F606" s="199">
        <v>3</v>
      </c>
      <c r="G606" s="194" t="s">
        <v>481</v>
      </c>
      <c r="H606" s="200"/>
      <c r="I606" s="188"/>
      <c r="J606" s="188"/>
      <c r="K606" s="188"/>
      <c r="L606" s="188"/>
      <c r="M606" s="188"/>
      <c r="N606" s="188"/>
      <c r="O606" s="188"/>
      <c r="P606" s="188"/>
      <c r="Q606" s="188"/>
      <c r="R606" s="188"/>
      <c r="S606" s="188"/>
      <c r="T606" s="188"/>
      <c r="U606" s="188"/>
      <c r="V606" s="188"/>
    </row>
    <row r="607" spans="1:22" s="174" customFormat="1" ht="12.75" customHeight="1" outlineLevel="2" x14ac:dyDescent="0.2">
      <c r="A607" s="194"/>
      <c r="B607" s="201"/>
      <c r="C607" s="202"/>
      <c r="E607" s="11" t="s">
        <v>484</v>
      </c>
      <c r="F607" s="199">
        <v>3</v>
      </c>
      <c r="G607" s="194" t="s">
        <v>481</v>
      </c>
      <c r="H607" s="203"/>
      <c r="I607" s="204"/>
      <c r="J607" s="204"/>
      <c r="K607" s="204"/>
      <c r="L607" s="204"/>
      <c r="M607" s="204"/>
      <c r="N607" s="204"/>
      <c r="O607" s="204"/>
      <c r="P607" s="204"/>
      <c r="Q607" s="204"/>
      <c r="R607" s="204"/>
      <c r="S607" s="204"/>
      <c r="T607" s="204"/>
      <c r="U607" s="204"/>
      <c r="V607" s="204"/>
    </row>
    <row r="608" spans="1:22" s="174" customFormat="1" ht="12.75" customHeight="1" outlineLevel="2" x14ac:dyDescent="0.2">
      <c r="A608" s="194"/>
      <c r="B608" s="201"/>
      <c r="C608" s="202"/>
      <c r="E608" s="11" t="s">
        <v>485</v>
      </c>
      <c r="F608" s="199">
        <v>3</v>
      </c>
      <c r="G608" s="194" t="s">
        <v>481</v>
      </c>
      <c r="H608" s="203"/>
      <c r="I608" s="204"/>
      <c r="J608" s="204"/>
      <c r="K608" s="204"/>
      <c r="L608" s="204"/>
      <c r="M608" s="204"/>
      <c r="N608" s="204"/>
      <c r="O608" s="204"/>
      <c r="P608" s="204"/>
      <c r="Q608" s="204"/>
      <c r="R608" s="204"/>
      <c r="S608" s="204"/>
      <c r="T608" s="204"/>
      <c r="U608" s="204"/>
      <c r="V608" s="204"/>
    </row>
    <row r="609" spans="1:23" s="174" customFormat="1" ht="12.75" customHeight="1" outlineLevel="2" x14ac:dyDescent="0.2">
      <c r="A609" s="194"/>
      <c r="B609" s="201"/>
      <c r="C609" s="202"/>
      <c r="E609" s="11" t="s">
        <v>486</v>
      </c>
      <c r="F609" s="199">
        <v>3</v>
      </c>
      <c r="G609" s="194" t="s">
        <v>481</v>
      </c>
      <c r="H609" s="203"/>
      <c r="I609" s="204"/>
      <c r="J609" s="204"/>
      <c r="K609" s="204"/>
      <c r="L609" s="204"/>
      <c r="M609" s="204"/>
      <c r="N609" s="204"/>
      <c r="O609" s="204"/>
      <c r="P609" s="204"/>
      <c r="Q609" s="204"/>
      <c r="R609" s="204"/>
      <c r="S609" s="204"/>
      <c r="T609" s="204"/>
      <c r="U609" s="204"/>
      <c r="V609" s="204"/>
    </row>
    <row r="610" spans="1:23" s="174" customFormat="1" ht="12.75" customHeight="1" outlineLevel="2" x14ac:dyDescent="0.2">
      <c r="A610" s="194"/>
      <c r="B610" s="186"/>
      <c r="C610" s="187"/>
      <c r="E610" s="11" t="s">
        <v>487</v>
      </c>
      <c r="F610" s="199">
        <v>3</v>
      </c>
      <c r="G610" s="194" t="s">
        <v>481</v>
      </c>
      <c r="J610" s="187"/>
      <c r="K610" s="187"/>
      <c r="L610" s="187"/>
      <c r="M610" s="187"/>
      <c r="N610" s="187"/>
      <c r="O610" s="187"/>
      <c r="P610" s="187"/>
      <c r="Q610" s="187"/>
      <c r="R610" s="187"/>
      <c r="S610" s="187"/>
      <c r="T610" s="187"/>
      <c r="U610" s="187"/>
      <c r="V610" s="187"/>
    </row>
    <row r="611" spans="1:23" s="174" customFormat="1" ht="12.75" customHeight="1" outlineLevel="2" x14ac:dyDescent="0.2">
      <c r="A611" s="194"/>
      <c r="B611" s="175"/>
      <c r="C611" s="198"/>
      <c r="E611" s="11" t="s">
        <v>488</v>
      </c>
      <c r="F611" s="199">
        <v>3</v>
      </c>
      <c r="G611" s="194" t="s">
        <v>481</v>
      </c>
      <c r="H611" s="188"/>
      <c r="I611" s="188"/>
      <c r="J611" s="188"/>
      <c r="K611" s="188"/>
      <c r="L611" s="188"/>
      <c r="M611" s="188"/>
      <c r="N611" s="188"/>
      <c r="O611" s="188"/>
      <c r="P611" s="188"/>
      <c r="Q611" s="188"/>
      <c r="R611" s="188"/>
      <c r="S611" s="188"/>
      <c r="T611" s="188"/>
      <c r="U611" s="188"/>
      <c r="V611" s="188"/>
    </row>
    <row r="613" spans="1:23" x14ac:dyDescent="0.2">
      <c r="A613" s="223" t="s">
        <v>489</v>
      </c>
      <c r="B613" s="223"/>
      <c r="C613" s="224"/>
      <c r="D613" s="225"/>
      <c r="E613" s="226"/>
      <c r="F613" s="226"/>
      <c r="G613" s="226"/>
      <c r="H613" s="226"/>
      <c r="I613" s="226"/>
      <c r="J613" s="226"/>
      <c r="K613" s="226"/>
      <c r="L613" s="226"/>
      <c r="M613" s="226"/>
      <c r="N613" s="226"/>
      <c r="O613" s="226"/>
      <c r="P613" s="226"/>
      <c r="Q613" s="226"/>
      <c r="R613" s="226"/>
      <c r="S613" s="226"/>
      <c r="T613" s="226"/>
      <c r="U613" s="226"/>
      <c r="V613" s="226"/>
      <c r="W613" s="226"/>
    </row>
    <row r="614" spans="1:23" s="174" customFormat="1" ht="12.75" customHeight="1" outlineLevel="1" x14ac:dyDescent="0.2">
      <c r="B614" s="186"/>
      <c r="C614" s="187"/>
      <c r="E614" s="187"/>
      <c r="F614" s="187"/>
      <c r="G614" s="205"/>
      <c r="H614" s="205"/>
      <c r="I614" s="187"/>
      <c r="J614" s="187"/>
      <c r="K614" s="187"/>
      <c r="L614" s="187"/>
      <c r="M614" s="187"/>
      <c r="N614" s="187"/>
      <c r="O614" s="187"/>
      <c r="P614" s="187"/>
      <c r="Q614" s="187"/>
      <c r="R614" s="187"/>
      <c r="S614" s="187"/>
      <c r="T614" s="187"/>
      <c r="U614" s="187"/>
      <c r="V614" s="187"/>
    </row>
    <row r="615" spans="1:23" s="174" customFormat="1" ht="12.75" customHeight="1" outlineLevel="1" x14ac:dyDescent="0.2">
      <c r="A615" s="174" t="s">
        <v>490</v>
      </c>
      <c r="B615" s="186"/>
      <c r="C615" s="187"/>
      <c r="E615" s="174" t="s">
        <v>491</v>
      </c>
      <c r="F615" s="206">
        <v>12</v>
      </c>
      <c r="G615" s="174" t="s">
        <v>492</v>
      </c>
      <c r="I615" s="187"/>
      <c r="J615" s="187"/>
      <c r="K615" s="187"/>
      <c r="L615" s="187"/>
      <c r="M615" s="187"/>
      <c r="N615" s="187"/>
      <c r="O615" s="187"/>
      <c r="P615" s="187"/>
      <c r="Q615" s="187"/>
      <c r="R615" s="187"/>
      <c r="S615" s="187"/>
      <c r="T615" s="187"/>
      <c r="U615" s="187"/>
      <c r="V615" s="187"/>
    </row>
    <row r="616" spans="1:23" s="174" customFormat="1" ht="12.75" customHeight="1" outlineLevel="1" x14ac:dyDescent="0.3">
      <c r="B616" s="186"/>
      <c r="C616" s="187"/>
      <c r="E616" s="177"/>
      <c r="F616" s="196"/>
      <c r="G616" s="177"/>
      <c r="H616" s="177"/>
      <c r="I616" s="187"/>
      <c r="J616" s="187"/>
      <c r="K616" s="187"/>
      <c r="L616" s="187"/>
      <c r="M616" s="187"/>
      <c r="N616" s="187"/>
      <c r="O616" s="187"/>
      <c r="P616" s="187"/>
      <c r="Q616" s="187"/>
      <c r="R616" s="187"/>
      <c r="S616" s="187"/>
      <c r="T616" s="187"/>
      <c r="U616" s="187"/>
      <c r="V616" s="187"/>
    </row>
    <row r="617" spans="1:23" s="174" customFormat="1" ht="12.75" customHeight="1" outlineLevel="1" x14ac:dyDescent="0.2">
      <c r="A617" s="174" t="s">
        <v>493</v>
      </c>
      <c r="B617" s="186"/>
      <c r="C617" s="187"/>
      <c r="E617" s="174" t="s">
        <v>494</v>
      </c>
      <c r="F617" s="206">
        <v>12</v>
      </c>
      <c r="G617" s="174" t="s">
        <v>492</v>
      </c>
      <c r="I617" s="187"/>
      <c r="J617" s="187"/>
      <c r="K617" s="187"/>
      <c r="L617" s="187"/>
      <c r="M617" s="187"/>
      <c r="N617" s="187"/>
      <c r="O617" s="187"/>
      <c r="P617" s="187"/>
      <c r="Q617" s="187"/>
      <c r="R617" s="187"/>
      <c r="S617" s="187"/>
      <c r="T617" s="187"/>
      <c r="U617" s="187"/>
      <c r="V617" s="187"/>
    </row>
    <row r="618" spans="1:23" s="174" customFormat="1" ht="12.75" customHeight="1" outlineLevel="1" x14ac:dyDescent="0.2">
      <c r="B618" s="186"/>
      <c r="C618" s="187"/>
      <c r="I618" s="187"/>
      <c r="J618" s="187"/>
      <c r="K618" s="187"/>
      <c r="L618" s="187"/>
      <c r="M618" s="187"/>
      <c r="N618" s="187"/>
      <c r="O618" s="187"/>
      <c r="P618" s="187"/>
      <c r="Q618" s="187"/>
      <c r="R618" s="187"/>
      <c r="S618" s="187"/>
      <c r="T618" s="187"/>
      <c r="U618" s="187"/>
      <c r="V618" s="187"/>
    </row>
    <row r="619" spans="1:23" s="174" customFormat="1" ht="12.75" customHeight="1" outlineLevel="1" x14ac:dyDescent="0.2">
      <c r="A619" s="174" t="s">
        <v>495</v>
      </c>
      <c r="B619" s="175"/>
      <c r="E619" s="174" t="s">
        <v>496</v>
      </c>
      <c r="F619" s="206">
        <v>365</v>
      </c>
      <c r="G619" s="174" t="s">
        <v>497</v>
      </c>
      <c r="H619" s="177"/>
      <c r="I619" s="187"/>
    </row>
    <row r="621" spans="1:23" x14ac:dyDescent="0.2">
      <c r="B621" s="10" t="s">
        <v>90</v>
      </c>
    </row>
  </sheetData>
  <conditionalFormatting sqref="C587:D587 C600:D600">
    <cfRule type="cellIs" dxfId="106" priority="1" stopIfTrue="1" operator="equal">
      <formula>"N/A"</formula>
    </cfRule>
    <cfRule type="cellIs" dxfId="105" priority="2" stopIfTrue="1" operator="notEqual">
      <formula>""</formula>
    </cfRule>
  </conditionalFormatting>
  <conditionalFormatting sqref="F2:F3">
    <cfRule type="cellIs" dxfId="104" priority="8" stopIfTrue="1" operator="notEqual">
      <formula>0</formula>
    </cfRule>
    <cfRule type="cellIs" dxfId="103" priority="9" stopIfTrue="1" operator="equal">
      <formula>""</formula>
    </cfRule>
  </conditionalFormatting>
  <conditionalFormatting sqref="J3:GO3">
    <cfRule type="cellIs" dxfId="102" priority="3" operator="equal">
      <formula>"PPA ext."</formula>
    </cfRule>
    <cfRule type="cellIs" dxfId="101" priority="4" operator="equal">
      <formula>"Delay"</formula>
    </cfRule>
    <cfRule type="cellIs" dxfId="100" priority="5" operator="equal">
      <formula>"Fin Close"</formula>
    </cfRule>
    <cfRule type="cellIs" dxfId="99" priority="6" stopIfTrue="1" operator="equal">
      <formula>"Construction"</formula>
    </cfRule>
    <cfRule type="cellIs" dxfId="98" priority="7" stopIfTrue="1" operator="equal">
      <formula>"Operations"</formula>
    </cfRule>
  </conditionalFormatting>
  <conditionalFormatting sqref="GP4:LI4">
    <cfRule type="cellIs" dxfId="97" priority="53" stopIfTrue="1" operator="equal">
      <formula>"Budget"</formula>
    </cfRule>
    <cfRule type="cellIs" dxfId="96" priority="54" stopIfTrue="1" operator="equal">
      <formula>"Actuals"</formula>
    </cfRule>
    <cfRule type="cellIs" dxfId="95" priority="55" stopIfTrue="1" operator="equal">
      <formula>"Forecast"</formula>
    </cfRule>
  </conditionalFormatting>
  <conditionalFormatting sqref="GP4:XFD4">
    <cfRule type="cellIs" dxfId="94" priority="45" operator="equal">
      <formula xml:space="preserve"> "FC/Const."</formula>
    </cfRule>
    <cfRule type="cellIs" dxfId="93" priority="46" operator="equal">
      <formula>"Ops/Post-cont."</formula>
    </cfRule>
    <cfRule type="cellIs" dxfId="92" priority="47" operator="equal">
      <formula>"Const/Ops"</formula>
    </cfRule>
    <cfRule type="cellIs" dxfId="91" priority="48" operator="equal">
      <formula>"Fin-close"</formula>
    </cfRule>
    <cfRule type="cellIs" dxfId="90" priority="49" stopIfTrue="1" operator="equal">
      <formula>"Const"</formula>
    </cfRule>
    <cfRule type="cellIs" dxfId="89" priority="50" stopIfTrue="1" operator="equal">
      <formula>"Ops"</formula>
    </cfRule>
    <cfRule type="cellIs" dxfId="88" priority="51" stopIfTrue="1" operator="equal">
      <formula>"Const"</formula>
    </cfRule>
    <cfRule type="cellIs" dxfId="87" priority="52" stopIfTrue="1" operator="equal">
      <formula>"Ops"</formula>
    </cfRule>
  </conditionalFormatting>
  <dataValidations count="2">
    <dataValidation type="list" allowBlank="1" showInputMessage="1" showErrorMessage="1" sqref="F600" xr:uid="{D9E4AB0F-C807-4641-ACC4-BF3CB6CEE58D}">
      <formula1>"1,2,3,4,5"</formula1>
    </dataValidation>
    <dataValidation type="list" allowBlank="1" showInputMessage="1" showErrorMessage="1" sqref="F604:F611" xr:uid="{5BF75706-B35B-4F32-B05E-E0E816049271}">
      <formula1>"1, 2, 3"</formula1>
    </dataValidation>
  </dataValidations>
  <pageMargins left="0.70866141732283472" right="0.70866141732283472" top="0.74803149606299213" bottom="0.74803149606299213" header="0.31496062992125984" footer="0.31496062992125984"/>
  <pageSetup paperSize="9" scale="48" fitToHeight="0" orientation="landscape" r:id="rId1"/>
  <headerFooter>
    <oddHeader>&amp;L&amp;F&amp;C&amp;A</oddHeader>
    <oddFooter>&amp;LPrinted on &amp;D at &amp;T&amp;CPage &amp;P of &amp;N&amp;ROfwat</oddFooter>
  </headerFooter>
  <customProperties>
    <customPr name="MMSheetType"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AAE47"/>
  <sheetViews>
    <sheetView showGridLines="0" defaultGridColor="0" colorId="22" zoomScale="90" zoomScaleNormal="90" workbookViewId="0">
      <pane xSplit="9" ySplit="5" topLeftCell="J6" activePane="bottomRight" state="frozen"/>
      <selection pane="topRight"/>
      <selection pane="bottomLeft"/>
      <selection pane="bottomRight"/>
    </sheetView>
  </sheetViews>
  <sheetFormatPr defaultColWidth="0" defaultRowHeight="13.8" outlineLevelRow="1" x14ac:dyDescent="0.2"/>
  <cols>
    <col min="1" max="2" width="1.42578125" style="10" customWidth="1"/>
    <col min="3" max="3" width="1.42578125" style="40" customWidth="1"/>
    <col min="4" max="4" width="1.42578125" style="46" customWidth="1"/>
    <col min="5" max="5" width="30.42578125" style="11" bestFit="1" customWidth="1"/>
    <col min="6" max="6" width="14.42578125" style="11" bestFit="1" customWidth="1"/>
    <col min="7" max="7" width="13.140625" style="11" bestFit="1" customWidth="1"/>
    <col min="8" max="8" width="7" style="11" bestFit="1" customWidth="1"/>
    <col min="9" max="9" width="3.42578125" style="11" customWidth="1"/>
    <col min="10" max="23" width="11.85546875" style="11" bestFit="1" customWidth="1"/>
    <col min="24" max="16384" width="15.140625" style="11" hidden="1"/>
  </cols>
  <sheetData>
    <row r="1" spans="1:707" s="13" customFormat="1" ht="31.2" x14ac:dyDescent="0.2">
      <c r="A1" s="1" t="str">
        <f ca="1" xml:space="preserve"> RIGHT(CELL("filename", A1), LEN(CELL("filename", A1)) - SEARCH("]", CELL("filename", A1)))</f>
        <v>Time</v>
      </c>
      <c r="B1" s="1"/>
    </row>
    <row r="2" spans="1:707" s="23" customFormat="1" x14ac:dyDescent="0.2">
      <c r="A2" s="14"/>
      <c r="B2" s="14"/>
      <c r="C2" s="20"/>
      <c r="D2" s="19"/>
      <c r="E2" s="9" t="s">
        <v>101</v>
      </c>
      <c r="F2" s="22">
        <v>0</v>
      </c>
      <c r="G2" s="21" t="s">
        <v>102</v>
      </c>
      <c r="H2" s="9"/>
      <c r="I2" s="9"/>
      <c r="J2" s="5">
        <f t="shared" ref="J2:W2" si="0" xml:space="preserve"> J$12</f>
        <v>42825</v>
      </c>
      <c r="K2" s="5">
        <f t="shared" si="0"/>
        <v>43190</v>
      </c>
      <c r="L2" s="5">
        <f t="shared" si="0"/>
        <v>43555</v>
      </c>
      <c r="M2" s="5">
        <f t="shared" si="0"/>
        <v>43921</v>
      </c>
      <c r="N2" s="5">
        <f t="shared" si="0"/>
        <v>44286</v>
      </c>
      <c r="O2" s="5">
        <f t="shared" si="0"/>
        <v>44651</v>
      </c>
      <c r="P2" s="5">
        <f t="shared" si="0"/>
        <v>45016</v>
      </c>
      <c r="Q2" s="5">
        <f t="shared" si="0"/>
        <v>45382</v>
      </c>
      <c r="R2" s="5">
        <f t="shared" si="0"/>
        <v>45747</v>
      </c>
      <c r="S2" s="5">
        <f t="shared" si="0"/>
        <v>46112</v>
      </c>
      <c r="T2" s="5">
        <f t="shared" si="0"/>
        <v>46477</v>
      </c>
      <c r="U2" s="5">
        <f t="shared" si="0"/>
        <v>46843</v>
      </c>
      <c r="V2" s="5">
        <f t="shared" si="0"/>
        <v>47208</v>
      </c>
      <c r="W2" s="5">
        <f t="shared" si="0"/>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x14ac:dyDescent="0.2">
      <c r="A3" s="14"/>
      <c r="B3" s="14"/>
      <c r="C3" s="20"/>
      <c r="D3" s="19"/>
      <c r="E3" s="11" t="s">
        <v>103</v>
      </c>
      <c r="F3" s="22">
        <v>0</v>
      </c>
      <c r="G3" s="21" t="s">
        <v>104</v>
      </c>
      <c r="H3" s="9"/>
      <c r="I3" s="9"/>
      <c r="J3" s="2" t="str">
        <f>J$40</f>
        <v/>
      </c>
      <c r="K3" s="2" t="str">
        <f t="shared" ref="K3:W3" si="1">K$40</f>
        <v/>
      </c>
      <c r="L3" s="2" t="str">
        <f t="shared" si="1"/>
        <v/>
      </c>
      <c r="M3" s="2" t="str">
        <f t="shared" si="1"/>
        <v/>
      </c>
      <c r="N3" s="2" t="str">
        <f t="shared" si="1"/>
        <v/>
      </c>
      <c r="O3" s="2" t="str">
        <f t="shared" si="1"/>
        <v/>
      </c>
      <c r="P3" s="2" t="str">
        <f t="shared" si="1"/>
        <v/>
      </c>
      <c r="Q3" s="2" t="str">
        <f t="shared" si="1"/>
        <v/>
      </c>
      <c r="R3" s="2" t="str">
        <f t="shared" si="1"/>
        <v/>
      </c>
      <c r="S3" s="2" t="str">
        <f t="shared" si="1"/>
        <v>PR24</v>
      </c>
      <c r="T3" s="2" t="str">
        <f t="shared" si="1"/>
        <v>PR24</v>
      </c>
      <c r="U3" s="2" t="str">
        <f t="shared" si="1"/>
        <v>PR24</v>
      </c>
      <c r="V3" s="2" t="str">
        <f t="shared" si="1"/>
        <v>PR24</v>
      </c>
      <c r="W3" s="2" t="str">
        <f t="shared" si="1"/>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x14ac:dyDescent="0.2">
      <c r="A4" s="14"/>
      <c r="B4" s="14"/>
      <c r="C4" s="20"/>
      <c r="D4" s="19"/>
      <c r="E4" s="9" t="s">
        <v>105</v>
      </c>
      <c r="F4" s="10"/>
      <c r="G4" s="9"/>
      <c r="H4" s="9"/>
      <c r="I4" s="9"/>
      <c r="J4" s="7">
        <f xml:space="preserve"> J$45</f>
        <v>2017</v>
      </c>
      <c r="K4" s="7">
        <f t="shared" ref="K4:W4" si="2" xml:space="preserve"> K$45</f>
        <v>2018</v>
      </c>
      <c r="L4" s="7">
        <f t="shared" si="2"/>
        <v>2019</v>
      </c>
      <c r="M4" s="7">
        <f t="shared" si="2"/>
        <v>2020</v>
      </c>
      <c r="N4" s="7">
        <f t="shared" si="2"/>
        <v>2021</v>
      </c>
      <c r="O4" s="7">
        <f t="shared" si="2"/>
        <v>2022</v>
      </c>
      <c r="P4" s="7">
        <f t="shared" si="2"/>
        <v>2023</v>
      </c>
      <c r="Q4" s="7">
        <f t="shared" si="2"/>
        <v>2024</v>
      </c>
      <c r="R4" s="7">
        <f t="shared" si="2"/>
        <v>2025</v>
      </c>
      <c r="S4" s="7">
        <f t="shared" si="2"/>
        <v>2026</v>
      </c>
      <c r="T4" s="7">
        <f t="shared" si="2"/>
        <v>2027</v>
      </c>
      <c r="U4" s="7">
        <f t="shared" si="2"/>
        <v>2028</v>
      </c>
      <c r="V4" s="7">
        <f t="shared" si="2"/>
        <v>2029</v>
      </c>
      <c r="W4" s="7">
        <f t="shared" si="2"/>
        <v>2030</v>
      </c>
    </row>
    <row r="5" spans="1:707" s="3" customFormat="1" x14ac:dyDescent="0.2">
      <c r="A5" s="14"/>
      <c r="B5" s="14"/>
      <c r="C5" s="20"/>
      <c r="D5" s="19"/>
      <c r="E5" s="9" t="s">
        <v>108</v>
      </c>
      <c r="F5" s="10" t="s">
        <v>109</v>
      </c>
      <c r="G5" s="10" t="s">
        <v>110</v>
      </c>
      <c r="H5" s="10" t="s">
        <v>111</v>
      </c>
      <c r="I5" s="9"/>
      <c r="J5" s="4">
        <f t="shared" ref="J5:W5" si="3" xml:space="preserve"> J$15</f>
        <v>1</v>
      </c>
      <c r="K5" s="4">
        <f t="shared" si="3"/>
        <v>2</v>
      </c>
      <c r="L5" s="4">
        <f t="shared" si="3"/>
        <v>3</v>
      </c>
      <c r="M5" s="4">
        <f t="shared" si="3"/>
        <v>4</v>
      </c>
      <c r="N5" s="4">
        <f t="shared" si="3"/>
        <v>5</v>
      </c>
      <c r="O5" s="4">
        <f t="shared" si="3"/>
        <v>6</v>
      </c>
      <c r="P5" s="4">
        <f t="shared" si="3"/>
        <v>7</v>
      </c>
      <c r="Q5" s="4">
        <f t="shared" si="3"/>
        <v>8</v>
      </c>
      <c r="R5" s="4">
        <f t="shared" si="3"/>
        <v>9</v>
      </c>
      <c r="S5" s="4">
        <f t="shared" si="3"/>
        <v>10</v>
      </c>
      <c r="T5" s="4">
        <f t="shared" si="3"/>
        <v>11</v>
      </c>
      <c r="U5" s="4">
        <f t="shared" si="3"/>
        <v>12</v>
      </c>
      <c r="V5" s="4">
        <f t="shared" si="3"/>
        <v>13</v>
      </c>
      <c r="W5" s="4">
        <f t="shared" si="3"/>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x14ac:dyDescent="0.2">
      <c r="D6" s="11"/>
      <c r="F6" s="10"/>
      <c r="G6" s="10"/>
      <c r="H6" s="10"/>
    </row>
    <row r="8" spans="1:707" x14ac:dyDescent="0.2">
      <c r="A8" s="223" t="s">
        <v>498</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2">
      <c r="B9" s="10" t="s">
        <v>499</v>
      </c>
    </row>
    <row r="10" spans="1:707" outlineLevel="1" x14ac:dyDescent="0.2">
      <c r="E10" s="237" t="str">
        <f t="shared" ref="E10:W10" si="4" xml:space="preserve">  E$21</f>
        <v>Model period start</v>
      </c>
      <c r="F10" s="237">
        <f t="shared" si="4"/>
        <v>0</v>
      </c>
      <c r="G10" s="237" t="str">
        <f t="shared" si="4"/>
        <v>date</v>
      </c>
      <c r="H10" s="237">
        <f t="shared" si="4"/>
        <v>0</v>
      </c>
      <c r="I10" s="237">
        <f t="shared" si="4"/>
        <v>0</v>
      </c>
      <c r="J10" s="237">
        <f t="shared" si="4"/>
        <v>42461</v>
      </c>
      <c r="K10" s="237">
        <f t="shared" si="4"/>
        <v>42826</v>
      </c>
      <c r="L10" s="237">
        <f t="shared" si="4"/>
        <v>43191</v>
      </c>
      <c r="M10" s="237">
        <f t="shared" si="4"/>
        <v>43556</v>
      </c>
      <c r="N10" s="237">
        <f t="shared" si="4"/>
        <v>43922</v>
      </c>
      <c r="O10" s="237">
        <f t="shared" si="4"/>
        <v>44287</v>
      </c>
      <c r="P10" s="237">
        <f t="shared" si="4"/>
        <v>44652</v>
      </c>
      <c r="Q10" s="237">
        <f t="shared" si="4"/>
        <v>45017</v>
      </c>
      <c r="R10" s="237">
        <f t="shared" si="4"/>
        <v>45383</v>
      </c>
      <c r="S10" s="237">
        <f t="shared" si="4"/>
        <v>45748</v>
      </c>
      <c r="T10" s="237">
        <f t="shared" si="4"/>
        <v>46113</v>
      </c>
      <c r="U10" s="237">
        <f t="shared" si="4"/>
        <v>46478</v>
      </c>
      <c r="V10" s="237">
        <f t="shared" si="4"/>
        <v>46844</v>
      </c>
      <c r="W10" s="237">
        <f t="shared" si="4"/>
        <v>47209</v>
      </c>
    </row>
    <row r="11" spans="1:707" outlineLevel="1" x14ac:dyDescent="0.2">
      <c r="E11" s="238" t="str">
        <f xml:space="preserve">  InpS!E$11</f>
        <v>Months per period (Primary)</v>
      </c>
      <c r="F11" s="238">
        <f xml:space="preserve">  InpS!F$11</f>
        <v>12</v>
      </c>
      <c r="G11" s="238" t="str">
        <f xml:space="preserve">  InpS!G$11</f>
        <v>Months</v>
      </c>
    </row>
    <row r="12" spans="1:707" outlineLevel="1" x14ac:dyDescent="0.2">
      <c r="A12" s="239"/>
      <c r="B12" s="239"/>
      <c r="C12" s="240"/>
      <c r="D12" s="241"/>
      <c r="E12" s="242" t="s">
        <v>499</v>
      </c>
      <c r="F12" s="242"/>
      <c r="G12" s="242" t="s">
        <v>114</v>
      </c>
      <c r="H12" s="242"/>
      <c r="I12" s="242"/>
      <c r="J12" s="243">
        <f t="shared" ref="J12" si="5" xml:space="preserve">  EDATE( J10, $F11 ) - 1</f>
        <v>42825</v>
      </c>
      <c r="K12" s="243">
        <f t="shared" ref="K12:W12" si="6" xml:space="preserve">  EDATE( K10, $F11 ) - 1</f>
        <v>43190</v>
      </c>
      <c r="L12" s="243">
        <f t="shared" si="6"/>
        <v>43555</v>
      </c>
      <c r="M12" s="243">
        <f t="shared" si="6"/>
        <v>43921</v>
      </c>
      <c r="N12" s="243">
        <f t="shared" si="6"/>
        <v>44286</v>
      </c>
      <c r="O12" s="243">
        <f t="shared" si="6"/>
        <v>44651</v>
      </c>
      <c r="P12" s="243">
        <f t="shared" si="6"/>
        <v>45016</v>
      </c>
      <c r="Q12" s="243">
        <f t="shared" si="6"/>
        <v>45382</v>
      </c>
      <c r="R12" s="243">
        <f t="shared" si="6"/>
        <v>45747</v>
      </c>
      <c r="S12" s="243">
        <f t="shared" si="6"/>
        <v>46112</v>
      </c>
      <c r="T12" s="243">
        <f t="shared" si="6"/>
        <v>46477</v>
      </c>
      <c r="U12" s="243">
        <f t="shared" si="6"/>
        <v>46843</v>
      </c>
      <c r="V12" s="243">
        <f t="shared" si="6"/>
        <v>47208</v>
      </c>
      <c r="W12" s="243">
        <f t="shared" si="6"/>
        <v>47573</v>
      </c>
    </row>
    <row r="13" spans="1:707" outlineLevel="1" x14ac:dyDescent="0.2"/>
    <row r="14" spans="1:707" outlineLevel="1" x14ac:dyDescent="0.2">
      <c r="B14" s="10" t="s">
        <v>500</v>
      </c>
    </row>
    <row r="15" spans="1:707" outlineLevel="1" x14ac:dyDescent="0.2">
      <c r="A15" s="239"/>
      <c r="B15" s="239"/>
      <c r="C15" s="240"/>
      <c r="D15" s="241"/>
      <c r="E15" s="242" t="s">
        <v>500</v>
      </c>
      <c r="F15" s="242"/>
      <c r="G15" s="244" t="s">
        <v>501</v>
      </c>
      <c r="H15" s="244"/>
      <c r="I15" s="244"/>
      <c r="J15" s="245">
        <f t="shared" ref="J15" si="7" xml:space="preserve">  I15 + 1</f>
        <v>1</v>
      </c>
      <c r="K15" s="245">
        <f t="shared" ref="K15" si="8" xml:space="preserve">  J15 + 1</f>
        <v>2</v>
      </c>
      <c r="L15" s="245">
        <f t="shared" ref="L15" si="9" xml:space="preserve">  K15 + 1</f>
        <v>3</v>
      </c>
      <c r="M15" s="245">
        <f t="shared" ref="M15" si="10" xml:space="preserve">  L15 + 1</f>
        <v>4</v>
      </c>
      <c r="N15" s="245">
        <f t="shared" ref="N15" si="11" xml:space="preserve">  M15 + 1</f>
        <v>5</v>
      </c>
      <c r="O15" s="245">
        <f t="shared" ref="O15" si="12" xml:space="preserve">  N15 + 1</f>
        <v>6</v>
      </c>
      <c r="P15" s="245">
        <f t="shared" ref="P15" si="13" xml:space="preserve">  O15 + 1</f>
        <v>7</v>
      </c>
      <c r="Q15" s="245">
        <f t="shared" ref="Q15" si="14" xml:space="preserve">  P15 + 1</f>
        <v>8</v>
      </c>
      <c r="R15" s="245">
        <f t="shared" ref="R15" si="15" xml:space="preserve">  Q15 + 1</f>
        <v>9</v>
      </c>
      <c r="S15" s="245">
        <f t="shared" ref="S15" si="16" xml:space="preserve">  R15 + 1</f>
        <v>10</v>
      </c>
      <c r="T15" s="245">
        <f t="shared" ref="T15" si="17" xml:space="preserve">  S15 + 1</f>
        <v>11</v>
      </c>
      <c r="U15" s="245">
        <f t="shared" ref="U15" si="18" xml:space="preserve">  T15 + 1</f>
        <v>12</v>
      </c>
      <c r="V15" s="245">
        <f t="shared" ref="V15" si="19" xml:space="preserve">  U15 + 1</f>
        <v>13</v>
      </c>
      <c r="W15" s="245">
        <f t="shared" ref="W15" si="20" xml:space="preserve">  V15 + 1</f>
        <v>14</v>
      </c>
    </row>
    <row r="16" spans="1:707" outlineLevel="1" x14ac:dyDescent="0.2"/>
    <row r="17" spans="1:23" outlineLevel="1" x14ac:dyDescent="0.2">
      <c r="B17" s="10" t="s">
        <v>502</v>
      </c>
    </row>
    <row r="18" spans="1:23" outlineLevel="1" x14ac:dyDescent="0.2">
      <c r="E18" s="246" t="str">
        <f t="shared" ref="E18:W18" si="21" xml:space="preserve">  E$15</f>
        <v>Period number</v>
      </c>
      <c r="F18" s="246">
        <f t="shared" si="21"/>
        <v>0</v>
      </c>
      <c r="G18" s="246" t="str">
        <f t="shared" si="21"/>
        <v>Counter</v>
      </c>
      <c r="H18" s="246">
        <f t="shared" si="21"/>
        <v>0</v>
      </c>
      <c r="I18" s="246">
        <f t="shared" si="21"/>
        <v>0</v>
      </c>
      <c r="J18" s="246">
        <f t="shared" si="21"/>
        <v>1</v>
      </c>
      <c r="K18" s="246">
        <f t="shared" si="21"/>
        <v>2</v>
      </c>
      <c r="L18" s="246">
        <f t="shared" si="21"/>
        <v>3</v>
      </c>
      <c r="M18" s="246">
        <f t="shared" si="21"/>
        <v>4</v>
      </c>
      <c r="N18" s="246">
        <f t="shared" si="21"/>
        <v>5</v>
      </c>
      <c r="O18" s="246">
        <f t="shared" si="21"/>
        <v>6</v>
      </c>
      <c r="P18" s="246">
        <f t="shared" si="21"/>
        <v>7</v>
      </c>
      <c r="Q18" s="246">
        <f t="shared" si="21"/>
        <v>8</v>
      </c>
      <c r="R18" s="246">
        <f t="shared" si="21"/>
        <v>9</v>
      </c>
      <c r="S18" s="246">
        <f t="shared" si="21"/>
        <v>10</v>
      </c>
      <c r="T18" s="246">
        <f t="shared" si="21"/>
        <v>11</v>
      </c>
      <c r="U18" s="246">
        <f t="shared" si="21"/>
        <v>12</v>
      </c>
      <c r="V18" s="246">
        <f t="shared" si="21"/>
        <v>13</v>
      </c>
      <c r="W18" s="246">
        <f t="shared" si="21"/>
        <v>14</v>
      </c>
    </row>
    <row r="19" spans="1:23" outlineLevel="1" x14ac:dyDescent="0.2">
      <c r="A19" s="247"/>
      <c r="B19" s="247"/>
      <c r="C19" s="248"/>
      <c r="D19" s="249"/>
      <c r="E19" s="162" t="str">
        <f xml:space="preserve">  InpS!E$9</f>
        <v>Start date</v>
      </c>
      <c r="F19" s="160">
        <f xml:space="preserve">  InpS!F$9</f>
        <v>42461</v>
      </c>
      <c r="G19" s="161" t="str">
        <f xml:space="preserve">  InpS!G$9</f>
        <v>date</v>
      </c>
    </row>
    <row r="20" spans="1:23" outlineLevel="1" x14ac:dyDescent="0.2">
      <c r="A20" s="247"/>
      <c r="B20" s="247"/>
      <c r="C20" s="248"/>
      <c r="D20" s="249"/>
      <c r="E20" s="162" t="str">
        <f xml:space="preserve">  InpS!E$11</f>
        <v>Months per period (Primary)</v>
      </c>
      <c r="F20" s="250">
        <f xml:space="preserve">  InpS!F$11</f>
        <v>12</v>
      </c>
      <c r="G20" s="161" t="str">
        <f xml:space="preserve">  InpS!G$11</f>
        <v>Months</v>
      </c>
    </row>
    <row r="21" spans="1:23" outlineLevel="1" x14ac:dyDescent="0.2">
      <c r="E21" s="11" t="s">
        <v>502</v>
      </c>
      <c r="G21" s="11" t="s">
        <v>114</v>
      </c>
      <c r="J21" s="237">
        <f xml:space="preserve">  IF( J18 = 1, $F19, EDATE( I21, $F20 ) )</f>
        <v>42461</v>
      </c>
      <c r="K21" s="237">
        <f t="shared" ref="K21" si="22" xml:space="preserve">  IF( K18 = 1, $F19, EDATE( J21, $F20 ) )</f>
        <v>42826</v>
      </c>
      <c r="L21" s="237">
        <f t="shared" ref="L21" si="23" xml:space="preserve">  IF( L18 = 1, $F19, EDATE( K21, $F20 ) )</f>
        <v>43191</v>
      </c>
      <c r="M21" s="237">
        <f t="shared" ref="M21" si="24" xml:space="preserve">  IF( M18 = 1, $F19, EDATE( L21, $F20 ) )</f>
        <v>43556</v>
      </c>
      <c r="N21" s="237">
        <f t="shared" ref="N21" si="25" xml:space="preserve">  IF( N18 = 1, $F19, EDATE( M21, $F20 ) )</f>
        <v>43922</v>
      </c>
      <c r="O21" s="237">
        <f t="shared" ref="O21" si="26" xml:space="preserve">  IF( O18 = 1, $F19, EDATE( N21, $F20 ) )</f>
        <v>44287</v>
      </c>
      <c r="P21" s="237">
        <f t="shared" ref="P21" si="27" xml:space="preserve">  IF( P18 = 1, $F19, EDATE( O21, $F20 ) )</f>
        <v>44652</v>
      </c>
      <c r="Q21" s="237">
        <f t="shared" ref="Q21" si="28" xml:space="preserve">  IF( Q18 = 1, $F19, EDATE( P21, $F20 ) )</f>
        <v>45017</v>
      </c>
      <c r="R21" s="237">
        <f t="shared" ref="R21" si="29" xml:space="preserve">  IF( R18 = 1, $F19, EDATE( Q21, $F20 ) )</f>
        <v>45383</v>
      </c>
      <c r="S21" s="237">
        <f t="shared" ref="S21" si="30" xml:space="preserve">  IF( S18 = 1, $F19, EDATE( R21, $F20 ) )</f>
        <v>45748</v>
      </c>
      <c r="T21" s="237">
        <f t="shared" ref="T21" si="31" xml:space="preserve">  IF( T18 = 1, $F19, EDATE( S21, $F20 ) )</f>
        <v>46113</v>
      </c>
      <c r="U21" s="237">
        <f t="shared" ref="U21" si="32" xml:space="preserve">  IF( U18 = 1, $F19, EDATE( T21, $F20 ) )</f>
        <v>46478</v>
      </c>
      <c r="V21" s="237">
        <f t="shared" ref="V21" si="33" xml:space="preserve">  IF( V18 = 1, $F19, EDATE( U21, $F20 ) )</f>
        <v>46844</v>
      </c>
      <c r="W21" s="237">
        <f t="shared" ref="W21" si="34" xml:space="preserve">  IF( W18 = 1, $F19, EDATE( V21, $F20 ) )</f>
        <v>47209</v>
      </c>
    </row>
    <row r="23" spans="1:23" x14ac:dyDescent="0.2">
      <c r="A23" s="223" t="s">
        <v>503</v>
      </c>
      <c r="B23" s="223"/>
      <c r="C23" s="224"/>
      <c r="D23" s="225"/>
      <c r="E23" s="226"/>
      <c r="F23" s="226"/>
      <c r="G23" s="226"/>
      <c r="H23" s="226"/>
      <c r="I23" s="226"/>
      <c r="J23" s="226"/>
      <c r="K23" s="226"/>
      <c r="L23" s="226"/>
      <c r="M23" s="226"/>
      <c r="N23" s="226"/>
      <c r="O23" s="226"/>
      <c r="P23" s="226"/>
      <c r="Q23" s="226"/>
      <c r="R23" s="226"/>
      <c r="S23" s="226"/>
      <c r="T23" s="226"/>
      <c r="U23" s="226"/>
      <c r="V23" s="226"/>
      <c r="W23" s="226"/>
    </row>
    <row r="24" spans="1:23" outlineLevel="1" x14ac:dyDescent="0.2">
      <c r="B24" s="10" t="s">
        <v>503</v>
      </c>
    </row>
    <row r="25" spans="1:23" outlineLevel="1" x14ac:dyDescent="0.2">
      <c r="A25" s="247"/>
      <c r="B25" s="247"/>
      <c r="C25" s="248"/>
      <c r="D25" s="249"/>
      <c r="E25" s="162" t="str">
        <f>InpS!E12</f>
        <v>Forecast start date</v>
      </c>
      <c r="F25" s="160">
        <f>InpS!F12</f>
        <v>45748</v>
      </c>
      <c r="G25" s="161" t="str">
        <f>InpS!G12</f>
        <v>date</v>
      </c>
    </row>
    <row r="26" spans="1:23" outlineLevel="1" x14ac:dyDescent="0.2">
      <c r="E26" s="237" t="str">
        <f>E10</f>
        <v>Model period start</v>
      </c>
      <c r="F26" s="237">
        <f t="shared" ref="F26:J26" si="35">F10</f>
        <v>0</v>
      </c>
      <c r="G26" s="237" t="str">
        <f t="shared" si="35"/>
        <v>date</v>
      </c>
      <c r="H26" s="237">
        <f t="shared" si="35"/>
        <v>0</v>
      </c>
      <c r="I26" s="237">
        <f t="shared" si="35"/>
        <v>0</v>
      </c>
      <c r="J26" s="237">
        <f t="shared" si="35"/>
        <v>42461</v>
      </c>
      <c r="K26" s="237">
        <f t="shared" ref="K26:W26" si="36">K10</f>
        <v>42826</v>
      </c>
      <c r="L26" s="237">
        <f t="shared" si="36"/>
        <v>43191</v>
      </c>
      <c r="M26" s="237">
        <f t="shared" si="36"/>
        <v>43556</v>
      </c>
      <c r="N26" s="237">
        <f t="shared" si="36"/>
        <v>43922</v>
      </c>
      <c r="O26" s="237">
        <f t="shared" si="36"/>
        <v>44287</v>
      </c>
      <c r="P26" s="237">
        <f t="shared" si="36"/>
        <v>44652</v>
      </c>
      <c r="Q26" s="237">
        <f t="shared" si="36"/>
        <v>45017</v>
      </c>
      <c r="R26" s="237">
        <f t="shared" si="36"/>
        <v>45383</v>
      </c>
      <c r="S26" s="237">
        <f t="shared" si="36"/>
        <v>45748</v>
      </c>
      <c r="T26" s="237">
        <f t="shared" si="36"/>
        <v>46113</v>
      </c>
      <c r="U26" s="237">
        <f t="shared" si="36"/>
        <v>46478</v>
      </c>
      <c r="V26" s="237">
        <f t="shared" si="36"/>
        <v>46844</v>
      </c>
      <c r="W26" s="237">
        <f t="shared" si="36"/>
        <v>47209</v>
      </c>
    </row>
    <row r="27" spans="1:23" outlineLevel="1" x14ac:dyDescent="0.2">
      <c r="E27" s="237" t="str">
        <f>E12</f>
        <v>Model period end</v>
      </c>
      <c r="F27" s="237">
        <f t="shared" ref="F27:J27" si="37">F12</f>
        <v>0</v>
      </c>
      <c r="G27" s="237" t="str">
        <f t="shared" si="37"/>
        <v>date</v>
      </c>
      <c r="H27" s="237">
        <f t="shared" si="37"/>
        <v>0</v>
      </c>
      <c r="I27" s="237">
        <f t="shared" si="37"/>
        <v>0</v>
      </c>
      <c r="J27" s="237">
        <f t="shared" si="37"/>
        <v>42825</v>
      </c>
      <c r="K27" s="237">
        <f t="shared" ref="K27:W27" si="38">K12</f>
        <v>43190</v>
      </c>
      <c r="L27" s="237">
        <f t="shared" si="38"/>
        <v>43555</v>
      </c>
      <c r="M27" s="237">
        <f t="shared" si="38"/>
        <v>43921</v>
      </c>
      <c r="N27" s="237">
        <f t="shared" si="38"/>
        <v>44286</v>
      </c>
      <c r="O27" s="237">
        <f t="shared" si="38"/>
        <v>44651</v>
      </c>
      <c r="P27" s="237">
        <f t="shared" si="38"/>
        <v>45016</v>
      </c>
      <c r="Q27" s="237">
        <f t="shared" si="38"/>
        <v>45382</v>
      </c>
      <c r="R27" s="237">
        <f t="shared" si="38"/>
        <v>45747</v>
      </c>
      <c r="S27" s="237">
        <f t="shared" si="38"/>
        <v>46112</v>
      </c>
      <c r="T27" s="237">
        <f t="shared" si="38"/>
        <v>46477</v>
      </c>
      <c r="U27" s="237">
        <f t="shared" si="38"/>
        <v>46843</v>
      </c>
      <c r="V27" s="237">
        <f t="shared" si="38"/>
        <v>47208</v>
      </c>
      <c r="W27" s="237">
        <f t="shared" si="38"/>
        <v>47573</v>
      </c>
    </row>
    <row r="28" spans="1:23" outlineLevel="1" x14ac:dyDescent="0.2">
      <c r="A28" s="239"/>
      <c r="B28" s="239"/>
      <c r="C28" s="240"/>
      <c r="D28" s="241"/>
      <c r="E28" s="545" t="s">
        <v>503</v>
      </c>
      <c r="F28" s="545"/>
      <c r="G28" s="545" t="s">
        <v>504</v>
      </c>
      <c r="H28" s="545">
        <f xml:space="preserve"> SUM( J28:W28 )</f>
        <v>1</v>
      </c>
      <c r="I28" s="545"/>
      <c r="J28" s="545">
        <f xml:space="preserve">  IF( AND( $F25 &gt;= J26, $F25 &lt;= J27 ), 1, 0 )</f>
        <v>0</v>
      </c>
      <c r="K28" s="545">
        <f t="shared" ref="K28:W28" si="39" xml:space="preserve">  IF( AND( $F25 &gt;= K26, $F25 &lt;= K27 ), 1, 0 )</f>
        <v>0</v>
      </c>
      <c r="L28" s="545">
        <f t="shared" si="39"/>
        <v>0</v>
      </c>
      <c r="M28" s="545">
        <f t="shared" si="39"/>
        <v>0</v>
      </c>
      <c r="N28" s="545">
        <f t="shared" si="39"/>
        <v>0</v>
      </c>
      <c r="O28" s="545">
        <f t="shared" si="39"/>
        <v>0</v>
      </c>
      <c r="P28" s="545">
        <f t="shared" si="39"/>
        <v>0</v>
      </c>
      <c r="Q28" s="545">
        <f t="shared" si="39"/>
        <v>0</v>
      </c>
      <c r="R28" s="545">
        <f t="shared" si="39"/>
        <v>0</v>
      </c>
      <c r="S28" s="545">
        <f t="shared" si="39"/>
        <v>1</v>
      </c>
      <c r="T28" s="545">
        <f t="shared" si="39"/>
        <v>0</v>
      </c>
      <c r="U28" s="545">
        <f t="shared" si="39"/>
        <v>0</v>
      </c>
      <c r="V28" s="545">
        <f t="shared" si="39"/>
        <v>0</v>
      </c>
      <c r="W28" s="545">
        <f t="shared" si="39"/>
        <v>0</v>
      </c>
    </row>
    <row r="29" spans="1:23" x14ac:dyDescent="0.2">
      <c r="A29" s="239"/>
      <c r="B29" s="239"/>
      <c r="C29" s="240"/>
      <c r="D29" s="241"/>
      <c r="E29" s="242"/>
      <c r="F29" s="242"/>
      <c r="G29" s="244"/>
      <c r="H29" s="244"/>
      <c r="I29" s="244"/>
      <c r="J29" s="245"/>
      <c r="K29" s="245"/>
      <c r="L29" s="245"/>
      <c r="M29" s="245"/>
      <c r="N29" s="245"/>
      <c r="O29" s="245"/>
      <c r="P29" s="245"/>
      <c r="Q29" s="245"/>
      <c r="R29" s="245"/>
      <c r="S29" s="245"/>
      <c r="T29" s="245"/>
      <c r="U29" s="245"/>
      <c r="V29" s="245"/>
      <c r="W29" s="245"/>
    </row>
    <row r="30" spans="1:23" x14ac:dyDescent="0.2">
      <c r="A30" s="223" t="s">
        <v>505</v>
      </c>
      <c r="B30" s="223"/>
      <c r="C30" s="224"/>
      <c r="D30" s="225"/>
      <c r="E30" s="226"/>
      <c r="F30" s="226"/>
      <c r="G30" s="226"/>
      <c r="H30" s="226"/>
      <c r="I30" s="226"/>
      <c r="J30" s="226"/>
      <c r="K30" s="226"/>
      <c r="L30" s="226"/>
      <c r="M30" s="226"/>
      <c r="N30" s="226"/>
      <c r="O30" s="226"/>
      <c r="P30" s="226"/>
      <c r="Q30" s="226"/>
      <c r="R30" s="226"/>
      <c r="S30" s="226"/>
      <c r="T30" s="226"/>
      <c r="U30" s="226"/>
      <c r="V30" s="226"/>
      <c r="W30" s="226"/>
    </row>
    <row r="31" spans="1:23" outlineLevel="1" x14ac:dyDescent="0.2">
      <c r="B31" s="10" t="s">
        <v>505</v>
      </c>
    </row>
    <row r="32" spans="1:23" outlineLevel="1" x14ac:dyDescent="0.2">
      <c r="E32" s="237" t="str">
        <f>E12</f>
        <v>Model period end</v>
      </c>
      <c r="F32" s="237">
        <f t="shared" ref="F32:J32" si="40">F12</f>
        <v>0</v>
      </c>
      <c r="G32" s="237" t="str">
        <f t="shared" si="40"/>
        <v>date</v>
      </c>
      <c r="H32" s="237">
        <f t="shared" si="40"/>
        <v>0</v>
      </c>
      <c r="I32" s="237">
        <f t="shared" si="40"/>
        <v>0</v>
      </c>
      <c r="J32" s="237">
        <f t="shared" si="40"/>
        <v>42825</v>
      </c>
      <c r="K32" s="237">
        <f t="shared" ref="K32:W32" si="41">K12</f>
        <v>43190</v>
      </c>
      <c r="L32" s="237">
        <f t="shared" si="41"/>
        <v>43555</v>
      </c>
      <c r="M32" s="237">
        <f t="shared" si="41"/>
        <v>43921</v>
      </c>
      <c r="N32" s="237">
        <f t="shared" si="41"/>
        <v>44286</v>
      </c>
      <c r="O32" s="237">
        <f t="shared" si="41"/>
        <v>44651</v>
      </c>
      <c r="P32" s="237">
        <f t="shared" si="41"/>
        <v>45016</v>
      </c>
      <c r="Q32" s="237">
        <f t="shared" si="41"/>
        <v>45382</v>
      </c>
      <c r="R32" s="237">
        <f t="shared" si="41"/>
        <v>45747</v>
      </c>
      <c r="S32" s="237">
        <f t="shared" si="41"/>
        <v>46112</v>
      </c>
      <c r="T32" s="237">
        <f t="shared" si="41"/>
        <v>46477</v>
      </c>
      <c r="U32" s="237">
        <f t="shared" si="41"/>
        <v>46843</v>
      </c>
      <c r="V32" s="237">
        <f t="shared" si="41"/>
        <v>47208</v>
      </c>
      <c r="W32" s="237">
        <f t="shared" si="41"/>
        <v>47573</v>
      </c>
    </row>
    <row r="33" spans="1:23" outlineLevel="1" x14ac:dyDescent="0.2">
      <c r="A33" s="247"/>
      <c r="B33" s="247"/>
      <c r="C33" s="248"/>
      <c r="D33" s="249"/>
      <c r="E33" s="162" t="str">
        <f>InpS!E12</f>
        <v>Forecast start date</v>
      </c>
      <c r="F33" s="160">
        <f>InpS!F12</f>
        <v>45748</v>
      </c>
      <c r="G33" s="161" t="str">
        <f>InpS!G12</f>
        <v>date</v>
      </c>
    </row>
    <row r="34" spans="1:23" outlineLevel="1" x14ac:dyDescent="0.2">
      <c r="E34" s="237" t="str">
        <f t="shared" ref="E34:J34" si="42">E21</f>
        <v>Model period start</v>
      </c>
      <c r="F34" s="237">
        <f t="shared" si="42"/>
        <v>0</v>
      </c>
      <c r="G34" s="237" t="str">
        <f t="shared" si="42"/>
        <v>date</v>
      </c>
      <c r="H34" s="237">
        <f t="shared" si="42"/>
        <v>0</v>
      </c>
      <c r="I34" s="237">
        <f t="shared" si="42"/>
        <v>0</v>
      </c>
      <c r="J34" s="237">
        <f t="shared" si="42"/>
        <v>42461</v>
      </c>
      <c r="K34" s="237">
        <f t="shared" ref="K34:W34" si="43">K21</f>
        <v>42826</v>
      </c>
      <c r="L34" s="237">
        <f t="shared" si="43"/>
        <v>43191</v>
      </c>
      <c r="M34" s="237">
        <f t="shared" si="43"/>
        <v>43556</v>
      </c>
      <c r="N34" s="237">
        <f t="shared" si="43"/>
        <v>43922</v>
      </c>
      <c r="O34" s="237">
        <f t="shared" si="43"/>
        <v>44287</v>
      </c>
      <c r="P34" s="237">
        <f t="shared" si="43"/>
        <v>44652</v>
      </c>
      <c r="Q34" s="237">
        <f t="shared" si="43"/>
        <v>45017</v>
      </c>
      <c r="R34" s="237">
        <f t="shared" si="43"/>
        <v>45383</v>
      </c>
      <c r="S34" s="237">
        <f t="shared" si="43"/>
        <v>45748</v>
      </c>
      <c r="T34" s="237">
        <f t="shared" si="43"/>
        <v>46113</v>
      </c>
      <c r="U34" s="237">
        <f t="shared" si="43"/>
        <v>46478</v>
      </c>
      <c r="V34" s="237">
        <f t="shared" si="43"/>
        <v>46844</v>
      </c>
      <c r="W34" s="237">
        <f t="shared" si="43"/>
        <v>47209</v>
      </c>
    </row>
    <row r="35" spans="1:23" outlineLevel="1" x14ac:dyDescent="0.2">
      <c r="E35" s="162" t="str">
        <f>InpS!E13</f>
        <v>End of AMP period flag date</v>
      </c>
      <c r="F35" s="160">
        <f>InpS!F13</f>
        <v>47573</v>
      </c>
      <c r="G35" s="161" t="str">
        <f>InpS!G13</f>
        <v>date</v>
      </c>
    </row>
    <row r="36" spans="1:23" s="254" customFormat="1" outlineLevel="1" x14ac:dyDescent="0.2">
      <c r="A36" s="251"/>
      <c r="B36" s="251"/>
      <c r="C36" s="252"/>
      <c r="D36" s="253"/>
      <c r="E36" s="254" t="s">
        <v>505</v>
      </c>
      <c r="G36" s="254" t="s">
        <v>504</v>
      </c>
      <c r="H36" s="255">
        <f xml:space="preserve"> SUM( J36:W36 )</f>
        <v>5</v>
      </c>
      <c r="J36" s="255">
        <f xml:space="preserve">  IF( AND( J32 &gt;= $F33, J34 &lt;= $F35 ), 1, 0 )</f>
        <v>0</v>
      </c>
      <c r="K36" s="255">
        <f t="shared" ref="K36:W36" si="44" xml:space="preserve">  IF( AND( K32 &gt;= $F33, K34 &lt;= $F35 ), 1, 0 )</f>
        <v>0</v>
      </c>
      <c r="L36" s="255">
        <f t="shared" si="44"/>
        <v>0</v>
      </c>
      <c r="M36" s="255">
        <f t="shared" si="44"/>
        <v>0</v>
      </c>
      <c r="N36" s="255">
        <f t="shared" si="44"/>
        <v>0</v>
      </c>
      <c r="O36" s="255">
        <f t="shared" si="44"/>
        <v>0</v>
      </c>
      <c r="P36" s="255">
        <f t="shared" si="44"/>
        <v>0</v>
      </c>
      <c r="Q36" s="255">
        <f t="shared" si="44"/>
        <v>0</v>
      </c>
      <c r="R36" s="255">
        <f t="shared" si="44"/>
        <v>0</v>
      </c>
      <c r="S36" s="255">
        <f t="shared" si="44"/>
        <v>1</v>
      </c>
      <c r="T36" s="255">
        <f t="shared" si="44"/>
        <v>1</v>
      </c>
      <c r="U36" s="255">
        <f t="shared" si="44"/>
        <v>1</v>
      </c>
      <c r="V36" s="255">
        <f t="shared" si="44"/>
        <v>1</v>
      </c>
      <c r="W36" s="255">
        <f t="shared" si="44"/>
        <v>1</v>
      </c>
    </row>
    <row r="37" spans="1:23" outlineLevel="1" x14ac:dyDescent="0.2">
      <c r="A37" s="239"/>
      <c r="B37" s="239"/>
      <c r="C37" s="240"/>
      <c r="D37" s="241"/>
      <c r="E37" s="242"/>
      <c r="F37" s="242"/>
      <c r="G37" s="244"/>
      <c r="H37" s="244"/>
      <c r="I37" s="244"/>
      <c r="J37" s="245"/>
      <c r="K37" s="245"/>
      <c r="L37" s="245"/>
      <c r="M37" s="245"/>
      <c r="N37" s="245"/>
      <c r="O37" s="245"/>
      <c r="P37" s="245"/>
      <c r="Q37" s="245"/>
      <c r="R37" s="245"/>
      <c r="S37" s="245"/>
      <c r="T37" s="245"/>
      <c r="U37" s="245"/>
      <c r="V37" s="245"/>
      <c r="W37" s="245"/>
    </row>
    <row r="38" spans="1:23" outlineLevel="1" x14ac:dyDescent="0.2">
      <c r="B38" s="10" t="s">
        <v>103</v>
      </c>
    </row>
    <row r="39" spans="1:23" outlineLevel="1" x14ac:dyDescent="0.2">
      <c r="E39" s="238" t="str">
        <f>E36</f>
        <v>AMP period flag</v>
      </c>
      <c r="F39" s="238">
        <f t="shared" ref="F39:J39" si="45">F36</f>
        <v>0</v>
      </c>
      <c r="G39" s="238" t="str">
        <f t="shared" si="45"/>
        <v>flag</v>
      </c>
      <c r="H39" s="238">
        <f t="shared" si="45"/>
        <v>5</v>
      </c>
      <c r="I39" s="238">
        <f t="shared" si="45"/>
        <v>0</v>
      </c>
      <c r="J39" s="238">
        <f t="shared" si="45"/>
        <v>0</v>
      </c>
      <c r="K39" s="238">
        <f t="shared" ref="K39:W39" si="46">K36</f>
        <v>0</v>
      </c>
      <c r="L39" s="238">
        <f t="shared" si="46"/>
        <v>0</v>
      </c>
      <c r="M39" s="238">
        <f t="shared" si="46"/>
        <v>0</v>
      </c>
      <c r="N39" s="238">
        <f t="shared" si="46"/>
        <v>0</v>
      </c>
      <c r="O39" s="238">
        <f t="shared" si="46"/>
        <v>0</v>
      </c>
      <c r="P39" s="238">
        <f t="shared" si="46"/>
        <v>0</v>
      </c>
      <c r="Q39" s="238">
        <f t="shared" si="46"/>
        <v>0</v>
      </c>
      <c r="R39" s="238">
        <f t="shared" si="46"/>
        <v>0</v>
      </c>
      <c r="S39" s="238">
        <f t="shared" si="46"/>
        <v>1</v>
      </c>
      <c r="T39" s="238">
        <f t="shared" si="46"/>
        <v>1</v>
      </c>
      <c r="U39" s="238">
        <f t="shared" si="46"/>
        <v>1</v>
      </c>
      <c r="V39" s="238">
        <f t="shared" si="46"/>
        <v>1</v>
      </c>
      <c r="W39" s="238">
        <f t="shared" si="46"/>
        <v>1</v>
      </c>
    </row>
    <row r="40" spans="1:23" s="254" customFormat="1" outlineLevel="1" x14ac:dyDescent="0.2">
      <c r="A40" s="251"/>
      <c r="B40" s="251"/>
      <c r="C40" s="252"/>
      <c r="D40" s="253"/>
      <c r="E40" s="254" t="s">
        <v>103</v>
      </c>
      <c r="G40" s="254" t="s">
        <v>506</v>
      </c>
      <c r="H40" s="255">
        <f xml:space="preserve"> SUM( J40:AH40 )</f>
        <v>0</v>
      </c>
      <c r="J40" s="255" t="str">
        <f t="shared" ref="J40" si="47" xml:space="preserve">  IF( J39 = 1, "PR24", "" )</f>
        <v/>
      </c>
      <c r="K40" s="255" t="str">
        <f t="shared" ref="K40:W40" si="48" xml:space="preserve">  IF( K39 = 1, "PR24", "" )</f>
        <v/>
      </c>
      <c r="L40" s="255" t="str">
        <f t="shared" si="48"/>
        <v/>
      </c>
      <c r="M40" s="255" t="str">
        <f t="shared" si="48"/>
        <v/>
      </c>
      <c r="N40" s="255" t="str">
        <f t="shared" si="48"/>
        <v/>
      </c>
      <c r="O40" s="255" t="str">
        <f t="shared" si="48"/>
        <v/>
      </c>
      <c r="P40" s="255" t="str">
        <f t="shared" si="48"/>
        <v/>
      </c>
      <c r="Q40" s="255" t="str">
        <f t="shared" si="48"/>
        <v/>
      </c>
      <c r="R40" s="255" t="str">
        <f t="shared" si="48"/>
        <v/>
      </c>
      <c r="S40" s="255" t="str">
        <f t="shared" si="48"/>
        <v>PR24</v>
      </c>
      <c r="T40" s="255" t="str">
        <f t="shared" si="48"/>
        <v>PR24</v>
      </c>
      <c r="U40" s="255" t="str">
        <f t="shared" si="48"/>
        <v>PR24</v>
      </c>
      <c r="V40" s="255" t="str">
        <f t="shared" si="48"/>
        <v>PR24</v>
      </c>
      <c r="W40" s="255" t="str">
        <f t="shared" si="48"/>
        <v>PR24</v>
      </c>
    </row>
    <row r="41" spans="1:23" outlineLevel="1" x14ac:dyDescent="0.2">
      <c r="A41" s="239"/>
      <c r="B41" s="239"/>
      <c r="C41" s="240"/>
      <c r="D41" s="241"/>
      <c r="E41" s="242"/>
      <c r="F41" s="242"/>
      <c r="G41" s="244"/>
      <c r="H41" s="244"/>
      <c r="I41" s="244"/>
      <c r="J41" s="245"/>
      <c r="K41" s="245"/>
      <c r="L41" s="245"/>
      <c r="M41" s="245"/>
      <c r="N41" s="245"/>
      <c r="O41" s="245"/>
      <c r="P41" s="245"/>
      <c r="Q41" s="245"/>
      <c r="R41" s="245"/>
      <c r="S41" s="245"/>
      <c r="T41" s="245"/>
      <c r="U41" s="245"/>
      <c r="V41" s="245"/>
      <c r="W41" s="245"/>
    </row>
    <row r="42" spans="1:23" outlineLevel="1" x14ac:dyDescent="0.2">
      <c r="B42" s="10" t="s">
        <v>507</v>
      </c>
    </row>
    <row r="43" spans="1:23" outlineLevel="1" x14ac:dyDescent="0.2">
      <c r="E43" s="246" t="str">
        <f t="shared" ref="E43:W43" si="49" xml:space="preserve">  E$15</f>
        <v>Period number</v>
      </c>
      <c r="F43" s="246">
        <f t="shared" si="49"/>
        <v>0</v>
      </c>
      <c r="G43" s="246" t="str">
        <f t="shared" si="49"/>
        <v>Counter</v>
      </c>
      <c r="H43" s="246">
        <f t="shared" si="49"/>
        <v>0</v>
      </c>
      <c r="I43" s="246">
        <f t="shared" si="49"/>
        <v>0</v>
      </c>
      <c r="J43" s="246">
        <f t="shared" si="49"/>
        <v>1</v>
      </c>
      <c r="K43" s="246">
        <f t="shared" si="49"/>
        <v>2</v>
      </c>
      <c r="L43" s="246">
        <f t="shared" si="49"/>
        <v>3</v>
      </c>
      <c r="M43" s="246">
        <f t="shared" si="49"/>
        <v>4</v>
      </c>
      <c r="N43" s="246">
        <f t="shared" si="49"/>
        <v>5</v>
      </c>
      <c r="O43" s="246">
        <f t="shared" si="49"/>
        <v>6</v>
      </c>
      <c r="P43" s="246">
        <f t="shared" si="49"/>
        <v>7</v>
      </c>
      <c r="Q43" s="246">
        <f t="shared" si="49"/>
        <v>8</v>
      </c>
      <c r="R43" s="246">
        <f t="shared" si="49"/>
        <v>9</v>
      </c>
      <c r="S43" s="246">
        <f t="shared" si="49"/>
        <v>10</v>
      </c>
      <c r="T43" s="246">
        <f t="shared" si="49"/>
        <v>11</v>
      </c>
      <c r="U43" s="246">
        <f t="shared" si="49"/>
        <v>12</v>
      </c>
      <c r="V43" s="246">
        <f t="shared" si="49"/>
        <v>13</v>
      </c>
      <c r="W43" s="246">
        <f t="shared" si="49"/>
        <v>14</v>
      </c>
    </row>
    <row r="44" spans="1:23" outlineLevel="1" x14ac:dyDescent="0.2">
      <c r="A44" s="247"/>
      <c r="B44" s="247"/>
      <c r="C44" s="248"/>
      <c r="D44" s="249"/>
      <c r="E44" s="162" t="str">
        <f xml:space="preserve">  InpS!E$9</f>
        <v>Start date</v>
      </c>
      <c r="F44" s="160">
        <f xml:space="preserve">  InpS!F$9</f>
        <v>42461</v>
      </c>
      <c r="G44" s="161" t="str">
        <f xml:space="preserve">  InpS!G$9</f>
        <v>date</v>
      </c>
    </row>
    <row r="45" spans="1:23" s="254" customFormat="1" outlineLevel="1" x14ac:dyDescent="0.2">
      <c r="A45" s="251"/>
      <c r="B45" s="251"/>
      <c r="C45" s="252"/>
      <c r="D45" s="253"/>
      <c r="E45" s="254" t="s">
        <v>105</v>
      </c>
      <c r="F45" s="256"/>
      <c r="G45" s="256" t="s">
        <v>152</v>
      </c>
      <c r="H45" s="256"/>
      <c r="I45" s="256"/>
      <c r="J45" s="256">
        <f xml:space="preserve">  IF( J43 &lt;&gt;0, YEAR( $F44) + J43 )</f>
        <v>2017</v>
      </c>
      <c r="K45" s="256">
        <f t="shared" ref="K45:W45" si="50" xml:space="preserve">  IF( K43 &lt;&gt;0, YEAR( $F44) + K43 )</f>
        <v>2018</v>
      </c>
      <c r="L45" s="256">
        <f t="shared" si="50"/>
        <v>2019</v>
      </c>
      <c r="M45" s="256">
        <f t="shared" si="50"/>
        <v>2020</v>
      </c>
      <c r="N45" s="256">
        <f t="shared" si="50"/>
        <v>2021</v>
      </c>
      <c r="O45" s="256">
        <f t="shared" si="50"/>
        <v>2022</v>
      </c>
      <c r="P45" s="256">
        <f t="shared" si="50"/>
        <v>2023</v>
      </c>
      <c r="Q45" s="256">
        <f t="shared" si="50"/>
        <v>2024</v>
      </c>
      <c r="R45" s="256">
        <f t="shared" si="50"/>
        <v>2025</v>
      </c>
      <c r="S45" s="256">
        <f t="shared" si="50"/>
        <v>2026</v>
      </c>
      <c r="T45" s="256">
        <f t="shared" si="50"/>
        <v>2027</v>
      </c>
      <c r="U45" s="256">
        <f t="shared" si="50"/>
        <v>2028</v>
      </c>
      <c r="V45" s="256">
        <f t="shared" si="50"/>
        <v>2029</v>
      </c>
      <c r="W45" s="256">
        <f t="shared" si="50"/>
        <v>2030</v>
      </c>
    </row>
    <row r="47" spans="1:23" x14ac:dyDescent="0.2">
      <c r="B47" s="10" t="s">
        <v>90</v>
      </c>
    </row>
  </sheetData>
  <conditionalFormatting sqref="F2:F3">
    <cfRule type="cellIs" dxfId="86" priority="1" stopIfTrue="1" operator="notEqual">
      <formula>0</formula>
    </cfRule>
    <cfRule type="cellIs" dxfId="85" priority="2" stopIfTrue="1" operator="equal">
      <formula>""</formula>
    </cfRule>
  </conditionalFormatting>
  <conditionalFormatting sqref="J3:AAE3">
    <cfRule type="cellIs" dxfId="84" priority="3" operator="equal">
      <formula>"PPA ext."</formula>
    </cfRule>
    <cfRule type="cellIs" dxfId="83" priority="4" operator="equal">
      <formula>"Delay"</formula>
    </cfRule>
    <cfRule type="cellIs" dxfId="82" priority="5" operator="equal">
      <formula>"Fin Close"</formula>
    </cfRule>
    <cfRule type="cellIs" dxfId="81" priority="6" stopIfTrue="1" operator="equal">
      <formula>"Construction"</formula>
    </cfRule>
    <cfRule type="cellIs" dxfId="80" priority="7" stopIfTrue="1" operator="equal">
      <formula>"Operations"</formula>
    </cfRule>
  </conditionalFormatting>
  <pageMargins left="0.70866141732283472" right="0.70866141732283472" top="0.74803149606299213" bottom="0.74803149606299213" header="0.31496062992125984" footer="0.31496062992125984"/>
  <pageSetup paperSize="9" scale="69" fitToHeight="0" orientation="landscape" r:id="rId1"/>
  <headerFooter>
    <oddHeader>&amp;L&amp;F&amp;C&amp;A</oddHeader>
    <oddFooter>&amp;LPrinted on &amp;D at &amp;T&amp;CPage &amp;P of &amp;N&amp;ROfwat</oddFooter>
  </headerFooter>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customProperties>
    <customPr name="MMGroup" r:id="rId2"/>
    <customPr name="MMSheetType" r:id="rId3"/>
    <customPr name="MMTimeAxis"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AAE316"/>
  <sheetViews>
    <sheetView showGridLines="0" defaultGridColor="0" colorId="22" zoomScale="90" zoomScaleNormal="90" workbookViewId="0">
      <pane xSplit="9" ySplit="5" topLeftCell="J98" activePane="bottomRight" state="frozen"/>
      <selection pane="topRight"/>
      <selection pane="bottomLeft"/>
      <selection pane="bottomRight"/>
    </sheetView>
  </sheetViews>
  <sheetFormatPr defaultColWidth="0" defaultRowHeight="13.8" zeroHeight="1" outlineLevelRow="1" x14ac:dyDescent="0.2"/>
  <cols>
    <col min="1" max="2" width="1.42578125" style="10" customWidth="1"/>
    <col min="3" max="3" width="1.42578125" style="40" customWidth="1"/>
    <col min="4" max="4" width="1.42578125" style="46" customWidth="1"/>
    <col min="5" max="5" width="108.85546875" style="11" customWidth="1"/>
    <col min="6" max="6" width="12.42578125" style="11" customWidth="1"/>
    <col min="7" max="7" width="13.140625" style="11" bestFit="1" customWidth="1"/>
    <col min="8" max="8" width="7" style="11" bestFit="1" customWidth="1"/>
    <col min="9" max="9" width="3.42578125" style="11" customWidth="1"/>
    <col min="10" max="23" width="11.85546875" style="11" bestFit="1" customWidth="1"/>
    <col min="24" max="708" width="15.140625" style="11" hidden="1" customWidth="1"/>
    <col min="709" max="16384" width="15.140625" style="11" hidden="1"/>
  </cols>
  <sheetData>
    <row r="1" spans="1:707" s="13" customFormat="1" ht="31.2" x14ac:dyDescent="0.2">
      <c r="A1" s="1" t="str">
        <f ca="1" xml:space="preserve"> RIGHT(CELL("filename", A1), LEN(CELL("filename", A1)) - SEARCH("]", CELL("filename", A1)))</f>
        <v>Indexation</v>
      </c>
      <c r="B1" s="1"/>
    </row>
    <row r="2" spans="1:707" s="23" customFormat="1" x14ac:dyDescent="0.2">
      <c r="A2" s="14"/>
      <c r="B2" s="14"/>
      <c r="C2" s="20"/>
      <c r="D2" s="19"/>
      <c r="E2" s="9" t="s">
        <v>101</v>
      </c>
      <c r="F2" s="22">
        <v>0</v>
      </c>
      <c r="G2" s="21" t="s">
        <v>102</v>
      </c>
      <c r="H2" s="9"/>
      <c r="I2" s="9"/>
      <c r="J2" s="5">
        <f xml:space="preserve"> Time!J$12</f>
        <v>42825</v>
      </c>
      <c r="K2" s="5">
        <f xml:space="preserve"> Time!K$12</f>
        <v>43190</v>
      </c>
      <c r="L2" s="5">
        <f xml:space="preserve"> Time!L$12</f>
        <v>43555</v>
      </c>
      <c r="M2" s="5">
        <f xml:space="preserve"> Time!M$12</f>
        <v>43921</v>
      </c>
      <c r="N2" s="5">
        <f xml:space="preserve"> Time!N$12</f>
        <v>44286</v>
      </c>
      <c r="O2" s="5">
        <f xml:space="preserve"> Time!O$12</f>
        <v>44651</v>
      </c>
      <c r="P2" s="5">
        <f xml:space="preserve"> Time!P$12</f>
        <v>45016</v>
      </c>
      <c r="Q2" s="5">
        <f xml:space="preserve"> Time!Q$12</f>
        <v>45382</v>
      </c>
      <c r="R2" s="5">
        <f xml:space="preserve"> Time!R$12</f>
        <v>45747</v>
      </c>
      <c r="S2" s="5">
        <f xml:space="preserve"> Time!S$12</f>
        <v>46112</v>
      </c>
      <c r="T2" s="5">
        <f xml:space="preserve"> Time!T$12</f>
        <v>46477</v>
      </c>
      <c r="U2" s="5">
        <f xml:space="preserve"> Time!U$12</f>
        <v>46843</v>
      </c>
      <c r="V2" s="5">
        <f xml:space="preserve"> Time!V$12</f>
        <v>47208</v>
      </c>
      <c r="W2" s="5">
        <f xml:space="preserve"> 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x14ac:dyDescent="0.2">
      <c r="A3" s="14"/>
      <c r="B3" s="14"/>
      <c r="C3" s="20"/>
      <c r="D3" s="19"/>
      <c r="E3" s="11"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x14ac:dyDescent="0.2">
      <c r="A4" s="14"/>
      <c r="B4" s="14"/>
      <c r="C4" s="20"/>
      <c r="D4" s="19"/>
      <c r="E4" s="9" t="s">
        <v>105</v>
      </c>
      <c r="F4" s="10"/>
      <c r="G4" s="9"/>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row>
    <row r="5" spans="1:707" s="3" customFormat="1" x14ac:dyDescent="0.2">
      <c r="A5" s="14"/>
      <c r="B5" s="14"/>
      <c r="C5" s="20"/>
      <c r="D5" s="19"/>
      <c r="E5" s="9" t="s">
        <v>108</v>
      </c>
      <c r="F5" s="10" t="s">
        <v>109</v>
      </c>
      <c r="G5" s="10" t="s">
        <v>110</v>
      </c>
      <c r="H5" s="10" t="s">
        <v>111</v>
      </c>
      <c r="I5" s="9"/>
      <c r="J5" s="4">
        <f xml:space="preserve"> Time!J$15</f>
        <v>1</v>
      </c>
      <c r="K5" s="4">
        <f xml:space="preserve"> Time!K$15</f>
        <v>2</v>
      </c>
      <c r="L5" s="4">
        <f xml:space="preserve"> Time!L$15</f>
        <v>3</v>
      </c>
      <c r="M5" s="4">
        <f xml:space="preserve"> Time!M$15</f>
        <v>4</v>
      </c>
      <c r="N5" s="4">
        <f xml:space="preserve"> Time!N$15</f>
        <v>5</v>
      </c>
      <c r="O5" s="4">
        <f xml:space="preserve"> Time!O$15</f>
        <v>6</v>
      </c>
      <c r="P5" s="4">
        <f xml:space="preserve"> Time!P$15</f>
        <v>7</v>
      </c>
      <c r="Q5" s="4">
        <f xml:space="preserve"> Time!Q$15</f>
        <v>8</v>
      </c>
      <c r="R5" s="4">
        <f xml:space="preserve"> Time!R$15</f>
        <v>9</v>
      </c>
      <c r="S5" s="4">
        <f xml:space="preserve"> Time!S$15</f>
        <v>10</v>
      </c>
      <c r="T5" s="4">
        <f xml:space="preserve"> Time!T$15</f>
        <v>11</v>
      </c>
      <c r="U5" s="4">
        <f xml:space="preserve"> Time!U$15</f>
        <v>12</v>
      </c>
      <c r="V5" s="4">
        <f xml:space="preserve"> Time!V$15</f>
        <v>13</v>
      </c>
      <c r="W5" s="4">
        <f xml:space="preserve"> 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x14ac:dyDescent="0.2">
      <c r="D6" s="11"/>
      <c r="F6" s="10"/>
      <c r="G6" s="10"/>
      <c r="H6" s="10"/>
    </row>
    <row r="7" spans="1:707" x14ac:dyDescent="0.2">
      <c r="H7" s="238"/>
      <c r="J7" s="238"/>
      <c r="K7" s="238"/>
      <c r="L7" s="238"/>
      <c r="M7" s="238"/>
      <c r="N7" s="238"/>
      <c r="O7" s="238"/>
      <c r="P7" s="238"/>
      <c r="Q7" s="238"/>
      <c r="R7" s="238"/>
      <c r="S7" s="238"/>
      <c r="T7" s="238"/>
      <c r="U7" s="238"/>
      <c r="V7" s="238"/>
      <c r="W7" s="238"/>
    </row>
    <row r="8" spans="1:707" collapsed="1" x14ac:dyDescent="0.2">
      <c r="A8" s="223" t="s">
        <v>508</v>
      </c>
      <c r="B8" s="223"/>
      <c r="C8" s="224"/>
      <c r="D8" s="225"/>
      <c r="E8" s="226"/>
      <c r="F8" s="226"/>
      <c r="G8" s="226"/>
      <c r="H8" s="226"/>
      <c r="I8" s="226"/>
      <c r="J8" s="226"/>
      <c r="K8" s="226"/>
      <c r="L8" s="226"/>
      <c r="M8" s="226"/>
      <c r="N8" s="226"/>
      <c r="O8" s="226"/>
      <c r="P8" s="226"/>
      <c r="Q8" s="226"/>
      <c r="R8" s="226"/>
      <c r="S8" s="226"/>
      <c r="T8" s="226"/>
      <c r="U8" s="226"/>
      <c r="V8" s="226"/>
      <c r="W8" s="226"/>
    </row>
    <row r="9" spans="1:707" hidden="1" outlineLevel="1" x14ac:dyDescent="0.2">
      <c r="B9" s="10" t="s">
        <v>509</v>
      </c>
    </row>
    <row r="10" spans="1:707" hidden="1" outlineLevel="1" x14ac:dyDescent="0.2">
      <c r="A10" s="247"/>
      <c r="B10" s="247"/>
      <c r="C10" s="248"/>
      <c r="D10" s="249"/>
      <c r="E10" s="162" t="str">
        <f>InpS!E23</f>
        <v>Consumer price index (including housing costs) - Consumer Price Index (with housing) for April</v>
      </c>
      <c r="F10" s="161">
        <f>InpS!F23</f>
        <v>0</v>
      </c>
      <c r="G10" s="161" t="str">
        <f>InpS!G23</f>
        <v>index</v>
      </c>
      <c r="H10" s="161">
        <f>InpS!H23</f>
        <v>0</v>
      </c>
      <c r="I10" s="161">
        <f>InpS!I23</f>
        <v>0</v>
      </c>
      <c r="J10" s="161">
        <f>InpS!J23</f>
        <v>100.6</v>
      </c>
      <c r="K10" s="161">
        <f>InpS!K23</f>
        <v>103.2</v>
      </c>
      <c r="L10" s="161">
        <f>InpS!L23</f>
        <v>105.5</v>
      </c>
      <c r="M10" s="161">
        <f>InpS!M23</f>
        <v>107.6</v>
      </c>
      <c r="N10" s="161">
        <f>InpS!N23</f>
        <v>108.6</v>
      </c>
      <c r="O10" s="161">
        <f>InpS!O23</f>
        <v>110.4</v>
      </c>
      <c r="P10" s="161">
        <f>InpS!P23</f>
        <v>119</v>
      </c>
      <c r="Q10" s="161">
        <f>InpS!Q23</f>
        <v>128.30000000000001</v>
      </c>
      <c r="R10" s="161">
        <f>InpS!R23</f>
        <v>131.50749999999999</v>
      </c>
      <c r="S10" s="161">
        <f>InpS!S23</f>
        <v>0</v>
      </c>
      <c r="T10" s="161">
        <f>InpS!T23</f>
        <v>0</v>
      </c>
      <c r="U10" s="161">
        <f>InpS!U23</f>
        <v>0</v>
      </c>
      <c r="V10" s="161">
        <f>InpS!V23</f>
        <v>0</v>
      </c>
      <c r="W10" s="161">
        <f>InpS!W23</f>
        <v>0</v>
      </c>
    </row>
    <row r="11" spans="1:707" hidden="1" outlineLevel="1" x14ac:dyDescent="0.2">
      <c r="A11" s="247"/>
      <c r="B11" s="247"/>
      <c r="C11" s="248"/>
      <c r="D11" s="249"/>
      <c r="E11" s="162" t="str">
        <f>InpS!E$22</f>
        <v>Year on year % change - CPI(H): Financial year average indices year on year %</v>
      </c>
      <c r="F11" s="257">
        <f>InpS!F$22</f>
        <v>0</v>
      </c>
      <c r="G11" s="257" t="str">
        <f>InpS!G$22</f>
        <v>%</v>
      </c>
      <c r="H11" s="257">
        <f>InpS!H$22</f>
        <v>0</v>
      </c>
      <c r="I11" s="257">
        <f>InpS!I$22</f>
        <v>0</v>
      </c>
      <c r="J11" s="257">
        <f>InpS!J$22</f>
        <v>0</v>
      </c>
      <c r="K11" s="257">
        <f>InpS!K$22</f>
        <v>0</v>
      </c>
      <c r="L11" s="257">
        <f>InpS!L$22</f>
        <v>0</v>
      </c>
      <c r="M11" s="257">
        <f>InpS!M$22</f>
        <v>0</v>
      </c>
      <c r="N11" s="257">
        <f>InpS!N$22</f>
        <v>0</v>
      </c>
      <c r="O11" s="257">
        <f>InpS!O$22</f>
        <v>0</v>
      </c>
      <c r="P11" s="257">
        <f>InpS!P$22</f>
        <v>0</v>
      </c>
      <c r="Q11" s="257">
        <f>InpS!Q$22</f>
        <v>0</v>
      </c>
      <c r="R11" s="257">
        <f>InpS!R$22</f>
        <v>0</v>
      </c>
      <c r="S11" s="257">
        <f>InpS!S$22</f>
        <v>0.02</v>
      </c>
      <c r="T11" s="257">
        <f>InpS!T$22</f>
        <v>0.02</v>
      </c>
      <c r="U11" s="257">
        <f>InpS!U$22</f>
        <v>0.02</v>
      </c>
      <c r="V11" s="257">
        <f>InpS!V$22</f>
        <v>0.02</v>
      </c>
      <c r="W11" s="257">
        <f>InpS!W$22</f>
        <v>0.02</v>
      </c>
    </row>
    <row r="12" spans="1:707" hidden="1" outlineLevel="1" x14ac:dyDescent="0.2">
      <c r="E12" s="11" t="s">
        <v>509</v>
      </c>
      <c r="G12" s="11" t="s">
        <v>125</v>
      </c>
      <c r="J12" s="258">
        <f t="shared" ref="J12" si="0" xml:space="preserve">  IF( J10 &gt; 0, J10, I12 * ( 1 + J11 ) )</f>
        <v>100.6</v>
      </c>
      <c r="K12" s="258">
        <f xml:space="preserve">  IF( K10 &gt; 0, K10, J12 * ( 1 + K11 ) )</f>
        <v>103.2</v>
      </c>
      <c r="L12" s="258">
        <f t="shared" ref="L12" si="1" xml:space="preserve">  IF( L10 &gt; 0, L10, K12 * ( 1 + L11 ) )</f>
        <v>105.5</v>
      </c>
      <c r="M12" s="258">
        <f t="shared" ref="M12" si="2" xml:space="preserve">  IF( M10 &gt; 0, M10, L12 * ( 1 + M11 ) )</f>
        <v>107.6</v>
      </c>
      <c r="N12" s="258">
        <f t="shared" ref="N12" si="3" xml:space="preserve">  IF( N10 &gt; 0, N10, M12 * ( 1 + N11 ) )</f>
        <v>108.6</v>
      </c>
      <c r="O12" s="258">
        <f t="shared" ref="O12" si="4" xml:space="preserve">  IF( O10 &gt; 0, O10, N12 * ( 1 + O11 ) )</f>
        <v>110.4</v>
      </c>
      <c r="P12" s="258">
        <f t="shared" ref="P12" si="5" xml:space="preserve">  IF( P10 &gt; 0, P10, O12 * ( 1 + P11 ) )</f>
        <v>119</v>
      </c>
      <c r="Q12" s="258">
        <f t="shared" ref="Q12" si="6" xml:space="preserve">  IF( Q10 &gt; 0, Q10, P12 * ( 1 + Q11 ) )</f>
        <v>128.30000000000001</v>
      </c>
      <c r="R12" s="258">
        <f t="shared" ref="R12" si="7" xml:space="preserve">  IF( R10 &gt; 0, R10, Q12 * ( 1 + R11 ) )</f>
        <v>131.50749999999999</v>
      </c>
      <c r="S12" s="258">
        <f t="shared" ref="S12" si="8" xml:space="preserve">  IF( S10 &gt; 0, S10, R12 * ( 1 + S11 ) )</f>
        <v>134.13765000000001</v>
      </c>
      <c r="T12" s="258">
        <f t="shared" ref="T12" si="9" xml:space="preserve">  IF( T10 &gt; 0, T10, S12 * ( 1 + T11 ) )</f>
        <v>136.820403</v>
      </c>
      <c r="U12" s="258">
        <f t="shared" ref="U12" si="10" xml:space="preserve">  IF( U10 &gt; 0, U10, T12 * ( 1 + U11 ) )</f>
        <v>139.55681106</v>
      </c>
      <c r="V12" s="258">
        <f t="shared" ref="V12" si="11" xml:space="preserve">  IF( V10 &gt; 0, V10, U12 * ( 1 + V11 ) )</f>
        <v>142.34794728119999</v>
      </c>
      <c r="W12" s="258">
        <f t="shared" ref="W12" si="12" xml:space="preserve">  IF( W10 &gt; 0, W10, V12 * ( 1 + W11 ) )</f>
        <v>145.194906226824</v>
      </c>
    </row>
    <row r="13" spans="1:707" hidden="1" outlineLevel="1" x14ac:dyDescent="0.2"/>
    <row r="14" spans="1:707" hidden="1" outlineLevel="1" x14ac:dyDescent="0.2">
      <c r="B14" s="10" t="s">
        <v>510</v>
      </c>
    </row>
    <row r="15" spans="1:707" hidden="1" outlineLevel="1" x14ac:dyDescent="0.2">
      <c r="A15" s="247"/>
      <c r="B15" s="247"/>
      <c r="C15" s="248"/>
      <c r="D15" s="249"/>
      <c r="E15" s="162" t="str">
        <f>InpS!E$24</f>
        <v>Consumer price index (including housing costs) - Consumer Price Index (with housing) for May</v>
      </c>
      <c r="F15" s="161">
        <f>InpS!F$24</f>
        <v>0</v>
      </c>
      <c r="G15" s="161" t="str">
        <f>InpS!G$24</f>
        <v>index</v>
      </c>
      <c r="H15" s="161">
        <f>InpS!H$24</f>
        <v>0</v>
      </c>
      <c r="I15" s="161">
        <f>InpS!I$24</f>
        <v>0</v>
      </c>
      <c r="J15" s="161">
        <f>InpS!J$24</f>
        <v>100.8</v>
      </c>
      <c r="K15" s="161">
        <f>InpS!K$24</f>
        <v>103.5</v>
      </c>
      <c r="L15" s="161">
        <f>InpS!L$24</f>
        <v>105.9</v>
      </c>
      <c r="M15" s="161">
        <f>InpS!M$24</f>
        <v>107.9</v>
      </c>
      <c r="N15" s="161">
        <f>InpS!N$24</f>
        <v>108.6</v>
      </c>
      <c r="O15" s="161">
        <f>InpS!O$24</f>
        <v>111</v>
      </c>
      <c r="P15" s="161">
        <f>InpS!P$24</f>
        <v>119.7</v>
      </c>
      <c r="Q15" s="161">
        <f>InpS!Q$24</f>
        <v>128.67750000000001</v>
      </c>
      <c r="R15" s="161">
        <f>InpS!R$24</f>
        <v>131.89443750000001</v>
      </c>
      <c r="S15" s="161">
        <f>InpS!S$24</f>
        <v>0</v>
      </c>
      <c r="T15" s="161">
        <f>InpS!T$24</f>
        <v>0</v>
      </c>
      <c r="U15" s="161">
        <f>InpS!U$24</f>
        <v>0</v>
      </c>
      <c r="V15" s="161">
        <f>InpS!V$24</f>
        <v>0</v>
      </c>
      <c r="W15" s="161">
        <f>InpS!W$24</f>
        <v>0</v>
      </c>
    </row>
    <row r="16" spans="1:707" hidden="1" outlineLevel="1" x14ac:dyDescent="0.2">
      <c r="A16" s="247"/>
      <c r="B16" s="247"/>
      <c r="C16" s="248"/>
      <c r="D16" s="249"/>
      <c r="E16" s="162" t="str">
        <f>InpS!E$22</f>
        <v>Year on year % change - CPI(H): Financial year average indices year on year %</v>
      </c>
      <c r="F16" s="257">
        <f>InpS!F$22</f>
        <v>0</v>
      </c>
      <c r="G16" s="257" t="str">
        <f>InpS!G$22</f>
        <v>%</v>
      </c>
      <c r="H16" s="257">
        <f>InpS!H$22</f>
        <v>0</v>
      </c>
      <c r="I16" s="257">
        <f>InpS!I$22</f>
        <v>0</v>
      </c>
      <c r="J16" s="257">
        <f>InpS!J$22</f>
        <v>0</v>
      </c>
      <c r="K16" s="257">
        <f>InpS!K$22</f>
        <v>0</v>
      </c>
      <c r="L16" s="257">
        <f>InpS!L$22</f>
        <v>0</v>
      </c>
      <c r="M16" s="257">
        <f>InpS!M$22</f>
        <v>0</v>
      </c>
      <c r="N16" s="257">
        <f>InpS!N$22</f>
        <v>0</v>
      </c>
      <c r="O16" s="257">
        <f>InpS!O$22</f>
        <v>0</v>
      </c>
      <c r="P16" s="257">
        <f>InpS!P$22</f>
        <v>0</v>
      </c>
      <c r="Q16" s="257">
        <f>InpS!Q$22</f>
        <v>0</v>
      </c>
      <c r="R16" s="257">
        <f>InpS!R$22</f>
        <v>0</v>
      </c>
      <c r="S16" s="257">
        <f>InpS!S$22</f>
        <v>0.02</v>
      </c>
      <c r="T16" s="257">
        <f>InpS!T$22</f>
        <v>0.02</v>
      </c>
      <c r="U16" s="257">
        <f>InpS!U$22</f>
        <v>0.02</v>
      </c>
      <c r="V16" s="257">
        <f>InpS!V$22</f>
        <v>0.02</v>
      </c>
      <c r="W16" s="257">
        <f>InpS!W$22</f>
        <v>0.02</v>
      </c>
    </row>
    <row r="17" spans="1:23" hidden="1" outlineLevel="1" x14ac:dyDescent="0.2">
      <c r="E17" s="11" t="s">
        <v>510</v>
      </c>
      <c r="G17" s="11" t="s">
        <v>125</v>
      </c>
      <c r="J17" s="258">
        <f t="shared" ref="J17" si="13" xml:space="preserve">  IF( J15 &gt; 0, J15, I17 * ( 1 + J16 ) )</f>
        <v>100.8</v>
      </c>
      <c r="K17" s="258">
        <f t="shared" ref="K17" si="14" xml:space="preserve">  IF( K15 &gt; 0, K15, J17 * ( 1 + K16 ) )</f>
        <v>103.5</v>
      </c>
      <c r="L17" s="258">
        <f t="shared" ref="L17" si="15" xml:space="preserve">  IF( L15 &gt; 0, L15, K17 * ( 1 + L16 ) )</f>
        <v>105.9</v>
      </c>
      <c r="M17" s="258">
        <f t="shared" ref="M17" si="16" xml:space="preserve">  IF( M15 &gt; 0, M15, L17 * ( 1 + M16 ) )</f>
        <v>107.9</v>
      </c>
      <c r="N17" s="258">
        <f t="shared" ref="N17" si="17" xml:space="preserve">  IF( N15 &gt; 0, N15, M17 * ( 1 + N16 ) )</f>
        <v>108.6</v>
      </c>
      <c r="O17" s="258">
        <f t="shared" ref="O17" si="18" xml:space="preserve">  IF( O15 &gt; 0, O15, N17 * ( 1 + O16 ) )</f>
        <v>111</v>
      </c>
      <c r="P17" s="258">
        <f t="shared" ref="P17" si="19" xml:space="preserve">  IF( P15 &gt; 0, P15, O17 * ( 1 + P16 ) )</f>
        <v>119.7</v>
      </c>
      <c r="Q17" s="258">
        <f t="shared" ref="Q17" si="20" xml:space="preserve">  IF( Q15 &gt; 0, Q15, P17 * ( 1 + Q16 ) )</f>
        <v>128.67750000000001</v>
      </c>
      <c r="R17" s="258">
        <f t="shared" ref="R17" si="21" xml:space="preserve">  IF( R15 &gt; 0, R15, Q17 * ( 1 + R16 ) )</f>
        <v>131.89443750000001</v>
      </c>
      <c r="S17" s="258">
        <f t="shared" ref="S17" si="22" xml:space="preserve">  IF( S15 &gt; 0, S15, R17 * ( 1 + S16 ) )</f>
        <v>134.53232625000001</v>
      </c>
      <c r="T17" s="258">
        <f t="shared" ref="T17" si="23" xml:space="preserve">  IF( T15 &gt; 0, T15, S17 * ( 1 + T16 ) )</f>
        <v>137.22297277500002</v>
      </c>
      <c r="U17" s="258">
        <f t="shared" ref="U17" si="24" xml:space="preserve">  IF( U15 &gt; 0, U15, T17 * ( 1 + U16 ) )</f>
        <v>139.96743223050001</v>
      </c>
      <c r="V17" s="258">
        <f t="shared" ref="V17" si="25" xml:space="preserve">  IF( V15 &gt; 0, V15, U17 * ( 1 + V16 ) )</f>
        <v>142.76678087511002</v>
      </c>
      <c r="W17" s="258">
        <f t="shared" ref="W17" si="26" xml:space="preserve">  IF( W15 &gt; 0, W15, V17 * ( 1 + W16 ) )</f>
        <v>145.62211649261221</v>
      </c>
    </row>
    <row r="18" spans="1:23" hidden="1" outlineLevel="1" x14ac:dyDescent="0.2"/>
    <row r="19" spans="1:23" hidden="1" outlineLevel="1" x14ac:dyDescent="0.2">
      <c r="B19" s="10" t="s">
        <v>511</v>
      </c>
    </row>
    <row r="20" spans="1:23" hidden="1" outlineLevel="1" x14ac:dyDescent="0.2">
      <c r="A20" s="247"/>
      <c r="B20" s="247"/>
      <c r="C20" s="248"/>
      <c r="D20" s="249"/>
      <c r="E20" s="162" t="str">
        <f>InpS!E$25</f>
        <v>Consumer price index (including housing costs) - Consumer Price Index (with housing) for June</v>
      </c>
      <c r="F20" s="161">
        <f>InpS!F$25</f>
        <v>0</v>
      </c>
      <c r="G20" s="161" t="str">
        <f>InpS!G$25</f>
        <v>index</v>
      </c>
      <c r="H20" s="161">
        <f>InpS!H$25</f>
        <v>0</v>
      </c>
      <c r="I20" s="161">
        <f>InpS!I$25</f>
        <v>0</v>
      </c>
      <c r="J20" s="161">
        <f>InpS!J$25</f>
        <v>101</v>
      </c>
      <c r="K20" s="161">
        <f>InpS!K$25</f>
        <v>103.5</v>
      </c>
      <c r="L20" s="161">
        <f>InpS!L$25</f>
        <v>105.9</v>
      </c>
      <c r="M20" s="161">
        <f>InpS!M$25</f>
        <v>107.9</v>
      </c>
      <c r="N20" s="161">
        <f>InpS!N$25</f>
        <v>108.8</v>
      </c>
      <c r="O20" s="161">
        <f>InpS!O$25</f>
        <v>111.4</v>
      </c>
      <c r="P20" s="161">
        <f>InpS!P$25</f>
        <v>120.5</v>
      </c>
      <c r="Q20" s="161">
        <f>InpS!Q$25</f>
        <v>128.935</v>
      </c>
      <c r="R20" s="161">
        <f>InpS!R$25</f>
        <v>132.15837499999998</v>
      </c>
      <c r="S20" s="161">
        <f>InpS!S$25</f>
        <v>0</v>
      </c>
      <c r="T20" s="161">
        <f>InpS!T$25</f>
        <v>0</v>
      </c>
      <c r="U20" s="161">
        <f>InpS!U$25</f>
        <v>0</v>
      </c>
      <c r="V20" s="161">
        <f>InpS!V$25</f>
        <v>0</v>
      </c>
      <c r="W20" s="161">
        <f>InpS!W$25</f>
        <v>0</v>
      </c>
    </row>
    <row r="21" spans="1:23" hidden="1" outlineLevel="1" x14ac:dyDescent="0.2">
      <c r="A21" s="247"/>
      <c r="B21" s="247"/>
      <c r="C21" s="248"/>
      <c r="D21" s="249"/>
      <c r="E21" s="162" t="str">
        <f>InpS!E$22</f>
        <v>Year on year % change - CPI(H): Financial year average indices year on year %</v>
      </c>
      <c r="F21" s="257">
        <f>InpS!F$22</f>
        <v>0</v>
      </c>
      <c r="G21" s="257" t="str">
        <f>InpS!G$22</f>
        <v>%</v>
      </c>
      <c r="H21" s="257">
        <f>InpS!H$22</f>
        <v>0</v>
      </c>
      <c r="I21" s="257">
        <f>InpS!I$22</f>
        <v>0</v>
      </c>
      <c r="J21" s="257">
        <f>InpS!J$22</f>
        <v>0</v>
      </c>
      <c r="K21" s="257">
        <f>InpS!K$22</f>
        <v>0</v>
      </c>
      <c r="L21" s="257">
        <f>InpS!L$22</f>
        <v>0</v>
      </c>
      <c r="M21" s="257">
        <f>InpS!M$22</f>
        <v>0</v>
      </c>
      <c r="N21" s="257">
        <f>InpS!N$22</f>
        <v>0</v>
      </c>
      <c r="O21" s="257">
        <f>InpS!O$22</f>
        <v>0</v>
      </c>
      <c r="P21" s="257">
        <f>InpS!P$22</f>
        <v>0</v>
      </c>
      <c r="Q21" s="257">
        <f>InpS!Q$22</f>
        <v>0</v>
      </c>
      <c r="R21" s="257">
        <f>InpS!R$22</f>
        <v>0</v>
      </c>
      <c r="S21" s="257">
        <f>InpS!S$22</f>
        <v>0.02</v>
      </c>
      <c r="T21" s="257">
        <f>InpS!T$22</f>
        <v>0.02</v>
      </c>
      <c r="U21" s="257">
        <f>InpS!U$22</f>
        <v>0.02</v>
      </c>
      <c r="V21" s="257">
        <f>InpS!V$22</f>
        <v>0.02</v>
      </c>
      <c r="W21" s="257">
        <f>InpS!W$22</f>
        <v>0.02</v>
      </c>
    </row>
    <row r="22" spans="1:23" hidden="1" outlineLevel="1" x14ac:dyDescent="0.2">
      <c r="E22" s="11" t="s">
        <v>511</v>
      </c>
      <c r="G22" s="11" t="s">
        <v>125</v>
      </c>
      <c r="J22" s="258">
        <f t="shared" ref="J22" si="27" xml:space="preserve">  IF( J20 &gt; 0, J20, I22 * ( 1 + J21 ) )</f>
        <v>101</v>
      </c>
      <c r="K22" s="258">
        <f t="shared" ref="K22" si="28" xml:space="preserve">  IF( K20 &gt; 0, K20, J22 * ( 1 + K21 ) )</f>
        <v>103.5</v>
      </c>
      <c r="L22" s="258">
        <f t="shared" ref="L22" si="29" xml:space="preserve">  IF( L20 &gt; 0, L20, K22 * ( 1 + L21 ) )</f>
        <v>105.9</v>
      </c>
      <c r="M22" s="258">
        <f t="shared" ref="M22" si="30" xml:space="preserve">  IF( M20 &gt; 0, M20, L22 * ( 1 + M21 ) )</f>
        <v>107.9</v>
      </c>
      <c r="N22" s="258">
        <f t="shared" ref="N22" si="31" xml:space="preserve">  IF( N20 &gt; 0, N20, M22 * ( 1 + N21 ) )</f>
        <v>108.8</v>
      </c>
      <c r="O22" s="258">
        <f t="shared" ref="O22" si="32" xml:space="preserve">  IF( O20 &gt; 0, O20, N22 * ( 1 + O21 ) )</f>
        <v>111.4</v>
      </c>
      <c r="P22" s="258">
        <f t="shared" ref="P22" si="33" xml:space="preserve">  IF( P20 &gt; 0, P20, O22 * ( 1 + P21 ) )</f>
        <v>120.5</v>
      </c>
      <c r="Q22" s="258">
        <f t="shared" ref="Q22" si="34" xml:space="preserve">  IF( Q20 &gt; 0, Q20, P22 * ( 1 + Q21 ) )</f>
        <v>128.935</v>
      </c>
      <c r="R22" s="258">
        <f t="shared" ref="R22" si="35" xml:space="preserve">  IF( R20 &gt; 0, R20, Q22 * ( 1 + R21 ) )</f>
        <v>132.15837499999998</v>
      </c>
      <c r="S22" s="258">
        <f t="shared" ref="S22" si="36" xml:space="preserve">  IF( S20 &gt; 0, S20, R22 * ( 1 + S21 ) )</f>
        <v>134.80154249999998</v>
      </c>
      <c r="T22" s="258">
        <f t="shared" ref="T22" si="37" xml:space="preserve">  IF( T20 &gt; 0, T20, S22 * ( 1 + T21 ) )</f>
        <v>137.49757334999998</v>
      </c>
      <c r="U22" s="258">
        <f t="shared" ref="U22" si="38" xml:space="preserve">  IF( U20 &gt; 0, U20, T22 * ( 1 + U21 ) )</f>
        <v>140.24752481699997</v>
      </c>
      <c r="V22" s="258">
        <f t="shared" ref="V22" si="39" xml:space="preserve">  IF( V20 &gt; 0, V20, U22 * ( 1 + V21 ) )</f>
        <v>143.05247531333998</v>
      </c>
      <c r="W22" s="258">
        <f t="shared" ref="W22" si="40" xml:space="preserve">  IF( W20 &gt; 0, W20, V22 * ( 1 + W21 ) )</f>
        <v>145.91352481960678</v>
      </c>
    </row>
    <row r="23" spans="1:23" hidden="1" outlineLevel="1" x14ac:dyDescent="0.2"/>
    <row r="24" spans="1:23" hidden="1" outlineLevel="1" x14ac:dyDescent="0.2">
      <c r="B24" s="10" t="s">
        <v>512</v>
      </c>
    </row>
    <row r="25" spans="1:23" hidden="1" outlineLevel="1" x14ac:dyDescent="0.2">
      <c r="A25" s="247"/>
      <c r="B25" s="247"/>
      <c r="C25" s="248"/>
      <c r="D25" s="249"/>
      <c r="E25" s="162" t="str">
        <f>InpS!E$26</f>
        <v>Consumer price index (including housing costs) - Consumer Price Index (with housing) for July</v>
      </c>
      <c r="F25" s="161">
        <f>InpS!F$26</f>
        <v>0</v>
      </c>
      <c r="G25" s="161" t="str">
        <f>InpS!G$26</f>
        <v>index</v>
      </c>
      <c r="H25" s="161">
        <f>InpS!H$26</f>
        <v>0</v>
      </c>
      <c r="I25" s="161">
        <f>InpS!I$26</f>
        <v>0</v>
      </c>
      <c r="J25" s="161">
        <f>InpS!J$26</f>
        <v>100.9</v>
      </c>
      <c r="K25" s="161">
        <f>InpS!K$26</f>
        <v>103.5</v>
      </c>
      <c r="L25" s="161">
        <f>InpS!L$26</f>
        <v>105.9</v>
      </c>
      <c r="M25" s="161">
        <f>InpS!M$26</f>
        <v>108</v>
      </c>
      <c r="N25" s="161">
        <f>InpS!N$26</f>
        <v>109.2</v>
      </c>
      <c r="O25" s="161">
        <f>InpS!O$26</f>
        <v>111.4</v>
      </c>
      <c r="P25" s="161">
        <f>InpS!P$26</f>
        <v>121.2</v>
      </c>
      <c r="Q25" s="161">
        <f>InpS!Q$26</f>
        <v>128.47200000000001</v>
      </c>
      <c r="R25" s="161">
        <f>InpS!R$26</f>
        <v>131.68379999999999</v>
      </c>
      <c r="S25" s="161">
        <f>InpS!S$26</f>
        <v>0</v>
      </c>
      <c r="T25" s="161">
        <f>InpS!T$26</f>
        <v>0</v>
      </c>
      <c r="U25" s="161">
        <f>InpS!U$26</f>
        <v>0</v>
      </c>
      <c r="V25" s="161">
        <f>InpS!V$26</f>
        <v>0</v>
      </c>
      <c r="W25" s="161">
        <f>InpS!W$26</f>
        <v>0</v>
      </c>
    </row>
    <row r="26" spans="1:23" hidden="1" outlineLevel="1" x14ac:dyDescent="0.2">
      <c r="A26" s="247"/>
      <c r="B26" s="247"/>
      <c r="C26" s="248"/>
      <c r="D26" s="249"/>
      <c r="E26" s="162" t="str">
        <f>InpS!E$22</f>
        <v>Year on year % change - CPI(H): Financial year average indices year on year %</v>
      </c>
      <c r="F26" s="257">
        <f>InpS!F$22</f>
        <v>0</v>
      </c>
      <c r="G26" s="257" t="str">
        <f>InpS!G$22</f>
        <v>%</v>
      </c>
      <c r="H26" s="257">
        <f>InpS!H$22</f>
        <v>0</v>
      </c>
      <c r="I26" s="257">
        <f>InpS!I$22</f>
        <v>0</v>
      </c>
      <c r="J26" s="257">
        <f>InpS!J$22</f>
        <v>0</v>
      </c>
      <c r="K26" s="257">
        <f>InpS!K$22</f>
        <v>0</v>
      </c>
      <c r="L26" s="257">
        <f>InpS!L$22</f>
        <v>0</v>
      </c>
      <c r="M26" s="257">
        <f>InpS!M$22</f>
        <v>0</v>
      </c>
      <c r="N26" s="257">
        <f>InpS!N$22</f>
        <v>0</v>
      </c>
      <c r="O26" s="257">
        <f>InpS!O$22</f>
        <v>0</v>
      </c>
      <c r="P26" s="257">
        <f>InpS!P$22</f>
        <v>0</v>
      </c>
      <c r="Q26" s="257">
        <f>InpS!Q$22</f>
        <v>0</v>
      </c>
      <c r="R26" s="257">
        <f>InpS!R$22</f>
        <v>0</v>
      </c>
      <c r="S26" s="257">
        <f>InpS!S$22</f>
        <v>0.02</v>
      </c>
      <c r="T26" s="257">
        <f>InpS!T$22</f>
        <v>0.02</v>
      </c>
      <c r="U26" s="257">
        <f>InpS!U$22</f>
        <v>0.02</v>
      </c>
      <c r="V26" s="257">
        <f>InpS!V$22</f>
        <v>0.02</v>
      </c>
      <c r="W26" s="257">
        <f>InpS!W$22</f>
        <v>0.02</v>
      </c>
    </row>
    <row r="27" spans="1:23" hidden="1" outlineLevel="1" x14ac:dyDescent="0.2">
      <c r="E27" s="11" t="s">
        <v>512</v>
      </c>
      <c r="G27" s="11" t="s">
        <v>125</v>
      </c>
      <c r="J27" s="258">
        <f t="shared" ref="J27" si="41" xml:space="preserve">  IF( J25 &gt; 0, J25, I27 * ( 1 + J26 ) )</f>
        <v>100.9</v>
      </c>
      <c r="K27" s="258">
        <f t="shared" ref="K27" si="42" xml:space="preserve">  IF( K25 &gt; 0, K25, J27 * ( 1 + K26 ) )</f>
        <v>103.5</v>
      </c>
      <c r="L27" s="258">
        <f t="shared" ref="L27" si="43" xml:space="preserve">  IF( L25 &gt; 0, L25, K27 * ( 1 + L26 ) )</f>
        <v>105.9</v>
      </c>
      <c r="M27" s="258">
        <f t="shared" ref="M27" si="44" xml:space="preserve">  IF( M25 &gt; 0, M25, L27 * ( 1 + M26 ) )</f>
        <v>108</v>
      </c>
      <c r="N27" s="258">
        <f t="shared" ref="N27" si="45" xml:space="preserve">  IF( N25 &gt; 0, N25, M27 * ( 1 + N26 ) )</f>
        <v>109.2</v>
      </c>
      <c r="O27" s="258">
        <f t="shared" ref="O27" si="46" xml:space="preserve">  IF( O25 &gt; 0, O25, N27 * ( 1 + O26 ) )</f>
        <v>111.4</v>
      </c>
      <c r="P27" s="258">
        <f t="shared" ref="P27" si="47" xml:space="preserve">  IF( P25 &gt; 0, P25, O27 * ( 1 + P26 ) )</f>
        <v>121.2</v>
      </c>
      <c r="Q27" s="258">
        <f t="shared" ref="Q27" si="48" xml:space="preserve">  IF( Q25 &gt; 0, Q25, P27 * ( 1 + Q26 ) )</f>
        <v>128.47200000000001</v>
      </c>
      <c r="R27" s="258">
        <f t="shared" ref="R27" si="49" xml:space="preserve">  IF( R25 &gt; 0, R25, Q27 * ( 1 + R26 ) )</f>
        <v>131.68379999999999</v>
      </c>
      <c r="S27" s="258">
        <f t="shared" ref="S27" si="50" xml:space="preserve">  IF( S25 &gt; 0, S25, R27 * ( 1 + S26 ) )</f>
        <v>134.317476</v>
      </c>
      <c r="T27" s="258">
        <f t="shared" ref="T27" si="51" xml:space="preserve">  IF( T25 &gt; 0, T25, S27 * ( 1 + T26 ) )</f>
        <v>137.00382551999999</v>
      </c>
      <c r="U27" s="258">
        <f t="shared" ref="U27" si="52" xml:space="preserve">  IF( U25 &gt; 0, U25, T27 * ( 1 + U26 ) )</f>
        <v>139.74390203039999</v>
      </c>
      <c r="V27" s="258">
        <f t="shared" ref="V27" si="53" xml:space="preserve">  IF( V25 &gt; 0, V25, U27 * ( 1 + V26 ) )</f>
        <v>142.53878007100801</v>
      </c>
      <c r="W27" s="258">
        <f t="shared" ref="W27" si="54" xml:space="preserve">  IF( W25 &gt; 0, W25, V27 * ( 1 + W26 ) )</f>
        <v>145.38955567242817</v>
      </c>
    </row>
    <row r="28" spans="1:23" hidden="1" outlineLevel="1" x14ac:dyDescent="0.2"/>
    <row r="29" spans="1:23" hidden="1" outlineLevel="1" x14ac:dyDescent="0.2">
      <c r="B29" s="10" t="s">
        <v>513</v>
      </c>
    </row>
    <row r="30" spans="1:23" hidden="1" outlineLevel="1" x14ac:dyDescent="0.2">
      <c r="A30" s="247"/>
      <c r="B30" s="247"/>
      <c r="C30" s="248"/>
      <c r="D30" s="249"/>
      <c r="E30" s="162" t="str">
        <f>InpS!E$27</f>
        <v>Consumer price index (including housing costs) - Consumer Price Index (with housing) for August</v>
      </c>
      <c r="F30" s="161">
        <f>InpS!F$27</f>
        <v>0</v>
      </c>
      <c r="G30" s="161" t="str">
        <f>InpS!G$27</f>
        <v>index</v>
      </c>
      <c r="H30" s="161">
        <f>InpS!H$27</f>
        <v>0</v>
      </c>
      <c r="I30" s="161">
        <f>InpS!I$27</f>
        <v>0</v>
      </c>
      <c r="J30" s="161">
        <f>InpS!J$27</f>
        <v>101.2</v>
      </c>
      <c r="K30" s="161">
        <f>InpS!K$27</f>
        <v>104</v>
      </c>
      <c r="L30" s="161">
        <f>InpS!L$27</f>
        <v>106.5</v>
      </c>
      <c r="M30" s="161">
        <f>InpS!M$27</f>
        <v>108.3</v>
      </c>
      <c r="N30" s="161">
        <f>InpS!N$27</f>
        <v>108.8</v>
      </c>
      <c r="O30" s="161">
        <f>InpS!O$27</f>
        <v>112.1</v>
      </c>
      <c r="P30" s="161">
        <f>InpS!P$27</f>
        <v>121.8</v>
      </c>
      <c r="Q30" s="161">
        <f>InpS!Q$27</f>
        <v>129.108</v>
      </c>
      <c r="R30" s="161">
        <f>InpS!R$27</f>
        <v>132.3357</v>
      </c>
      <c r="S30" s="161">
        <f>InpS!S$27</f>
        <v>0</v>
      </c>
      <c r="T30" s="161">
        <f>InpS!T$27</f>
        <v>0</v>
      </c>
      <c r="U30" s="161">
        <f>InpS!U$27</f>
        <v>0</v>
      </c>
      <c r="V30" s="161">
        <f>InpS!V$27</f>
        <v>0</v>
      </c>
      <c r="W30" s="161">
        <f>InpS!W$27</f>
        <v>0</v>
      </c>
    </row>
    <row r="31" spans="1:23" hidden="1" outlineLevel="1" x14ac:dyDescent="0.2">
      <c r="A31" s="247"/>
      <c r="B31" s="247"/>
      <c r="C31" s="248"/>
      <c r="D31" s="249"/>
      <c r="E31" s="162" t="str">
        <f>InpS!E$22</f>
        <v>Year on year % change - CPI(H): Financial year average indices year on year %</v>
      </c>
      <c r="F31" s="257">
        <f>InpS!F$22</f>
        <v>0</v>
      </c>
      <c r="G31" s="257" t="str">
        <f>InpS!G$22</f>
        <v>%</v>
      </c>
      <c r="H31" s="257">
        <f>InpS!H$22</f>
        <v>0</v>
      </c>
      <c r="I31" s="257">
        <f>InpS!I$22</f>
        <v>0</v>
      </c>
      <c r="J31" s="257">
        <f>InpS!J$22</f>
        <v>0</v>
      </c>
      <c r="K31" s="257">
        <f>InpS!K$22</f>
        <v>0</v>
      </c>
      <c r="L31" s="257">
        <f>InpS!L$22</f>
        <v>0</v>
      </c>
      <c r="M31" s="257">
        <f>InpS!M$22</f>
        <v>0</v>
      </c>
      <c r="N31" s="257">
        <f>InpS!N$22</f>
        <v>0</v>
      </c>
      <c r="O31" s="257">
        <f>InpS!O$22</f>
        <v>0</v>
      </c>
      <c r="P31" s="257">
        <f>InpS!P$22</f>
        <v>0</v>
      </c>
      <c r="Q31" s="257">
        <f>InpS!Q$22</f>
        <v>0</v>
      </c>
      <c r="R31" s="257">
        <f>InpS!R$22</f>
        <v>0</v>
      </c>
      <c r="S31" s="257">
        <f>InpS!S$22</f>
        <v>0.02</v>
      </c>
      <c r="T31" s="257">
        <f>InpS!T$22</f>
        <v>0.02</v>
      </c>
      <c r="U31" s="257">
        <f>InpS!U$22</f>
        <v>0.02</v>
      </c>
      <c r="V31" s="257">
        <f>InpS!V$22</f>
        <v>0.02</v>
      </c>
      <c r="W31" s="257">
        <f>InpS!W$22</f>
        <v>0.02</v>
      </c>
    </row>
    <row r="32" spans="1:23" hidden="1" outlineLevel="1" x14ac:dyDescent="0.2">
      <c r="E32" s="11" t="s">
        <v>513</v>
      </c>
      <c r="G32" s="11" t="s">
        <v>125</v>
      </c>
      <c r="J32" s="258">
        <f t="shared" ref="J32" si="55" xml:space="preserve">  IF( J30 &gt; 0, J30, I32 * ( 1 + J31 ) )</f>
        <v>101.2</v>
      </c>
      <c r="K32" s="258">
        <f t="shared" ref="K32" si="56" xml:space="preserve">  IF( K30 &gt; 0, K30, J32 * ( 1 + K31 ) )</f>
        <v>104</v>
      </c>
      <c r="L32" s="258">
        <f t="shared" ref="L32" si="57" xml:space="preserve">  IF( L30 &gt; 0, L30, K32 * ( 1 + L31 ) )</f>
        <v>106.5</v>
      </c>
      <c r="M32" s="258">
        <f t="shared" ref="M32" si="58" xml:space="preserve">  IF( M30 &gt; 0, M30, L32 * ( 1 + M31 ) )</f>
        <v>108.3</v>
      </c>
      <c r="N32" s="258">
        <f t="shared" ref="N32" si="59" xml:space="preserve">  IF( N30 &gt; 0, N30, M32 * ( 1 + N31 ) )</f>
        <v>108.8</v>
      </c>
      <c r="O32" s="258">
        <f t="shared" ref="O32" si="60" xml:space="preserve">  IF( O30 &gt; 0, O30, N32 * ( 1 + O31 ) )</f>
        <v>112.1</v>
      </c>
      <c r="P32" s="258">
        <f t="shared" ref="P32" si="61" xml:space="preserve">  IF( P30 &gt; 0, P30, O32 * ( 1 + P31 ) )</f>
        <v>121.8</v>
      </c>
      <c r="Q32" s="258">
        <f t="shared" ref="Q32" si="62" xml:space="preserve">  IF( Q30 &gt; 0, Q30, P32 * ( 1 + Q31 ) )</f>
        <v>129.108</v>
      </c>
      <c r="R32" s="258">
        <f t="shared" ref="R32" si="63" xml:space="preserve">  IF( R30 &gt; 0, R30, Q32 * ( 1 + R31 ) )</f>
        <v>132.3357</v>
      </c>
      <c r="S32" s="258">
        <f t="shared" ref="S32" si="64" xml:space="preserve">  IF( S30 &gt; 0, S30, R32 * ( 1 + S31 ) )</f>
        <v>134.98241400000001</v>
      </c>
      <c r="T32" s="258">
        <f t="shared" ref="T32" si="65" xml:space="preserve">  IF( T30 &gt; 0, T30, S32 * ( 1 + T31 ) )</f>
        <v>137.68206228</v>
      </c>
      <c r="U32" s="258">
        <f t="shared" ref="U32" si="66" xml:space="preserve">  IF( U30 &gt; 0, U30, T32 * ( 1 + U31 ) )</f>
        <v>140.43570352559999</v>
      </c>
      <c r="V32" s="258">
        <f t="shared" ref="V32" si="67" xml:space="preserve">  IF( V30 &gt; 0, V30, U32 * ( 1 + V31 ) )</f>
        <v>143.24441759611199</v>
      </c>
      <c r="W32" s="258">
        <f t="shared" ref="W32" si="68" xml:space="preserve">  IF( W30 &gt; 0, W30, V32 * ( 1 + W31 ) )</f>
        <v>146.10930594803423</v>
      </c>
    </row>
    <row r="33" spans="1:23" hidden="1" outlineLevel="1" x14ac:dyDescent="0.2"/>
    <row r="34" spans="1:23" hidden="1" outlineLevel="1" x14ac:dyDescent="0.2">
      <c r="B34" s="10" t="s">
        <v>514</v>
      </c>
    </row>
    <row r="35" spans="1:23" hidden="1" outlineLevel="1" x14ac:dyDescent="0.2">
      <c r="A35" s="247"/>
      <c r="B35" s="247"/>
      <c r="C35" s="248"/>
      <c r="D35" s="249"/>
      <c r="E35" s="162" t="str">
        <f>InpS!E$28</f>
        <v>Consumer price index (including housing costs) - Consumer Price Index (with housing) for September</v>
      </c>
      <c r="F35" s="161">
        <f>InpS!F$28</f>
        <v>0</v>
      </c>
      <c r="G35" s="161" t="str">
        <f>InpS!G$28</f>
        <v>index</v>
      </c>
      <c r="H35" s="161">
        <f>InpS!H$28</f>
        <v>0</v>
      </c>
      <c r="I35" s="161">
        <f>InpS!I$28</f>
        <v>0</v>
      </c>
      <c r="J35" s="161">
        <f>InpS!J$28</f>
        <v>101.5</v>
      </c>
      <c r="K35" s="161">
        <f>InpS!K$28</f>
        <v>104.3</v>
      </c>
      <c r="L35" s="161">
        <f>InpS!L$28</f>
        <v>106.6</v>
      </c>
      <c r="M35" s="161">
        <f>InpS!M$28</f>
        <v>108.4</v>
      </c>
      <c r="N35" s="161">
        <f>InpS!N$28</f>
        <v>109.2</v>
      </c>
      <c r="O35" s="161">
        <f>InpS!O$28</f>
        <v>112.4</v>
      </c>
      <c r="P35" s="161">
        <f>InpS!P$28</f>
        <v>122.3</v>
      </c>
      <c r="Q35" s="161">
        <f>InpS!Q$28</f>
        <v>129.0265</v>
      </c>
      <c r="R35" s="161">
        <f>InpS!R$28</f>
        <v>132.2521625</v>
      </c>
      <c r="S35" s="161">
        <f>InpS!S$28</f>
        <v>0</v>
      </c>
      <c r="T35" s="161">
        <f>InpS!T$28</f>
        <v>0</v>
      </c>
      <c r="U35" s="161">
        <f>InpS!U$28</f>
        <v>0</v>
      </c>
      <c r="V35" s="161">
        <f>InpS!V$28</f>
        <v>0</v>
      </c>
      <c r="W35" s="161">
        <f>InpS!W$28</f>
        <v>0</v>
      </c>
    </row>
    <row r="36" spans="1:23" hidden="1" outlineLevel="1" x14ac:dyDescent="0.2">
      <c r="A36" s="247"/>
      <c r="B36" s="247"/>
      <c r="C36" s="248"/>
      <c r="D36" s="249"/>
      <c r="E36" s="162" t="str">
        <f>InpS!E$22</f>
        <v>Year on year % change - CPI(H): Financial year average indices year on year %</v>
      </c>
      <c r="F36" s="257">
        <f>InpS!F$22</f>
        <v>0</v>
      </c>
      <c r="G36" s="257" t="str">
        <f>InpS!G$22</f>
        <v>%</v>
      </c>
      <c r="H36" s="257">
        <f>InpS!H$22</f>
        <v>0</v>
      </c>
      <c r="I36" s="257">
        <f>InpS!I$22</f>
        <v>0</v>
      </c>
      <c r="J36" s="257">
        <f>InpS!J$22</f>
        <v>0</v>
      </c>
      <c r="K36" s="257">
        <f>InpS!K$22</f>
        <v>0</v>
      </c>
      <c r="L36" s="257">
        <f>InpS!L$22</f>
        <v>0</v>
      </c>
      <c r="M36" s="257">
        <f>InpS!M$22</f>
        <v>0</v>
      </c>
      <c r="N36" s="257">
        <f>InpS!N$22</f>
        <v>0</v>
      </c>
      <c r="O36" s="257">
        <f>InpS!O$22</f>
        <v>0</v>
      </c>
      <c r="P36" s="257">
        <f>InpS!P$22</f>
        <v>0</v>
      </c>
      <c r="Q36" s="257">
        <f>InpS!Q$22</f>
        <v>0</v>
      </c>
      <c r="R36" s="257">
        <f>InpS!R$22</f>
        <v>0</v>
      </c>
      <c r="S36" s="257">
        <f>InpS!S$22</f>
        <v>0.02</v>
      </c>
      <c r="T36" s="257">
        <f>InpS!T$22</f>
        <v>0.02</v>
      </c>
      <c r="U36" s="257">
        <f>InpS!U$22</f>
        <v>0.02</v>
      </c>
      <c r="V36" s="257">
        <f>InpS!V$22</f>
        <v>0.02</v>
      </c>
      <c r="W36" s="257">
        <f>InpS!W$22</f>
        <v>0.02</v>
      </c>
    </row>
    <row r="37" spans="1:23" hidden="1" outlineLevel="1" x14ac:dyDescent="0.2">
      <c r="E37" s="11" t="s">
        <v>514</v>
      </c>
      <c r="G37" s="11" t="s">
        <v>125</v>
      </c>
      <c r="J37" s="258">
        <f t="shared" ref="J37" si="69" xml:space="preserve">  IF( J35 &gt; 0, J35, I37 * ( 1 + J36 ) )</f>
        <v>101.5</v>
      </c>
      <c r="K37" s="258">
        <f t="shared" ref="K37" si="70" xml:space="preserve">  IF( K35 &gt; 0, K35, J37 * ( 1 + K36 ) )</f>
        <v>104.3</v>
      </c>
      <c r="L37" s="258">
        <f t="shared" ref="L37" si="71" xml:space="preserve">  IF( L35 &gt; 0, L35, K37 * ( 1 + L36 ) )</f>
        <v>106.6</v>
      </c>
      <c r="M37" s="258">
        <f t="shared" ref="M37" si="72" xml:space="preserve">  IF( M35 &gt; 0, M35, L37 * ( 1 + M36 ) )</f>
        <v>108.4</v>
      </c>
      <c r="N37" s="258">
        <f t="shared" ref="N37" si="73" xml:space="preserve">  IF( N35 &gt; 0, N35, M37 * ( 1 + N36 ) )</f>
        <v>109.2</v>
      </c>
      <c r="O37" s="258">
        <f t="shared" ref="O37" si="74" xml:space="preserve">  IF( O35 &gt; 0, O35, N37 * ( 1 + O36 ) )</f>
        <v>112.4</v>
      </c>
      <c r="P37" s="258">
        <f t="shared" ref="P37" si="75" xml:space="preserve">  IF( P35 &gt; 0, P35, O37 * ( 1 + P36 ) )</f>
        <v>122.3</v>
      </c>
      <c r="Q37" s="258">
        <f t="shared" ref="Q37" si="76" xml:space="preserve">  IF( Q35 &gt; 0, Q35, P37 * ( 1 + Q36 ) )</f>
        <v>129.0265</v>
      </c>
      <c r="R37" s="258">
        <f t="shared" ref="R37" si="77" xml:space="preserve">  IF( R35 &gt; 0, R35, Q37 * ( 1 + R36 ) )</f>
        <v>132.2521625</v>
      </c>
      <c r="S37" s="258">
        <f t="shared" ref="S37" si="78" xml:space="preserve">  IF( S35 &gt; 0, S35, R37 * ( 1 + S36 ) )</f>
        <v>134.89720575000001</v>
      </c>
      <c r="T37" s="258">
        <f t="shared" ref="T37" si="79" xml:space="preserve">  IF( T35 &gt; 0, T35, S37 * ( 1 + T36 ) )</f>
        <v>137.59514986500002</v>
      </c>
      <c r="U37" s="258">
        <f t="shared" ref="U37" si="80" xml:space="preserve">  IF( U35 &gt; 0, U35, T37 * ( 1 + U36 ) )</f>
        <v>140.34705286230002</v>
      </c>
      <c r="V37" s="258">
        <f t="shared" ref="V37" si="81" xml:space="preserve">  IF( V35 &gt; 0, V35, U37 * ( 1 + V36 ) )</f>
        <v>143.15399391954602</v>
      </c>
      <c r="W37" s="258">
        <f t="shared" ref="W37" si="82" xml:space="preserve">  IF( W35 &gt; 0, W35, V37 * ( 1 + W36 ) )</f>
        <v>146.01707379793694</v>
      </c>
    </row>
    <row r="38" spans="1:23" hidden="1" outlineLevel="1" x14ac:dyDescent="0.2"/>
    <row r="39" spans="1:23" hidden="1" outlineLevel="1" x14ac:dyDescent="0.2">
      <c r="B39" s="10" t="s">
        <v>515</v>
      </c>
    </row>
    <row r="40" spans="1:23" hidden="1" outlineLevel="1" x14ac:dyDescent="0.2">
      <c r="A40" s="247"/>
      <c r="B40" s="247"/>
      <c r="C40" s="248"/>
      <c r="D40" s="249"/>
      <c r="E40" s="162" t="str">
        <f>InpS!E$29</f>
        <v>Consumer price index (including housing costs) - Consumer Price Index (with housing) for October</v>
      </c>
      <c r="F40" s="161">
        <f>InpS!F$29</f>
        <v>0</v>
      </c>
      <c r="G40" s="161" t="str">
        <f>InpS!G$29</f>
        <v>index</v>
      </c>
      <c r="H40" s="161">
        <f>InpS!H$29</f>
        <v>0</v>
      </c>
      <c r="I40" s="161">
        <f>InpS!I$29</f>
        <v>0</v>
      </c>
      <c r="J40" s="161">
        <f>InpS!J$29</f>
        <v>101.6</v>
      </c>
      <c r="K40" s="161">
        <f>InpS!K$29</f>
        <v>104.4</v>
      </c>
      <c r="L40" s="161">
        <f>InpS!L$29</f>
        <v>106.7</v>
      </c>
      <c r="M40" s="161">
        <f>InpS!M$29</f>
        <v>108.3</v>
      </c>
      <c r="N40" s="161">
        <f>InpS!N$29</f>
        <v>109.2</v>
      </c>
      <c r="O40" s="161">
        <f>InpS!O$29</f>
        <v>113.4</v>
      </c>
      <c r="P40" s="161">
        <f>InpS!P$29</f>
        <v>124.3</v>
      </c>
      <c r="Q40" s="161">
        <f>InpS!Q$29</f>
        <v>129.89349999999999</v>
      </c>
      <c r="R40" s="161">
        <f>InpS!R$29</f>
        <v>133.14083749999998</v>
      </c>
      <c r="S40" s="161">
        <f>InpS!S$29</f>
        <v>0</v>
      </c>
      <c r="T40" s="161">
        <f>InpS!T$29</f>
        <v>0</v>
      </c>
      <c r="U40" s="161">
        <f>InpS!U$29</f>
        <v>0</v>
      </c>
      <c r="V40" s="161">
        <f>InpS!V$29</f>
        <v>0</v>
      </c>
      <c r="W40" s="161">
        <f>InpS!W$29</f>
        <v>0</v>
      </c>
    </row>
    <row r="41" spans="1:23" hidden="1" outlineLevel="1" x14ac:dyDescent="0.2">
      <c r="A41" s="247"/>
      <c r="B41" s="247"/>
      <c r="C41" s="248"/>
      <c r="D41" s="249"/>
      <c r="E41" s="162" t="str">
        <f>InpS!E$22</f>
        <v>Year on year % change - CPI(H): Financial year average indices year on year %</v>
      </c>
      <c r="F41" s="257">
        <f>InpS!F$22</f>
        <v>0</v>
      </c>
      <c r="G41" s="257" t="str">
        <f>InpS!G$22</f>
        <v>%</v>
      </c>
      <c r="H41" s="257">
        <f>InpS!H$22</f>
        <v>0</v>
      </c>
      <c r="I41" s="257">
        <f>InpS!I$22</f>
        <v>0</v>
      </c>
      <c r="J41" s="257">
        <f>InpS!J$22</f>
        <v>0</v>
      </c>
      <c r="K41" s="257">
        <f>InpS!K$22</f>
        <v>0</v>
      </c>
      <c r="L41" s="257">
        <f>InpS!L$22</f>
        <v>0</v>
      </c>
      <c r="M41" s="257">
        <f>InpS!M$22</f>
        <v>0</v>
      </c>
      <c r="N41" s="257">
        <f>InpS!N$22</f>
        <v>0</v>
      </c>
      <c r="O41" s="257">
        <f>InpS!O$22</f>
        <v>0</v>
      </c>
      <c r="P41" s="257">
        <f>InpS!P$22</f>
        <v>0</v>
      </c>
      <c r="Q41" s="257">
        <f>InpS!Q$22</f>
        <v>0</v>
      </c>
      <c r="R41" s="257">
        <f>InpS!R$22</f>
        <v>0</v>
      </c>
      <c r="S41" s="257">
        <f>InpS!S$22</f>
        <v>0.02</v>
      </c>
      <c r="T41" s="257">
        <f>InpS!T$22</f>
        <v>0.02</v>
      </c>
      <c r="U41" s="257">
        <f>InpS!U$22</f>
        <v>0.02</v>
      </c>
      <c r="V41" s="257">
        <f>InpS!V$22</f>
        <v>0.02</v>
      </c>
      <c r="W41" s="257">
        <f>InpS!W$22</f>
        <v>0.02</v>
      </c>
    </row>
    <row r="42" spans="1:23" hidden="1" outlineLevel="1" x14ac:dyDescent="0.2">
      <c r="E42" s="11" t="s">
        <v>515</v>
      </c>
      <c r="G42" s="11" t="s">
        <v>125</v>
      </c>
      <c r="J42" s="258">
        <f t="shared" ref="J42" si="83" xml:space="preserve">  IF( J40 &gt; 0, J40, I42 * ( 1 + J41 ) )</f>
        <v>101.6</v>
      </c>
      <c r="K42" s="258">
        <f t="shared" ref="K42" si="84" xml:space="preserve">  IF( K40 &gt; 0, K40, J42 * ( 1 + K41 ) )</f>
        <v>104.4</v>
      </c>
      <c r="L42" s="258">
        <f t="shared" ref="L42" si="85" xml:space="preserve">  IF( L40 &gt; 0, L40, K42 * ( 1 + L41 ) )</f>
        <v>106.7</v>
      </c>
      <c r="M42" s="258">
        <f t="shared" ref="M42" si="86" xml:space="preserve">  IF( M40 &gt; 0, M40, L42 * ( 1 + M41 ) )</f>
        <v>108.3</v>
      </c>
      <c r="N42" s="258">
        <f t="shared" ref="N42" si="87" xml:space="preserve">  IF( N40 &gt; 0, N40, M42 * ( 1 + N41 ) )</f>
        <v>109.2</v>
      </c>
      <c r="O42" s="258">
        <f t="shared" ref="O42" si="88" xml:space="preserve">  IF( O40 &gt; 0, O40, N42 * ( 1 + O41 ) )</f>
        <v>113.4</v>
      </c>
      <c r="P42" s="258">
        <f t="shared" ref="P42" si="89" xml:space="preserve">  IF( P40 &gt; 0, P40, O42 * ( 1 + P41 ) )</f>
        <v>124.3</v>
      </c>
      <c r="Q42" s="258">
        <f t="shared" ref="Q42" si="90" xml:space="preserve">  IF( Q40 &gt; 0, Q40, P42 * ( 1 + Q41 ) )</f>
        <v>129.89349999999999</v>
      </c>
      <c r="R42" s="258">
        <f t="shared" ref="R42" si="91" xml:space="preserve">  IF( R40 &gt; 0, R40, Q42 * ( 1 + R41 ) )</f>
        <v>133.14083749999998</v>
      </c>
      <c r="S42" s="258">
        <f t="shared" ref="S42" si="92" xml:space="preserve">  IF( S40 &gt; 0, S40, R42 * ( 1 + S41 ) )</f>
        <v>135.80365424999997</v>
      </c>
      <c r="T42" s="258">
        <f t="shared" ref="T42" si="93" xml:space="preserve">  IF( T40 &gt; 0, T40, S42 * ( 1 + T41 ) )</f>
        <v>138.51972733499997</v>
      </c>
      <c r="U42" s="258">
        <f t="shared" ref="U42" si="94" xml:space="preserve">  IF( U40 &gt; 0, U40, T42 * ( 1 + U41 ) )</f>
        <v>141.29012188169997</v>
      </c>
      <c r="V42" s="258">
        <f t="shared" ref="V42" si="95" xml:space="preserve">  IF( V40 &gt; 0, V40, U42 * ( 1 + V41 ) )</f>
        <v>144.11592431933397</v>
      </c>
      <c r="W42" s="258">
        <f t="shared" ref="W42" si="96" xml:space="preserve">  IF( W40 &gt; 0, W40, V42 * ( 1 + W41 ) )</f>
        <v>146.99824280572065</v>
      </c>
    </row>
    <row r="43" spans="1:23" hidden="1" outlineLevel="1" x14ac:dyDescent="0.2"/>
    <row r="44" spans="1:23" hidden="1" outlineLevel="1" x14ac:dyDescent="0.2">
      <c r="B44" s="10" t="s">
        <v>516</v>
      </c>
    </row>
    <row r="45" spans="1:23" hidden="1" outlineLevel="1" x14ac:dyDescent="0.2">
      <c r="A45" s="247"/>
      <c r="B45" s="247"/>
      <c r="C45" s="248"/>
      <c r="D45" s="249"/>
      <c r="E45" s="162" t="str">
        <f>InpS!E$30</f>
        <v>Consumer price index (including housing costs) - Consumer Price Index (with housing) for November</v>
      </c>
      <c r="F45" s="161">
        <f>InpS!F$30</f>
        <v>0</v>
      </c>
      <c r="G45" s="161" t="str">
        <f>InpS!G$30</f>
        <v>index</v>
      </c>
      <c r="H45" s="161">
        <f>InpS!H$30</f>
        <v>0</v>
      </c>
      <c r="I45" s="161">
        <f>InpS!I$30</f>
        <v>0</v>
      </c>
      <c r="J45" s="161">
        <f>InpS!J$30</f>
        <v>101.8</v>
      </c>
      <c r="K45" s="161">
        <f>InpS!K$30</f>
        <v>104.7</v>
      </c>
      <c r="L45" s="161">
        <f>InpS!L$30</f>
        <v>106.9</v>
      </c>
      <c r="M45" s="161">
        <f>InpS!M$30</f>
        <v>108.5</v>
      </c>
      <c r="N45" s="161">
        <f>InpS!N$30</f>
        <v>109.1</v>
      </c>
      <c r="O45" s="161">
        <f>InpS!O$30</f>
        <v>114.1</v>
      </c>
      <c r="P45" s="161">
        <f>InpS!P$30</f>
        <v>124.8</v>
      </c>
      <c r="Q45" s="161">
        <f>InpS!Q$30</f>
        <v>129.792</v>
      </c>
      <c r="R45" s="161">
        <f>InpS!R$30</f>
        <v>133.0368</v>
      </c>
      <c r="S45" s="161">
        <f>InpS!S$30</f>
        <v>0</v>
      </c>
      <c r="T45" s="161">
        <f>InpS!T$30</f>
        <v>0</v>
      </c>
      <c r="U45" s="161">
        <f>InpS!U$30</f>
        <v>0</v>
      </c>
      <c r="V45" s="161">
        <f>InpS!V$30</f>
        <v>0</v>
      </c>
      <c r="W45" s="161">
        <f>InpS!W$30</f>
        <v>0</v>
      </c>
    </row>
    <row r="46" spans="1:23" hidden="1" outlineLevel="1" x14ac:dyDescent="0.2">
      <c r="A46" s="247"/>
      <c r="B46" s="247"/>
      <c r="C46" s="248"/>
      <c r="D46" s="249"/>
      <c r="E46" s="162" t="str">
        <f>InpS!E$22</f>
        <v>Year on year % change - CPI(H): Financial year average indices year on year %</v>
      </c>
      <c r="F46" s="257">
        <f>InpS!F$22</f>
        <v>0</v>
      </c>
      <c r="G46" s="257" t="str">
        <f>InpS!G$22</f>
        <v>%</v>
      </c>
      <c r="H46" s="257">
        <f>InpS!H$22</f>
        <v>0</v>
      </c>
      <c r="I46" s="257">
        <f>InpS!I$22</f>
        <v>0</v>
      </c>
      <c r="J46" s="257">
        <f>InpS!J$22</f>
        <v>0</v>
      </c>
      <c r="K46" s="257">
        <f>InpS!K$22</f>
        <v>0</v>
      </c>
      <c r="L46" s="257">
        <f>InpS!L$22</f>
        <v>0</v>
      </c>
      <c r="M46" s="257">
        <f>InpS!M$22</f>
        <v>0</v>
      </c>
      <c r="N46" s="257">
        <f>InpS!N$22</f>
        <v>0</v>
      </c>
      <c r="O46" s="257">
        <f>InpS!O$22</f>
        <v>0</v>
      </c>
      <c r="P46" s="257">
        <f>InpS!P$22</f>
        <v>0</v>
      </c>
      <c r="Q46" s="257">
        <f>InpS!Q$22</f>
        <v>0</v>
      </c>
      <c r="R46" s="257">
        <f>InpS!R$22</f>
        <v>0</v>
      </c>
      <c r="S46" s="257">
        <f>InpS!S$22</f>
        <v>0.02</v>
      </c>
      <c r="T46" s="257">
        <f>InpS!T$22</f>
        <v>0.02</v>
      </c>
      <c r="U46" s="257">
        <f>InpS!U$22</f>
        <v>0.02</v>
      </c>
      <c r="V46" s="257">
        <f>InpS!V$22</f>
        <v>0.02</v>
      </c>
      <c r="W46" s="257">
        <f>InpS!W$22</f>
        <v>0.02</v>
      </c>
    </row>
    <row r="47" spans="1:23" hidden="1" outlineLevel="1" x14ac:dyDescent="0.2">
      <c r="E47" s="11" t="s">
        <v>516</v>
      </c>
      <c r="G47" s="11" t="s">
        <v>125</v>
      </c>
      <c r="J47" s="258">
        <f t="shared" ref="J47" si="97" xml:space="preserve">  IF( J45 &gt; 0, J45, I47 * ( 1 + J46 ) )</f>
        <v>101.8</v>
      </c>
      <c r="K47" s="258">
        <f t="shared" ref="K47" si="98" xml:space="preserve">  IF( K45 &gt; 0, K45, J47 * ( 1 + K46 ) )</f>
        <v>104.7</v>
      </c>
      <c r="L47" s="258">
        <f t="shared" ref="L47" si="99" xml:space="preserve">  IF( L45 &gt; 0, L45, K47 * ( 1 + L46 ) )</f>
        <v>106.9</v>
      </c>
      <c r="M47" s="258">
        <f t="shared" ref="M47" si="100" xml:space="preserve">  IF( M45 &gt; 0, M45, L47 * ( 1 + M46 ) )</f>
        <v>108.5</v>
      </c>
      <c r="N47" s="258">
        <f t="shared" ref="N47" si="101" xml:space="preserve">  IF( N45 &gt; 0, N45, M47 * ( 1 + N46 ) )</f>
        <v>109.1</v>
      </c>
      <c r="O47" s="258">
        <f t="shared" ref="O47" si="102" xml:space="preserve">  IF( O45 &gt; 0, O45, N47 * ( 1 + O46 ) )</f>
        <v>114.1</v>
      </c>
      <c r="P47" s="258">
        <f t="shared" ref="P47" si="103" xml:space="preserve">  IF( P45 &gt; 0, P45, O47 * ( 1 + P46 ) )</f>
        <v>124.8</v>
      </c>
      <c r="Q47" s="258">
        <f t="shared" ref="Q47" si="104" xml:space="preserve">  IF( Q45 &gt; 0, Q45, P47 * ( 1 + Q46 ) )</f>
        <v>129.792</v>
      </c>
      <c r="R47" s="258">
        <f t="shared" ref="R47" si="105" xml:space="preserve">  IF( R45 &gt; 0, R45, Q47 * ( 1 + R46 ) )</f>
        <v>133.0368</v>
      </c>
      <c r="S47" s="258">
        <f t="shared" ref="S47" si="106" xml:space="preserve">  IF( S45 &gt; 0, S45, R47 * ( 1 + S46 ) )</f>
        <v>135.69753600000001</v>
      </c>
      <c r="T47" s="258">
        <f t="shared" ref="T47" si="107" xml:space="preserve">  IF( T45 &gt; 0, T45, S47 * ( 1 + T46 ) )</f>
        <v>138.41148672000003</v>
      </c>
      <c r="U47" s="258">
        <f t="shared" ref="U47" si="108" xml:space="preserve">  IF( U45 &gt; 0, U45, T47 * ( 1 + U46 ) )</f>
        <v>141.17971645440002</v>
      </c>
      <c r="V47" s="258">
        <f t="shared" ref="V47" si="109" xml:space="preserve">  IF( V45 &gt; 0, V45, U47 * ( 1 + V46 ) )</f>
        <v>144.00331078348802</v>
      </c>
      <c r="W47" s="258">
        <f t="shared" ref="W47" si="110" xml:space="preserve">  IF( W45 &gt; 0, W45, V47 * ( 1 + W46 ) )</f>
        <v>146.88337699915778</v>
      </c>
    </row>
    <row r="48" spans="1:23" hidden="1" outlineLevel="1" x14ac:dyDescent="0.2"/>
    <row r="49" spans="1:23" hidden="1" outlineLevel="1" x14ac:dyDescent="0.2">
      <c r="B49" s="10" t="s">
        <v>517</v>
      </c>
    </row>
    <row r="50" spans="1:23" hidden="1" outlineLevel="1" x14ac:dyDescent="0.2">
      <c r="A50" s="247"/>
      <c r="B50" s="247"/>
      <c r="C50" s="248"/>
      <c r="D50" s="249"/>
      <c r="E50" s="162" t="str">
        <f>InpS!E$31</f>
        <v>Consumer price index (including housing costs) - Consumer Price Index (with housing) for December</v>
      </c>
      <c r="F50" s="161">
        <f>InpS!F$31</f>
        <v>0</v>
      </c>
      <c r="G50" s="161" t="str">
        <f>InpS!G$31</f>
        <v>index</v>
      </c>
      <c r="H50" s="161">
        <f>InpS!H$31</f>
        <v>0</v>
      </c>
      <c r="I50" s="161">
        <f>InpS!I$31</f>
        <v>0</v>
      </c>
      <c r="J50" s="161">
        <f>InpS!J$31</f>
        <v>102.2</v>
      </c>
      <c r="K50" s="161">
        <f>InpS!K$31</f>
        <v>105</v>
      </c>
      <c r="L50" s="161">
        <f>InpS!L$31</f>
        <v>107.1</v>
      </c>
      <c r="M50" s="161">
        <f>InpS!M$31</f>
        <v>108.5</v>
      </c>
      <c r="N50" s="161">
        <f>InpS!N$31</f>
        <v>109.4</v>
      </c>
      <c r="O50" s="161">
        <f>InpS!O$31</f>
        <v>114.7</v>
      </c>
      <c r="P50" s="161">
        <f>InpS!P$31</f>
        <v>125.3</v>
      </c>
      <c r="Q50" s="161">
        <f>InpS!Q$31</f>
        <v>130.31200000000001</v>
      </c>
      <c r="R50" s="161">
        <f>InpS!R$31</f>
        <v>133.56979999999999</v>
      </c>
      <c r="S50" s="161">
        <f>InpS!S$31</f>
        <v>0</v>
      </c>
      <c r="T50" s="161">
        <f>InpS!T$31</f>
        <v>0</v>
      </c>
      <c r="U50" s="161">
        <f>InpS!U$31</f>
        <v>0</v>
      </c>
      <c r="V50" s="161">
        <f>InpS!V$31</f>
        <v>0</v>
      </c>
      <c r="W50" s="161">
        <f>InpS!W$31</f>
        <v>0</v>
      </c>
    </row>
    <row r="51" spans="1:23" hidden="1" outlineLevel="1" x14ac:dyDescent="0.2">
      <c r="A51" s="247"/>
      <c r="B51" s="247"/>
      <c r="C51" s="248"/>
      <c r="D51" s="249"/>
      <c r="E51" s="162" t="str">
        <f>InpS!E$22</f>
        <v>Year on year % change - CPI(H): Financial year average indices year on year %</v>
      </c>
      <c r="F51" s="257">
        <f>InpS!F$22</f>
        <v>0</v>
      </c>
      <c r="G51" s="257" t="str">
        <f>InpS!G$22</f>
        <v>%</v>
      </c>
      <c r="H51" s="257">
        <f>InpS!H$22</f>
        <v>0</v>
      </c>
      <c r="I51" s="257">
        <f>InpS!I$22</f>
        <v>0</v>
      </c>
      <c r="J51" s="257">
        <f>InpS!J$22</f>
        <v>0</v>
      </c>
      <c r="K51" s="257">
        <f>InpS!K$22</f>
        <v>0</v>
      </c>
      <c r="L51" s="257">
        <f>InpS!L$22</f>
        <v>0</v>
      </c>
      <c r="M51" s="257">
        <f>InpS!M$22</f>
        <v>0</v>
      </c>
      <c r="N51" s="257">
        <f>InpS!N$22</f>
        <v>0</v>
      </c>
      <c r="O51" s="257">
        <f>InpS!O$22</f>
        <v>0</v>
      </c>
      <c r="P51" s="257">
        <f>InpS!P$22</f>
        <v>0</v>
      </c>
      <c r="Q51" s="257">
        <f>InpS!Q$22</f>
        <v>0</v>
      </c>
      <c r="R51" s="257">
        <f>InpS!R$22</f>
        <v>0</v>
      </c>
      <c r="S51" s="257">
        <f>InpS!S$22</f>
        <v>0.02</v>
      </c>
      <c r="T51" s="257">
        <f>InpS!T$22</f>
        <v>0.02</v>
      </c>
      <c r="U51" s="257">
        <f>InpS!U$22</f>
        <v>0.02</v>
      </c>
      <c r="V51" s="257">
        <f>InpS!V$22</f>
        <v>0.02</v>
      </c>
      <c r="W51" s="257">
        <f>InpS!W$22</f>
        <v>0.02</v>
      </c>
    </row>
    <row r="52" spans="1:23" hidden="1" outlineLevel="1" x14ac:dyDescent="0.2">
      <c r="E52" s="11" t="s">
        <v>517</v>
      </c>
      <c r="G52" s="11" t="s">
        <v>125</v>
      </c>
      <c r="J52" s="258">
        <f t="shared" ref="J52" si="111" xml:space="preserve">  IF( J50 &gt; 0, J50, I52 * ( 1 + J51 ) )</f>
        <v>102.2</v>
      </c>
      <c r="K52" s="258">
        <f t="shared" ref="K52" si="112" xml:space="preserve">  IF( K50 &gt; 0, K50, J52 * ( 1 + K51 ) )</f>
        <v>105</v>
      </c>
      <c r="L52" s="258">
        <f t="shared" ref="L52" si="113" xml:space="preserve">  IF( L50 &gt; 0, L50, K52 * ( 1 + L51 ) )</f>
        <v>107.1</v>
      </c>
      <c r="M52" s="258">
        <f t="shared" ref="M52" si="114" xml:space="preserve">  IF( M50 &gt; 0, M50, L52 * ( 1 + M51 ) )</f>
        <v>108.5</v>
      </c>
      <c r="N52" s="258">
        <f t="shared" ref="N52" si="115" xml:space="preserve">  IF( N50 &gt; 0, N50, M52 * ( 1 + N51 ) )</f>
        <v>109.4</v>
      </c>
      <c r="O52" s="258">
        <f t="shared" ref="O52" si="116" xml:space="preserve">  IF( O50 &gt; 0, O50, N52 * ( 1 + O51 ) )</f>
        <v>114.7</v>
      </c>
      <c r="P52" s="258">
        <f t="shared" ref="P52" si="117" xml:space="preserve">  IF( P50 &gt; 0, P50, O52 * ( 1 + P51 ) )</f>
        <v>125.3</v>
      </c>
      <c r="Q52" s="258">
        <f t="shared" ref="Q52" si="118" xml:space="preserve">  IF( Q50 &gt; 0, Q50, P52 * ( 1 + Q51 ) )</f>
        <v>130.31200000000001</v>
      </c>
      <c r="R52" s="258">
        <f t="shared" ref="R52" si="119" xml:space="preserve">  IF( R50 &gt; 0, R50, Q52 * ( 1 + R51 ) )</f>
        <v>133.56979999999999</v>
      </c>
      <c r="S52" s="258">
        <f t="shared" ref="S52" si="120" xml:space="preserve">  IF( S50 &gt; 0, S50, R52 * ( 1 + S51 ) )</f>
        <v>136.241196</v>
      </c>
      <c r="T52" s="258">
        <f t="shared" ref="T52" si="121" xml:space="preserve">  IF( T50 &gt; 0, T50, S52 * ( 1 + T51 ) )</f>
        <v>138.96601992000001</v>
      </c>
      <c r="U52" s="258">
        <f t="shared" ref="U52" si="122" xml:space="preserve">  IF( U50 &gt; 0, U50, T52 * ( 1 + U51 ) )</f>
        <v>141.7453403184</v>
      </c>
      <c r="V52" s="258">
        <f t="shared" ref="V52" si="123" xml:space="preserve">  IF( V50 &gt; 0, V50, U52 * ( 1 + V51 ) )</f>
        <v>144.58024712476799</v>
      </c>
      <c r="W52" s="258">
        <f t="shared" ref="W52" si="124" xml:space="preserve">  IF( W50 &gt; 0, W50, V52 * ( 1 + W51 ) )</f>
        <v>147.47185206726334</v>
      </c>
    </row>
    <row r="53" spans="1:23" hidden="1" outlineLevel="1" x14ac:dyDescent="0.2"/>
    <row r="54" spans="1:23" hidden="1" outlineLevel="1" x14ac:dyDescent="0.2">
      <c r="B54" s="10" t="s">
        <v>518</v>
      </c>
    </row>
    <row r="55" spans="1:23" hidden="1" outlineLevel="1" x14ac:dyDescent="0.2">
      <c r="A55" s="247"/>
      <c r="B55" s="247"/>
      <c r="C55" s="248"/>
      <c r="D55" s="249"/>
      <c r="E55" s="162" t="str">
        <f>InpS!E$32</f>
        <v>Consumer price index (including housing costs) - Consumer Price Index (with housing) for January</v>
      </c>
      <c r="F55" s="161">
        <f>InpS!F$32</f>
        <v>0</v>
      </c>
      <c r="G55" s="161" t="str">
        <f>InpS!G$32</f>
        <v>index</v>
      </c>
      <c r="H55" s="161">
        <f>InpS!H$32</f>
        <v>0</v>
      </c>
      <c r="I55" s="161">
        <f>InpS!I$32</f>
        <v>0</v>
      </c>
      <c r="J55" s="161">
        <f>InpS!J$32</f>
        <v>101.8</v>
      </c>
      <c r="K55" s="161">
        <f>InpS!K$32</f>
        <v>104.5</v>
      </c>
      <c r="L55" s="161">
        <f>InpS!L$32</f>
        <v>106.4</v>
      </c>
      <c r="M55" s="161">
        <f>InpS!M$32</f>
        <v>108.3</v>
      </c>
      <c r="N55" s="161">
        <f>InpS!N$32</f>
        <v>109.3</v>
      </c>
      <c r="O55" s="161">
        <f>InpS!O$32</f>
        <v>114.6</v>
      </c>
      <c r="P55" s="161">
        <f>InpS!P$32</f>
        <v>124.8</v>
      </c>
      <c r="Q55" s="161">
        <f>InpS!Q$32</f>
        <v>129.792</v>
      </c>
      <c r="R55" s="161">
        <f>InpS!R$32</f>
        <v>132.38784000000001</v>
      </c>
      <c r="S55" s="161">
        <f>InpS!S$32</f>
        <v>0</v>
      </c>
      <c r="T55" s="161">
        <f>InpS!T$32</f>
        <v>0</v>
      </c>
      <c r="U55" s="161">
        <f>InpS!U$32</f>
        <v>0</v>
      </c>
      <c r="V55" s="161">
        <f>InpS!V$32</f>
        <v>0</v>
      </c>
      <c r="W55" s="161">
        <f>InpS!W$32</f>
        <v>0</v>
      </c>
    </row>
    <row r="56" spans="1:23" hidden="1" outlineLevel="1" x14ac:dyDescent="0.2">
      <c r="A56" s="247"/>
      <c r="B56" s="247"/>
      <c r="C56" s="248"/>
      <c r="D56" s="249"/>
      <c r="E56" s="162" t="str">
        <f>InpS!E$22</f>
        <v>Year on year % change - CPI(H): Financial year average indices year on year %</v>
      </c>
      <c r="F56" s="257">
        <f>InpS!F$22</f>
        <v>0</v>
      </c>
      <c r="G56" s="257" t="str">
        <f>InpS!G$22</f>
        <v>%</v>
      </c>
      <c r="H56" s="257">
        <f>InpS!H$22</f>
        <v>0</v>
      </c>
      <c r="I56" s="257">
        <f>InpS!I$22</f>
        <v>0</v>
      </c>
      <c r="J56" s="257">
        <f>InpS!J$22</f>
        <v>0</v>
      </c>
      <c r="K56" s="257">
        <f>InpS!K$22</f>
        <v>0</v>
      </c>
      <c r="L56" s="257">
        <f>InpS!L$22</f>
        <v>0</v>
      </c>
      <c r="M56" s="257">
        <f>InpS!M$22</f>
        <v>0</v>
      </c>
      <c r="N56" s="257">
        <f>InpS!N$22</f>
        <v>0</v>
      </c>
      <c r="O56" s="257">
        <f>InpS!O$22</f>
        <v>0</v>
      </c>
      <c r="P56" s="257">
        <f>InpS!P$22</f>
        <v>0</v>
      </c>
      <c r="Q56" s="257">
        <f>InpS!Q$22</f>
        <v>0</v>
      </c>
      <c r="R56" s="257">
        <f>InpS!R$22</f>
        <v>0</v>
      </c>
      <c r="S56" s="257">
        <f>InpS!S$22</f>
        <v>0.02</v>
      </c>
      <c r="T56" s="257">
        <f>InpS!T$22</f>
        <v>0.02</v>
      </c>
      <c r="U56" s="257">
        <f>InpS!U$22</f>
        <v>0.02</v>
      </c>
      <c r="V56" s="257">
        <f>InpS!V$22</f>
        <v>0.02</v>
      </c>
      <c r="W56" s="257">
        <f>InpS!W$22</f>
        <v>0.02</v>
      </c>
    </row>
    <row r="57" spans="1:23" hidden="1" outlineLevel="1" x14ac:dyDescent="0.2">
      <c r="E57" s="11" t="s">
        <v>518</v>
      </c>
      <c r="G57" s="11" t="s">
        <v>125</v>
      </c>
      <c r="J57" s="258">
        <f t="shared" ref="J57" si="125" xml:space="preserve">  IF( J55 &gt; 0, J55, I57 * ( 1 + J56 ) )</f>
        <v>101.8</v>
      </c>
      <c r="K57" s="258">
        <f t="shared" ref="K57" si="126" xml:space="preserve">  IF( K55 &gt; 0, K55, J57 * ( 1 + K56 ) )</f>
        <v>104.5</v>
      </c>
      <c r="L57" s="258">
        <f t="shared" ref="L57" si="127" xml:space="preserve">  IF( L55 &gt; 0, L55, K57 * ( 1 + L56 ) )</f>
        <v>106.4</v>
      </c>
      <c r="M57" s="258">
        <f t="shared" ref="M57" si="128" xml:space="preserve">  IF( M55 &gt; 0, M55, L57 * ( 1 + M56 ) )</f>
        <v>108.3</v>
      </c>
      <c r="N57" s="258">
        <f t="shared" ref="N57" si="129" xml:space="preserve">  IF( N55 &gt; 0, N55, M57 * ( 1 + N56 ) )</f>
        <v>109.3</v>
      </c>
      <c r="O57" s="258">
        <f t="shared" ref="O57" si="130" xml:space="preserve">  IF( O55 &gt; 0, O55, N57 * ( 1 + O56 ) )</f>
        <v>114.6</v>
      </c>
      <c r="P57" s="258">
        <f t="shared" ref="P57" si="131" xml:space="preserve">  IF( P55 &gt; 0, P55, O57 * ( 1 + P56 ) )</f>
        <v>124.8</v>
      </c>
      <c r="Q57" s="258">
        <f t="shared" ref="Q57" si="132" xml:space="preserve">  IF( Q55 &gt; 0, Q55, P57 * ( 1 + Q56 ) )</f>
        <v>129.792</v>
      </c>
      <c r="R57" s="258">
        <f t="shared" ref="R57" si="133" xml:space="preserve">  IF( R55 &gt; 0, R55, Q57 * ( 1 + R56 ) )</f>
        <v>132.38784000000001</v>
      </c>
      <c r="S57" s="258">
        <f t="shared" ref="S57" si="134" xml:space="preserve">  IF( S55 &gt; 0, S55, R57 * ( 1 + S56 ) )</f>
        <v>135.03559680000001</v>
      </c>
      <c r="T57" s="258">
        <f t="shared" ref="T57" si="135" xml:space="preserve">  IF( T55 &gt; 0, T55, S57 * ( 1 + T56 ) )</f>
        <v>137.73630873600001</v>
      </c>
      <c r="U57" s="258">
        <f t="shared" ref="U57" si="136" xml:space="preserve">  IF( U55 &gt; 0, U55, T57 * ( 1 + U56 ) )</f>
        <v>140.49103491072</v>
      </c>
      <c r="V57" s="258">
        <f t="shared" ref="V57" si="137" xml:space="preserve">  IF( V55 &gt; 0, V55, U57 * ( 1 + V56 ) )</f>
        <v>143.3008556089344</v>
      </c>
      <c r="W57" s="258">
        <f t="shared" ref="W57" si="138" xml:space="preserve">  IF( W55 &gt; 0, W55, V57 * ( 1 + W56 ) )</f>
        <v>146.16687272111309</v>
      </c>
    </row>
    <row r="58" spans="1:23" hidden="1" outlineLevel="1" x14ac:dyDescent="0.2"/>
    <row r="59" spans="1:23" hidden="1" outlineLevel="1" x14ac:dyDescent="0.2">
      <c r="B59" s="10" t="s">
        <v>519</v>
      </c>
    </row>
    <row r="60" spans="1:23" hidden="1" outlineLevel="1" x14ac:dyDescent="0.2">
      <c r="A60" s="247"/>
      <c r="B60" s="247"/>
      <c r="C60" s="248"/>
      <c r="D60" s="249"/>
      <c r="E60" s="162" t="str">
        <f>InpS!E$33</f>
        <v>Consumer price index (including housing costs) - Consumer Price Index (with housing) for February</v>
      </c>
      <c r="F60" s="161">
        <f>InpS!F$33</f>
        <v>0</v>
      </c>
      <c r="G60" s="161" t="str">
        <f>InpS!G$33</f>
        <v>index</v>
      </c>
      <c r="H60" s="161">
        <f>InpS!H$33</f>
        <v>0</v>
      </c>
      <c r="I60" s="161">
        <f>InpS!I$33</f>
        <v>0</v>
      </c>
      <c r="J60" s="161">
        <f>InpS!J$33</f>
        <v>102.4</v>
      </c>
      <c r="K60" s="161">
        <f>InpS!K$33</f>
        <v>104.9</v>
      </c>
      <c r="L60" s="161">
        <f>InpS!L$33</f>
        <v>106.8</v>
      </c>
      <c r="M60" s="161">
        <f>InpS!M$33</f>
        <v>108.6</v>
      </c>
      <c r="N60" s="161">
        <f>InpS!N$33</f>
        <v>109.4</v>
      </c>
      <c r="O60" s="161">
        <f>InpS!O$33</f>
        <v>115.4</v>
      </c>
      <c r="P60" s="161">
        <f>InpS!P$33</f>
        <v>126</v>
      </c>
      <c r="Q60" s="161">
        <f>InpS!Q$33</f>
        <v>130.41</v>
      </c>
      <c r="R60" s="161">
        <f>InpS!R$33</f>
        <v>133.01820000000001</v>
      </c>
      <c r="S60" s="161">
        <f>InpS!S$33</f>
        <v>0</v>
      </c>
      <c r="T60" s="161">
        <f>InpS!T$33</f>
        <v>0</v>
      </c>
      <c r="U60" s="161">
        <f>InpS!U$33</f>
        <v>0</v>
      </c>
      <c r="V60" s="161">
        <f>InpS!V$33</f>
        <v>0</v>
      </c>
      <c r="W60" s="161">
        <f>InpS!W$33</f>
        <v>0</v>
      </c>
    </row>
    <row r="61" spans="1:23" hidden="1" outlineLevel="1" x14ac:dyDescent="0.2">
      <c r="A61" s="247"/>
      <c r="B61" s="247"/>
      <c r="C61" s="248"/>
      <c r="D61" s="249"/>
      <c r="E61" s="162" t="str">
        <f>InpS!E$22</f>
        <v>Year on year % change - CPI(H): Financial year average indices year on year %</v>
      </c>
      <c r="F61" s="257">
        <f>InpS!F$22</f>
        <v>0</v>
      </c>
      <c r="G61" s="257" t="str">
        <f>InpS!G$22</f>
        <v>%</v>
      </c>
      <c r="H61" s="257">
        <f>InpS!H$22</f>
        <v>0</v>
      </c>
      <c r="I61" s="257">
        <f>InpS!I$22</f>
        <v>0</v>
      </c>
      <c r="J61" s="257">
        <f>InpS!J$22</f>
        <v>0</v>
      </c>
      <c r="K61" s="257">
        <f>InpS!K$22</f>
        <v>0</v>
      </c>
      <c r="L61" s="257">
        <f>InpS!L$22</f>
        <v>0</v>
      </c>
      <c r="M61" s="257">
        <f>InpS!M$22</f>
        <v>0</v>
      </c>
      <c r="N61" s="257">
        <f>InpS!N$22</f>
        <v>0</v>
      </c>
      <c r="O61" s="257">
        <f>InpS!O$22</f>
        <v>0</v>
      </c>
      <c r="P61" s="257">
        <f>InpS!P$22</f>
        <v>0</v>
      </c>
      <c r="Q61" s="257">
        <f>InpS!Q$22</f>
        <v>0</v>
      </c>
      <c r="R61" s="257">
        <f>InpS!R$22</f>
        <v>0</v>
      </c>
      <c r="S61" s="257">
        <f>InpS!S$22</f>
        <v>0.02</v>
      </c>
      <c r="T61" s="257">
        <f>InpS!T$22</f>
        <v>0.02</v>
      </c>
      <c r="U61" s="257">
        <f>InpS!U$22</f>
        <v>0.02</v>
      </c>
      <c r="V61" s="257">
        <f>InpS!V$22</f>
        <v>0.02</v>
      </c>
      <c r="W61" s="257">
        <f>InpS!W$22</f>
        <v>0.02</v>
      </c>
    </row>
    <row r="62" spans="1:23" hidden="1" outlineLevel="1" x14ac:dyDescent="0.2">
      <c r="E62" s="11" t="s">
        <v>519</v>
      </c>
      <c r="G62" s="11" t="s">
        <v>125</v>
      </c>
      <c r="J62" s="258">
        <f t="shared" ref="J62" si="139" xml:space="preserve">  IF( J60 &gt; 0, J60, I62 * ( 1 + J61 ) )</f>
        <v>102.4</v>
      </c>
      <c r="K62" s="258">
        <f t="shared" ref="K62" si="140" xml:space="preserve">  IF( K60 &gt; 0, K60, J62 * ( 1 + K61 ) )</f>
        <v>104.9</v>
      </c>
      <c r="L62" s="258">
        <f t="shared" ref="L62" si="141" xml:space="preserve">  IF( L60 &gt; 0, L60, K62 * ( 1 + L61 ) )</f>
        <v>106.8</v>
      </c>
      <c r="M62" s="258">
        <f t="shared" ref="M62" si="142" xml:space="preserve">  IF( M60 &gt; 0, M60, L62 * ( 1 + M61 ) )</f>
        <v>108.6</v>
      </c>
      <c r="N62" s="258">
        <f t="shared" ref="N62" si="143" xml:space="preserve">  IF( N60 &gt; 0, N60, M62 * ( 1 + N61 ) )</f>
        <v>109.4</v>
      </c>
      <c r="O62" s="258">
        <f t="shared" ref="O62" si="144" xml:space="preserve">  IF( O60 &gt; 0, O60, N62 * ( 1 + O61 ) )</f>
        <v>115.4</v>
      </c>
      <c r="P62" s="258">
        <f t="shared" ref="P62" si="145" xml:space="preserve">  IF( P60 &gt; 0, P60, O62 * ( 1 + P61 ) )</f>
        <v>126</v>
      </c>
      <c r="Q62" s="258">
        <f t="shared" ref="Q62" si="146" xml:space="preserve">  IF( Q60 &gt; 0, Q60, P62 * ( 1 + Q61 ) )</f>
        <v>130.41</v>
      </c>
      <c r="R62" s="258">
        <f t="shared" ref="R62" si="147" xml:space="preserve">  IF( R60 &gt; 0, R60, Q62 * ( 1 + R61 ) )</f>
        <v>133.01820000000001</v>
      </c>
      <c r="S62" s="258">
        <f t="shared" ref="S62" si="148" xml:space="preserve">  IF( S60 &gt; 0, S60, R62 * ( 1 + S61 ) )</f>
        <v>135.67856400000002</v>
      </c>
      <c r="T62" s="258">
        <f t="shared" ref="T62" si="149" xml:space="preserve">  IF( T60 &gt; 0, T60, S62 * ( 1 + T61 ) )</f>
        <v>138.39213528000002</v>
      </c>
      <c r="U62" s="258">
        <f t="shared" ref="U62" si="150" xml:space="preserve">  IF( U60 &gt; 0, U60, T62 * ( 1 + U61 ) )</f>
        <v>141.15997798560002</v>
      </c>
      <c r="V62" s="258">
        <f t="shared" ref="V62" si="151" xml:space="preserve">  IF( V60 &gt; 0, V60, U62 * ( 1 + V61 ) )</f>
        <v>143.98317754531203</v>
      </c>
      <c r="W62" s="258">
        <f t="shared" ref="W62" si="152" xml:space="preserve">  IF( W60 &gt; 0, W60, V62 * ( 1 + W61 ) )</f>
        <v>146.86284109621826</v>
      </c>
    </row>
    <row r="63" spans="1:23" hidden="1" outlineLevel="1" x14ac:dyDescent="0.2"/>
    <row r="64" spans="1:23" hidden="1" outlineLevel="1" x14ac:dyDescent="0.2">
      <c r="B64" s="10" t="s">
        <v>520</v>
      </c>
    </row>
    <row r="65" spans="1:23" hidden="1" outlineLevel="1" x14ac:dyDescent="0.2">
      <c r="A65" s="247"/>
      <c r="B65" s="247"/>
      <c r="C65" s="248"/>
      <c r="D65" s="249"/>
      <c r="E65" s="162" t="str">
        <f>InpS!E$34</f>
        <v>Consumer price index (including housing costs) - Consumer Price Index (with housing) for March</v>
      </c>
      <c r="F65" s="161">
        <f>InpS!F$34</f>
        <v>0</v>
      </c>
      <c r="G65" s="161" t="str">
        <f>InpS!G$34</f>
        <v>index</v>
      </c>
      <c r="H65" s="161">
        <f>InpS!H$34</f>
        <v>0</v>
      </c>
      <c r="I65" s="161">
        <f>InpS!I$34</f>
        <v>0</v>
      </c>
      <c r="J65" s="161">
        <f>InpS!J$34</f>
        <v>102.7</v>
      </c>
      <c r="K65" s="161">
        <f>InpS!K$34</f>
        <v>105.1</v>
      </c>
      <c r="L65" s="161">
        <f>InpS!L$34</f>
        <v>107</v>
      </c>
      <c r="M65" s="161">
        <f>InpS!M$34</f>
        <v>108.6</v>
      </c>
      <c r="N65" s="161">
        <f>InpS!N$34</f>
        <v>109.7</v>
      </c>
      <c r="O65" s="161">
        <f>InpS!O$34</f>
        <v>116.5</v>
      </c>
      <c r="P65" s="161">
        <f>InpS!P$34</f>
        <v>126.8</v>
      </c>
      <c r="Q65" s="161">
        <f>InpS!Q$34</f>
        <v>130.60400000000001</v>
      </c>
      <c r="R65" s="161">
        <f>InpS!R$34</f>
        <v>133.21608000000001</v>
      </c>
      <c r="S65" s="161">
        <f>InpS!S$34</f>
        <v>0</v>
      </c>
      <c r="T65" s="161">
        <f>InpS!T$34</f>
        <v>0</v>
      </c>
      <c r="U65" s="161">
        <f>InpS!U$34</f>
        <v>0</v>
      </c>
      <c r="V65" s="161">
        <f>InpS!V$34</f>
        <v>0</v>
      </c>
      <c r="W65" s="161">
        <f>InpS!W$34</f>
        <v>0</v>
      </c>
    </row>
    <row r="66" spans="1:23" hidden="1" outlineLevel="1" x14ac:dyDescent="0.2">
      <c r="A66" s="247"/>
      <c r="B66" s="247"/>
      <c r="C66" s="248"/>
      <c r="D66" s="249"/>
      <c r="E66" s="162" t="str">
        <f>InpS!E$22</f>
        <v>Year on year % change - CPI(H): Financial year average indices year on year %</v>
      </c>
      <c r="F66" s="257">
        <f>InpS!F$22</f>
        <v>0</v>
      </c>
      <c r="G66" s="257" t="str">
        <f>InpS!G$22</f>
        <v>%</v>
      </c>
      <c r="H66" s="257">
        <f>InpS!H$22</f>
        <v>0</v>
      </c>
      <c r="I66" s="257">
        <f>InpS!I$22</f>
        <v>0</v>
      </c>
      <c r="J66" s="257">
        <f>InpS!J$22</f>
        <v>0</v>
      </c>
      <c r="K66" s="257">
        <f>InpS!K$22</f>
        <v>0</v>
      </c>
      <c r="L66" s="257">
        <f>InpS!L$22</f>
        <v>0</v>
      </c>
      <c r="M66" s="257">
        <f>InpS!M$22</f>
        <v>0</v>
      </c>
      <c r="N66" s="257">
        <f>InpS!N$22</f>
        <v>0</v>
      </c>
      <c r="O66" s="257">
        <f>InpS!O$22</f>
        <v>0</v>
      </c>
      <c r="P66" s="257">
        <f>InpS!P$22</f>
        <v>0</v>
      </c>
      <c r="Q66" s="257">
        <f>InpS!Q$22</f>
        <v>0</v>
      </c>
      <c r="R66" s="257">
        <f>InpS!R$22</f>
        <v>0</v>
      </c>
      <c r="S66" s="257">
        <f>InpS!S$22</f>
        <v>0.02</v>
      </c>
      <c r="T66" s="257">
        <f>InpS!T$22</f>
        <v>0.02</v>
      </c>
      <c r="U66" s="257">
        <f>InpS!U$22</f>
        <v>0.02</v>
      </c>
      <c r="V66" s="257">
        <f>InpS!V$22</f>
        <v>0.02</v>
      </c>
      <c r="W66" s="257">
        <f>InpS!W$22</f>
        <v>0.02</v>
      </c>
    </row>
    <row r="67" spans="1:23" hidden="1" outlineLevel="1" x14ac:dyDescent="0.2">
      <c r="E67" s="11" t="s">
        <v>520</v>
      </c>
      <c r="G67" s="11" t="s">
        <v>125</v>
      </c>
      <c r="J67" s="258">
        <f t="shared" ref="J67" si="153" xml:space="preserve">  IF( J65 &gt; 0, J65, I67 * ( 1 + J66 ) )</f>
        <v>102.7</v>
      </c>
      <c r="K67" s="258">
        <f t="shared" ref="K67" si="154" xml:space="preserve">  IF( K65 &gt; 0, K65, J67 * ( 1 + K66 ) )</f>
        <v>105.1</v>
      </c>
      <c r="L67" s="258">
        <f t="shared" ref="L67" si="155" xml:space="preserve">  IF( L65 &gt; 0, L65, K67 * ( 1 + L66 ) )</f>
        <v>107</v>
      </c>
      <c r="M67" s="258">
        <f t="shared" ref="M67" si="156" xml:space="preserve">  IF( M65 &gt; 0, M65, L67 * ( 1 + M66 ) )</f>
        <v>108.6</v>
      </c>
      <c r="N67" s="258">
        <f t="shared" ref="N67" si="157" xml:space="preserve">  IF( N65 &gt; 0, N65, M67 * ( 1 + N66 ) )</f>
        <v>109.7</v>
      </c>
      <c r="O67" s="258">
        <f t="shared" ref="O67" si="158" xml:space="preserve">  IF( O65 &gt; 0, O65, N67 * ( 1 + O66 ) )</f>
        <v>116.5</v>
      </c>
      <c r="P67" s="258">
        <f t="shared" ref="P67" si="159" xml:space="preserve">  IF( P65 &gt; 0, P65, O67 * ( 1 + P66 ) )</f>
        <v>126.8</v>
      </c>
      <c r="Q67" s="258">
        <f t="shared" ref="Q67" si="160" xml:space="preserve">  IF( Q65 &gt; 0, Q65, P67 * ( 1 + Q66 ) )</f>
        <v>130.60400000000001</v>
      </c>
      <c r="R67" s="258">
        <f t="shared" ref="R67" si="161" xml:space="preserve">  IF( R65 &gt; 0, R65, Q67 * ( 1 + R66 ) )</f>
        <v>133.21608000000001</v>
      </c>
      <c r="S67" s="258">
        <f t="shared" ref="S67" si="162" xml:space="preserve">  IF( S65 &gt; 0, S65, R67 * ( 1 + S66 ) )</f>
        <v>135.8804016</v>
      </c>
      <c r="T67" s="258">
        <f t="shared" ref="T67" si="163" xml:space="preserve">  IF( T65 &gt; 0, T65, S67 * ( 1 + T66 ) )</f>
        <v>138.59800963200001</v>
      </c>
      <c r="U67" s="258">
        <f t="shared" ref="U67" si="164" xml:space="preserve">  IF( U65 &gt; 0, U65, T67 * ( 1 + U66 ) )</f>
        <v>141.36996982464001</v>
      </c>
      <c r="V67" s="258">
        <f t="shared" ref="V67" si="165" xml:space="preserve">  IF( V65 &gt; 0, V65, U67 * ( 1 + V66 ) )</f>
        <v>144.19736922113282</v>
      </c>
      <c r="W67" s="258">
        <f t="shared" ref="W67" si="166" xml:space="preserve">  IF( W65 &gt; 0, W65, V67 * ( 1 + W66 ) )</f>
        <v>147.08131660555549</v>
      </c>
    </row>
    <row r="68" spans="1:23" x14ac:dyDescent="0.2"/>
    <row r="69" spans="1:23" x14ac:dyDescent="0.2">
      <c r="A69" s="223" t="s">
        <v>521</v>
      </c>
      <c r="B69" s="223"/>
      <c r="C69" s="224"/>
      <c r="D69" s="225"/>
      <c r="E69" s="226"/>
      <c r="F69" s="226"/>
      <c r="G69" s="226"/>
      <c r="H69" s="226"/>
      <c r="I69" s="226"/>
      <c r="J69" s="226"/>
      <c r="K69" s="226"/>
      <c r="L69" s="226"/>
      <c r="M69" s="226"/>
      <c r="N69" s="226"/>
      <c r="O69" s="226"/>
      <c r="P69" s="226"/>
      <c r="Q69" s="226"/>
      <c r="R69" s="226"/>
      <c r="S69" s="226"/>
      <c r="T69" s="226"/>
      <c r="U69" s="226"/>
      <c r="V69" s="226"/>
      <c r="W69" s="226"/>
    </row>
    <row r="70" spans="1:23" outlineLevel="1" x14ac:dyDescent="0.2">
      <c r="B70" s="10" t="s">
        <v>522</v>
      </c>
    </row>
    <row r="71" spans="1:23" outlineLevel="1" x14ac:dyDescent="0.2">
      <c r="E71" s="258" t="str">
        <f t="shared" ref="E71:W71" si="167" xml:space="preserve">  E$12</f>
        <v>CPI(H): April - index</v>
      </c>
      <c r="F71" s="258">
        <f t="shared" si="167"/>
        <v>0</v>
      </c>
      <c r="G71" s="258" t="str">
        <f t="shared" si="167"/>
        <v>index</v>
      </c>
      <c r="H71" s="258">
        <f t="shared" si="167"/>
        <v>0</v>
      </c>
      <c r="I71" s="258">
        <f t="shared" si="167"/>
        <v>0</v>
      </c>
      <c r="J71" s="258">
        <f t="shared" si="167"/>
        <v>100.6</v>
      </c>
      <c r="K71" s="258">
        <f t="shared" si="167"/>
        <v>103.2</v>
      </c>
      <c r="L71" s="258">
        <f t="shared" si="167"/>
        <v>105.5</v>
      </c>
      <c r="M71" s="258">
        <f t="shared" si="167"/>
        <v>107.6</v>
      </c>
      <c r="N71" s="258">
        <f t="shared" si="167"/>
        <v>108.6</v>
      </c>
      <c r="O71" s="258">
        <f t="shared" si="167"/>
        <v>110.4</v>
      </c>
      <c r="P71" s="258">
        <f t="shared" si="167"/>
        <v>119</v>
      </c>
      <c r="Q71" s="258">
        <f t="shared" si="167"/>
        <v>128.30000000000001</v>
      </c>
      <c r="R71" s="258">
        <f t="shared" si="167"/>
        <v>131.50749999999999</v>
      </c>
      <c r="S71" s="258">
        <f t="shared" si="167"/>
        <v>134.13765000000001</v>
      </c>
      <c r="T71" s="258">
        <f t="shared" si="167"/>
        <v>136.820403</v>
      </c>
      <c r="U71" s="258">
        <f t="shared" si="167"/>
        <v>139.55681106</v>
      </c>
      <c r="V71" s="258">
        <f t="shared" si="167"/>
        <v>142.34794728119999</v>
      </c>
      <c r="W71" s="258">
        <f t="shared" si="167"/>
        <v>145.194906226824</v>
      </c>
    </row>
    <row r="72" spans="1:23" outlineLevel="1" x14ac:dyDescent="0.2">
      <c r="E72" s="258" t="str">
        <f t="shared" ref="E72:W72" si="168" xml:space="preserve">  E$17</f>
        <v>CPI(H): May - index</v>
      </c>
      <c r="F72" s="258">
        <f t="shared" si="168"/>
        <v>0</v>
      </c>
      <c r="G72" s="258" t="str">
        <f t="shared" si="168"/>
        <v>index</v>
      </c>
      <c r="H72" s="258">
        <f t="shared" si="168"/>
        <v>0</v>
      </c>
      <c r="I72" s="258">
        <f t="shared" si="168"/>
        <v>0</v>
      </c>
      <c r="J72" s="258">
        <f t="shared" si="168"/>
        <v>100.8</v>
      </c>
      <c r="K72" s="258">
        <f t="shared" si="168"/>
        <v>103.5</v>
      </c>
      <c r="L72" s="258">
        <f t="shared" si="168"/>
        <v>105.9</v>
      </c>
      <c r="M72" s="258">
        <f t="shared" si="168"/>
        <v>107.9</v>
      </c>
      <c r="N72" s="258">
        <f t="shared" si="168"/>
        <v>108.6</v>
      </c>
      <c r="O72" s="258">
        <f t="shared" si="168"/>
        <v>111</v>
      </c>
      <c r="P72" s="258">
        <f t="shared" si="168"/>
        <v>119.7</v>
      </c>
      <c r="Q72" s="258">
        <f t="shared" si="168"/>
        <v>128.67750000000001</v>
      </c>
      <c r="R72" s="258">
        <f t="shared" si="168"/>
        <v>131.89443750000001</v>
      </c>
      <c r="S72" s="258">
        <f t="shared" si="168"/>
        <v>134.53232625000001</v>
      </c>
      <c r="T72" s="258">
        <f t="shared" si="168"/>
        <v>137.22297277500002</v>
      </c>
      <c r="U72" s="258">
        <f t="shared" si="168"/>
        <v>139.96743223050001</v>
      </c>
      <c r="V72" s="258">
        <f t="shared" si="168"/>
        <v>142.76678087511002</v>
      </c>
      <c r="W72" s="258">
        <f t="shared" si="168"/>
        <v>145.62211649261221</v>
      </c>
    </row>
    <row r="73" spans="1:23" outlineLevel="1" x14ac:dyDescent="0.2">
      <c r="E73" s="258" t="str">
        <f t="shared" ref="E73:W73" si="169" xml:space="preserve">  E$22</f>
        <v>CPI(H): June - index</v>
      </c>
      <c r="F73" s="258">
        <f t="shared" si="169"/>
        <v>0</v>
      </c>
      <c r="G73" s="258" t="str">
        <f t="shared" si="169"/>
        <v>index</v>
      </c>
      <c r="H73" s="258">
        <f t="shared" si="169"/>
        <v>0</v>
      </c>
      <c r="I73" s="258">
        <f t="shared" si="169"/>
        <v>0</v>
      </c>
      <c r="J73" s="258">
        <f t="shared" si="169"/>
        <v>101</v>
      </c>
      <c r="K73" s="258">
        <f t="shared" si="169"/>
        <v>103.5</v>
      </c>
      <c r="L73" s="258">
        <f t="shared" si="169"/>
        <v>105.9</v>
      </c>
      <c r="M73" s="258">
        <f t="shared" si="169"/>
        <v>107.9</v>
      </c>
      <c r="N73" s="258">
        <f t="shared" si="169"/>
        <v>108.8</v>
      </c>
      <c r="O73" s="258">
        <f t="shared" si="169"/>
        <v>111.4</v>
      </c>
      <c r="P73" s="258">
        <f t="shared" si="169"/>
        <v>120.5</v>
      </c>
      <c r="Q73" s="258">
        <f t="shared" si="169"/>
        <v>128.935</v>
      </c>
      <c r="R73" s="258">
        <f t="shared" si="169"/>
        <v>132.15837499999998</v>
      </c>
      <c r="S73" s="258">
        <f t="shared" si="169"/>
        <v>134.80154249999998</v>
      </c>
      <c r="T73" s="258">
        <f t="shared" si="169"/>
        <v>137.49757334999998</v>
      </c>
      <c r="U73" s="258">
        <f t="shared" si="169"/>
        <v>140.24752481699997</v>
      </c>
      <c r="V73" s="258">
        <f t="shared" si="169"/>
        <v>143.05247531333998</v>
      </c>
      <c r="W73" s="258">
        <f t="shared" si="169"/>
        <v>145.91352481960678</v>
      </c>
    </row>
    <row r="74" spans="1:23" outlineLevel="1" x14ac:dyDescent="0.2">
      <c r="E74" s="258" t="str">
        <f t="shared" ref="E74:W74" si="170" xml:space="preserve">  E$27</f>
        <v>CPI(H): July - index</v>
      </c>
      <c r="F74" s="258">
        <f t="shared" si="170"/>
        <v>0</v>
      </c>
      <c r="G74" s="258" t="str">
        <f t="shared" si="170"/>
        <v>index</v>
      </c>
      <c r="H74" s="258">
        <f t="shared" si="170"/>
        <v>0</v>
      </c>
      <c r="I74" s="258">
        <f t="shared" si="170"/>
        <v>0</v>
      </c>
      <c r="J74" s="258">
        <f t="shared" si="170"/>
        <v>100.9</v>
      </c>
      <c r="K74" s="258">
        <f t="shared" si="170"/>
        <v>103.5</v>
      </c>
      <c r="L74" s="258">
        <f t="shared" si="170"/>
        <v>105.9</v>
      </c>
      <c r="M74" s="258">
        <f t="shared" si="170"/>
        <v>108</v>
      </c>
      <c r="N74" s="258">
        <f t="shared" si="170"/>
        <v>109.2</v>
      </c>
      <c r="O74" s="258">
        <f t="shared" si="170"/>
        <v>111.4</v>
      </c>
      <c r="P74" s="258">
        <f t="shared" si="170"/>
        <v>121.2</v>
      </c>
      <c r="Q74" s="258">
        <f t="shared" si="170"/>
        <v>128.47200000000001</v>
      </c>
      <c r="R74" s="258">
        <f t="shared" si="170"/>
        <v>131.68379999999999</v>
      </c>
      <c r="S74" s="258">
        <f t="shared" si="170"/>
        <v>134.317476</v>
      </c>
      <c r="T74" s="258">
        <f t="shared" si="170"/>
        <v>137.00382551999999</v>
      </c>
      <c r="U74" s="258">
        <f t="shared" si="170"/>
        <v>139.74390203039999</v>
      </c>
      <c r="V74" s="258">
        <f t="shared" si="170"/>
        <v>142.53878007100801</v>
      </c>
      <c r="W74" s="258">
        <f t="shared" si="170"/>
        <v>145.38955567242817</v>
      </c>
    </row>
    <row r="75" spans="1:23" outlineLevel="1" x14ac:dyDescent="0.2">
      <c r="E75" s="258" t="str">
        <f t="shared" ref="E75:W75" si="171" xml:space="preserve">  E$32</f>
        <v>CPI(H): August - index</v>
      </c>
      <c r="F75" s="258">
        <f t="shared" si="171"/>
        <v>0</v>
      </c>
      <c r="G75" s="258" t="str">
        <f t="shared" si="171"/>
        <v>index</v>
      </c>
      <c r="H75" s="258">
        <f t="shared" si="171"/>
        <v>0</v>
      </c>
      <c r="I75" s="258">
        <f t="shared" si="171"/>
        <v>0</v>
      </c>
      <c r="J75" s="258">
        <f t="shared" si="171"/>
        <v>101.2</v>
      </c>
      <c r="K75" s="258">
        <f t="shared" si="171"/>
        <v>104</v>
      </c>
      <c r="L75" s="258">
        <f t="shared" si="171"/>
        <v>106.5</v>
      </c>
      <c r="M75" s="258">
        <f t="shared" si="171"/>
        <v>108.3</v>
      </c>
      <c r="N75" s="258">
        <f t="shared" si="171"/>
        <v>108.8</v>
      </c>
      <c r="O75" s="258">
        <f t="shared" si="171"/>
        <v>112.1</v>
      </c>
      <c r="P75" s="258">
        <f t="shared" si="171"/>
        <v>121.8</v>
      </c>
      <c r="Q75" s="258">
        <f t="shared" si="171"/>
        <v>129.108</v>
      </c>
      <c r="R75" s="258">
        <f t="shared" si="171"/>
        <v>132.3357</v>
      </c>
      <c r="S75" s="258">
        <f t="shared" si="171"/>
        <v>134.98241400000001</v>
      </c>
      <c r="T75" s="258">
        <f t="shared" si="171"/>
        <v>137.68206228</v>
      </c>
      <c r="U75" s="258">
        <f t="shared" si="171"/>
        <v>140.43570352559999</v>
      </c>
      <c r="V75" s="258">
        <f t="shared" si="171"/>
        <v>143.24441759611199</v>
      </c>
      <c r="W75" s="258">
        <f t="shared" si="171"/>
        <v>146.10930594803423</v>
      </c>
    </row>
    <row r="76" spans="1:23" outlineLevel="1" x14ac:dyDescent="0.2">
      <c r="E76" s="258" t="str">
        <f t="shared" ref="E76:W76" si="172" xml:space="preserve">  E$37</f>
        <v>CPI(H): September- index</v>
      </c>
      <c r="F76" s="258">
        <f t="shared" si="172"/>
        <v>0</v>
      </c>
      <c r="G76" s="258" t="str">
        <f t="shared" si="172"/>
        <v>index</v>
      </c>
      <c r="H76" s="258">
        <f t="shared" si="172"/>
        <v>0</v>
      </c>
      <c r="I76" s="258">
        <f t="shared" si="172"/>
        <v>0</v>
      </c>
      <c r="J76" s="258">
        <f t="shared" si="172"/>
        <v>101.5</v>
      </c>
      <c r="K76" s="258">
        <f t="shared" si="172"/>
        <v>104.3</v>
      </c>
      <c r="L76" s="258">
        <f t="shared" si="172"/>
        <v>106.6</v>
      </c>
      <c r="M76" s="258">
        <f t="shared" si="172"/>
        <v>108.4</v>
      </c>
      <c r="N76" s="258">
        <f t="shared" si="172"/>
        <v>109.2</v>
      </c>
      <c r="O76" s="258">
        <f t="shared" si="172"/>
        <v>112.4</v>
      </c>
      <c r="P76" s="258">
        <f t="shared" si="172"/>
        <v>122.3</v>
      </c>
      <c r="Q76" s="258">
        <f t="shared" si="172"/>
        <v>129.0265</v>
      </c>
      <c r="R76" s="258">
        <f t="shared" si="172"/>
        <v>132.2521625</v>
      </c>
      <c r="S76" s="258">
        <f t="shared" si="172"/>
        <v>134.89720575000001</v>
      </c>
      <c r="T76" s="258">
        <f t="shared" si="172"/>
        <v>137.59514986500002</v>
      </c>
      <c r="U76" s="258">
        <f t="shared" si="172"/>
        <v>140.34705286230002</v>
      </c>
      <c r="V76" s="258">
        <f t="shared" si="172"/>
        <v>143.15399391954602</v>
      </c>
      <c r="W76" s="258">
        <f t="shared" si="172"/>
        <v>146.01707379793694</v>
      </c>
    </row>
    <row r="77" spans="1:23" outlineLevel="1" x14ac:dyDescent="0.2">
      <c r="E77" s="258" t="str">
        <f t="shared" ref="E77:W77" si="173" xml:space="preserve">  E$42</f>
        <v>CPI(H): October - index</v>
      </c>
      <c r="F77" s="258">
        <f t="shared" si="173"/>
        <v>0</v>
      </c>
      <c r="G77" s="258" t="str">
        <f t="shared" si="173"/>
        <v>index</v>
      </c>
      <c r="H77" s="258">
        <f t="shared" si="173"/>
        <v>0</v>
      </c>
      <c r="I77" s="258">
        <f t="shared" si="173"/>
        <v>0</v>
      </c>
      <c r="J77" s="258">
        <f t="shared" si="173"/>
        <v>101.6</v>
      </c>
      <c r="K77" s="258">
        <f t="shared" si="173"/>
        <v>104.4</v>
      </c>
      <c r="L77" s="258">
        <f t="shared" si="173"/>
        <v>106.7</v>
      </c>
      <c r="M77" s="258">
        <f t="shared" si="173"/>
        <v>108.3</v>
      </c>
      <c r="N77" s="258">
        <f t="shared" si="173"/>
        <v>109.2</v>
      </c>
      <c r="O77" s="258">
        <f t="shared" si="173"/>
        <v>113.4</v>
      </c>
      <c r="P77" s="258">
        <f t="shared" si="173"/>
        <v>124.3</v>
      </c>
      <c r="Q77" s="258">
        <f t="shared" si="173"/>
        <v>129.89349999999999</v>
      </c>
      <c r="R77" s="258">
        <f t="shared" si="173"/>
        <v>133.14083749999998</v>
      </c>
      <c r="S77" s="258">
        <f t="shared" si="173"/>
        <v>135.80365424999997</v>
      </c>
      <c r="T77" s="258">
        <f t="shared" si="173"/>
        <v>138.51972733499997</v>
      </c>
      <c r="U77" s="258">
        <f t="shared" si="173"/>
        <v>141.29012188169997</v>
      </c>
      <c r="V77" s="258">
        <f t="shared" si="173"/>
        <v>144.11592431933397</v>
      </c>
      <c r="W77" s="258">
        <f t="shared" si="173"/>
        <v>146.99824280572065</v>
      </c>
    </row>
    <row r="78" spans="1:23" outlineLevel="1" x14ac:dyDescent="0.2">
      <c r="E78" s="258" t="str">
        <f t="shared" ref="E78:W78" si="174" xml:space="preserve">  E$47</f>
        <v>CPI(H): November - index</v>
      </c>
      <c r="F78" s="258">
        <f t="shared" si="174"/>
        <v>0</v>
      </c>
      <c r="G78" s="258" t="str">
        <f t="shared" si="174"/>
        <v>index</v>
      </c>
      <c r="H78" s="258">
        <f t="shared" si="174"/>
        <v>0</v>
      </c>
      <c r="I78" s="258">
        <f t="shared" si="174"/>
        <v>0</v>
      </c>
      <c r="J78" s="258">
        <f t="shared" si="174"/>
        <v>101.8</v>
      </c>
      <c r="K78" s="258">
        <f t="shared" si="174"/>
        <v>104.7</v>
      </c>
      <c r="L78" s="258">
        <f t="shared" si="174"/>
        <v>106.9</v>
      </c>
      <c r="M78" s="258">
        <f t="shared" si="174"/>
        <v>108.5</v>
      </c>
      <c r="N78" s="258">
        <f t="shared" si="174"/>
        <v>109.1</v>
      </c>
      <c r="O78" s="258">
        <f t="shared" si="174"/>
        <v>114.1</v>
      </c>
      <c r="P78" s="258">
        <f t="shared" si="174"/>
        <v>124.8</v>
      </c>
      <c r="Q78" s="258">
        <f t="shared" si="174"/>
        <v>129.792</v>
      </c>
      <c r="R78" s="258">
        <f t="shared" si="174"/>
        <v>133.0368</v>
      </c>
      <c r="S78" s="258">
        <f t="shared" si="174"/>
        <v>135.69753600000001</v>
      </c>
      <c r="T78" s="258">
        <f t="shared" si="174"/>
        <v>138.41148672000003</v>
      </c>
      <c r="U78" s="258">
        <f t="shared" si="174"/>
        <v>141.17971645440002</v>
      </c>
      <c r="V78" s="258">
        <f t="shared" si="174"/>
        <v>144.00331078348802</v>
      </c>
      <c r="W78" s="258">
        <f t="shared" si="174"/>
        <v>146.88337699915778</v>
      </c>
    </row>
    <row r="79" spans="1:23" outlineLevel="1" x14ac:dyDescent="0.2">
      <c r="E79" s="258" t="str">
        <f t="shared" ref="E79:W79" si="175" xml:space="preserve">  E$52</f>
        <v>CPI(H): December - index</v>
      </c>
      <c r="F79" s="258">
        <f t="shared" si="175"/>
        <v>0</v>
      </c>
      <c r="G79" s="258" t="str">
        <f t="shared" si="175"/>
        <v>index</v>
      </c>
      <c r="H79" s="258">
        <f t="shared" si="175"/>
        <v>0</v>
      </c>
      <c r="I79" s="258">
        <f t="shared" si="175"/>
        <v>0</v>
      </c>
      <c r="J79" s="258">
        <f t="shared" si="175"/>
        <v>102.2</v>
      </c>
      <c r="K79" s="258">
        <f t="shared" si="175"/>
        <v>105</v>
      </c>
      <c r="L79" s="258">
        <f t="shared" si="175"/>
        <v>107.1</v>
      </c>
      <c r="M79" s="258">
        <f t="shared" si="175"/>
        <v>108.5</v>
      </c>
      <c r="N79" s="258">
        <f t="shared" si="175"/>
        <v>109.4</v>
      </c>
      <c r="O79" s="258">
        <f t="shared" si="175"/>
        <v>114.7</v>
      </c>
      <c r="P79" s="258">
        <f t="shared" si="175"/>
        <v>125.3</v>
      </c>
      <c r="Q79" s="258">
        <f t="shared" si="175"/>
        <v>130.31200000000001</v>
      </c>
      <c r="R79" s="258">
        <f t="shared" si="175"/>
        <v>133.56979999999999</v>
      </c>
      <c r="S79" s="258">
        <f t="shared" si="175"/>
        <v>136.241196</v>
      </c>
      <c r="T79" s="258">
        <f t="shared" si="175"/>
        <v>138.96601992000001</v>
      </c>
      <c r="U79" s="258">
        <f t="shared" si="175"/>
        <v>141.7453403184</v>
      </c>
      <c r="V79" s="258">
        <f t="shared" si="175"/>
        <v>144.58024712476799</v>
      </c>
      <c r="W79" s="258">
        <f t="shared" si="175"/>
        <v>147.47185206726334</v>
      </c>
    </row>
    <row r="80" spans="1:23" outlineLevel="1" x14ac:dyDescent="0.2">
      <c r="E80" s="258" t="str">
        <f t="shared" ref="E80:W80" si="176" xml:space="preserve">  E$57</f>
        <v>CPI(H): January - index</v>
      </c>
      <c r="F80" s="258">
        <f t="shared" si="176"/>
        <v>0</v>
      </c>
      <c r="G80" s="258" t="str">
        <f t="shared" si="176"/>
        <v>index</v>
      </c>
      <c r="H80" s="258">
        <f t="shared" si="176"/>
        <v>0</v>
      </c>
      <c r="I80" s="258">
        <f t="shared" si="176"/>
        <v>0</v>
      </c>
      <c r="J80" s="258">
        <f t="shared" si="176"/>
        <v>101.8</v>
      </c>
      <c r="K80" s="258">
        <f t="shared" si="176"/>
        <v>104.5</v>
      </c>
      <c r="L80" s="258">
        <f t="shared" si="176"/>
        <v>106.4</v>
      </c>
      <c r="M80" s="258">
        <f t="shared" si="176"/>
        <v>108.3</v>
      </c>
      <c r="N80" s="258">
        <f t="shared" si="176"/>
        <v>109.3</v>
      </c>
      <c r="O80" s="258">
        <f t="shared" si="176"/>
        <v>114.6</v>
      </c>
      <c r="P80" s="258">
        <f t="shared" si="176"/>
        <v>124.8</v>
      </c>
      <c r="Q80" s="258">
        <f t="shared" si="176"/>
        <v>129.792</v>
      </c>
      <c r="R80" s="258">
        <f t="shared" si="176"/>
        <v>132.38784000000001</v>
      </c>
      <c r="S80" s="258">
        <f t="shared" si="176"/>
        <v>135.03559680000001</v>
      </c>
      <c r="T80" s="258">
        <f t="shared" si="176"/>
        <v>137.73630873600001</v>
      </c>
      <c r="U80" s="258">
        <f t="shared" si="176"/>
        <v>140.49103491072</v>
      </c>
      <c r="V80" s="258">
        <f t="shared" si="176"/>
        <v>143.3008556089344</v>
      </c>
      <c r="W80" s="258">
        <f t="shared" si="176"/>
        <v>146.16687272111309</v>
      </c>
    </row>
    <row r="81" spans="1:23" outlineLevel="1" x14ac:dyDescent="0.2">
      <c r="E81" s="258" t="str">
        <f t="shared" ref="E81:W81" si="177" xml:space="preserve">  E$62</f>
        <v>CPI(H): February - index</v>
      </c>
      <c r="F81" s="258">
        <f t="shared" si="177"/>
        <v>0</v>
      </c>
      <c r="G81" s="258" t="str">
        <f t="shared" si="177"/>
        <v>index</v>
      </c>
      <c r="H81" s="258">
        <f t="shared" si="177"/>
        <v>0</v>
      </c>
      <c r="I81" s="258">
        <f t="shared" si="177"/>
        <v>0</v>
      </c>
      <c r="J81" s="258">
        <f t="shared" si="177"/>
        <v>102.4</v>
      </c>
      <c r="K81" s="258">
        <f t="shared" si="177"/>
        <v>104.9</v>
      </c>
      <c r="L81" s="258">
        <f t="shared" si="177"/>
        <v>106.8</v>
      </c>
      <c r="M81" s="258">
        <f t="shared" si="177"/>
        <v>108.6</v>
      </c>
      <c r="N81" s="258">
        <f t="shared" si="177"/>
        <v>109.4</v>
      </c>
      <c r="O81" s="258">
        <f t="shared" si="177"/>
        <v>115.4</v>
      </c>
      <c r="P81" s="258">
        <f t="shared" si="177"/>
        <v>126</v>
      </c>
      <c r="Q81" s="258">
        <f t="shared" si="177"/>
        <v>130.41</v>
      </c>
      <c r="R81" s="258">
        <f t="shared" si="177"/>
        <v>133.01820000000001</v>
      </c>
      <c r="S81" s="258">
        <f t="shared" si="177"/>
        <v>135.67856400000002</v>
      </c>
      <c r="T81" s="258">
        <f t="shared" si="177"/>
        <v>138.39213528000002</v>
      </c>
      <c r="U81" s="258">
        <f t="shared" si="177"/>
        <v>141.15997798560002</v>
      </c>
      <c r="V81" s="258">
        <f t="shared" si="177"/>
        <v>143.98317754531203</v>
      </c>
      <c r="W81" s="258">
        <f t="shared" si="177"/>
        <v>146.86284109621826</v>
      </c>
    </row>
    <row r="82" spans="1:23" outlineLevel="1" x14ac:dyDescent="0.2">
      <c r="E82" s="258" t="str">
        <f t="shared" ref="E82:W82" si="178" xml:space="preserve">  E$67</f>
        <v>CPI(H): March - index</v>
      </c>
      <c r="F82" s="258">
        <f t="shared" si="178"/>
        <v>0</v>
      </c>
      <c r="G82" s="258" t="str">
        <f t="shared" si="178"/>
        <v>index</v>
      </c>
      <c r="H82" s="258">
        <f t="shared" si="178"/>
        <v>0</v>
      </c>
      <c r="I82" s="258">
        <f t="shared" si="178"/>
        <v>0</v>
      </c>
      <c r="J82" s="258">
        <f t="shared" si="178"/>
        <v>102.7</v>
      </c>
      <c r="K82" s="258">
        <f t="shared" si="178"/>
        <v>105.1</v>
      </c>
      <c r="L82" s="258">
        <f t="shared" si="178"/>
        <v>107</v>
      </c>
      <c r="M82" s="258">
        <f t="shared" si="178"/>
        <v>108.6</v>
      </c>
      <c r="N82" s="258">
        <f t="shared" si="178"/>
        <v>109.7</v>
      </c>
      <c r="O82" s="258">
        <f t="shared" si="178"/>
        <v>116.5</v>
      </c>
      <c r="P82" s="258">
        <f t="shared" si="178"/>
        <v>126.8</v>
      </c>
      <c r="Q82" s="258">
        <f t="shared" si="178"/>
        <v>130.60400000000001</v>
      </c>
      <c r="R82" s="258">
        <f t="shared" si="178"/>
        <v>133.21608000000001</v>
      </c>
      <c r="S82" s="258">
        <f t="shared" si="178"/>
        <v>135.8804016</v>
      </c>
      <c r="T82" s="258">
        <f t="shared" si="178"/>
        <v>138.59800963200001</v>
      </c>
      <c r="U82" s="258">
        <f t="shared" si="178"/>
        <v>141.36996982464001</v>
      </c>
      <c r="V82" s="258">
        <f t="shared" si="178"/>
        <v>144.19736922113282</v>
      </c>
      <c r="W82" s="258">
        <f t="shared" si="178"/>
        <v>147.08131660555549</v>
      </c>
    </row>
    <row r="83" spans="1:23" outlineLevel="1" x14ac:dyDescent="0.2">
      <c r="E83" s="11" t="s">
        <v>522</v>
      </c>
      <c r="G83" s="11" t="s">
        <v>125</v>
      </c>
      <c r="J83" s="258">
        <f xml:space="preserve">  AVERAGE( J71:J82 )</f>
        <v>101.54166666666667</v>
      </c>
      <c r="K83" s="258">
        <f t="shared" ref="K83:W83" si="179" xml:space="preserve">  AVERAGE( K71:K82 )</f>
        <v>104.21666666666665</v>
      </c>
      <c r="L83" s="258">
        <f t="shared" si="179"/>
        <v>106.43333333333334</v>
      </c>
      <c r="M83" s="258">
        <f t="shared" si="179"/>
        <v>108.24166666666663</v>
      </c>
      <c r="N83" s="258">
        <f t="shared" si="179"/>
        <v>109.10833333333335</v>
      </c>
      <c r="O83" s="258">
        <f t="shared" si="179"/>
        <v>113.11666666666667</v>
      </c>
      <c r="P83" s="258">
        <f t="shared" si="179"/>
        <v>123.04166666666664</v>
      </c>
      <c r="Q83" s="258">
        <f t="shared" si="179"/>
        <v>129.44354166666668</v>
      </c>
      <c r="R83" s="258">
        <f t="shared" si="179"/>
        <v>132.51679437499999</v>
      </c>
      <c r="S83" s="258">
        <f t="shared" si="179"/>
        <v>135.16713026249997</v>
      </c>
      <c r="T83" s="258">
        <f t="shared" si="179"/>
        <v>137.87047286775001</v>
      </c>
      <c r="U83" s="258">
        <f t="shared" si="179"/>
        <v>140.62788232510499</v>
      </c>
      <c r="V83" s="258">
        <f t="shared" si="179"/>
        <v>143.44043997160711</v>
      </c>
      <c r="W83" s="258">
        <f t="shared" si="179"/>
        <v>146.30924877103925</v>
      </c>
    </row>
    <row r="84" spans="1:23" x14ac:dyDescent="0.2"/>
    <row r="85" spans="1:23" x14ac:dyDescent="0.2">
      <c r="A85" s="223" t="s">
        <v>523</v>
      </c>
      <c r="B85" s="223"/>
      <c r="C85" s="224"/>
      <c r="D85" s="225"/>
      <c r="E85" s="226"/>
      <c r="F85" s="226"/>
      <c r="G85" s="226"/>
      <c r="H85" s="226"/>
      <c r="I85" s="226"/>
      <c r="J85" s="226"/>
      <c r="K85" s="226"/>
      <c r="L85" s="226"/>
      <c r="M85" s="226"/>
      <c r="N85" s="226"/>
      <c r="O85" s="226"/>
      <c r="P85" s="226"/>
      <c r="Q85" s="226"/>
      <c r="R85" s="226"/>
      <c r="S85" s="226"/>
      <c r="T85" s="226"/>
      <c r="U85" s="226"/>
      <c r="V85" s="226"/>
      <c r="W85" s="226"/>
    </row>
    <row r="86" spans="1:23" outlineLevel="1" x14ac:dyDescent="0.2">
      <c r="B86" s="10" t="s">
        <v>524</v>
      </c>
    </row>
    <row r="87" spans="1:23" s="138" customFormat="1" outlineLevel="1" x14ac:dyDescent="0.2">
      <c r="A87" s="157"/>
      <c r="B87" s="157"/>
      <c r="C87" s="158"/>
      <c r="D87" s="159"/>
      <c r="E87" s="138" t="str">
        <f xml:space="preserve"> InpS!E$52</f>
        <v>Year reference for FYA base price 1 (FYA year ending March)</v>
      </c>
      <c r="F87" s="259">
        <f xml:space="preserve"> InpS!F$52</f>
        <v>2018</v>
      </c>
      <c r="G87" s="138" t="str">
        <f xml:space="preserve"> InpS!G$52</f>
        <v>Year #</v>
      </c>
    </row>
    <row r="88" spans="1:23" s="138" customFormat="1" outlineLevel="1" x14ac:dyDescent="0.2">
      <c r="A88" s="157"/>
      <c r="B88" s="157"/>
      <c r="C88" s="158"/>
      <c r="D88" s="159"/>
      <c r="E88" s="138" t="str">
        <f xml:space="preserve"> InpS!E$53</f>
        <v>Year reference for FYA base price 2 (FYA year ending March)</v>
      </c>
      <c r="F88" s="259">
        <f xml:space="preserve"> InpS!F$53</f>
        <v>2023</v>
      </c>
      <c r="G88" s="138" t="str">
        <f xml:space="preserve"> InpS!G$53</f>
        <v>Year #</v>
      </c>
    </row>
    <row r="89" spans="1:23" outlineLevel="1" x14ac:dyDescent="0.2">
      <c r="E89" s="11" t="str">
        <f xml:space="preserve"> E$83</f>
        <v>CPI(H): Financial year average - index</v>
      </c>
      <c r="F89" s="258">
        <f t="shared" ref="F89:W89" si="180" xml:space="preserve"> F$83</f>
        <v>0</v>
      </c>
      <c r="G89" s="258" t="str">
        <f t="shared" si="180"/>
        <v>index</v>
      </c>
      <c r="H89" s="258">
        <f t="shared" si="180"/>
        <v>0</v>
      </c>
      <c r="I89" s="258">
        <f t="shared" si="180"/>
        <v>0</v>
      </c>
      <c r="J89" s="258">
        <f t="shared" si="180"/>
        <v>101.54166666666667</v>
      </c>
      <c r="K89" s="258">
        <f t="shared" si="180"/>
        <v>104.21666666666665</v>
      </c>
      <c r="L89" s="258">
        <f t="shared" si="180"/>
        <v>106.43333333333334</v>
      </c>
      <c r="M89" s="258">
        <f t="shared" si="180"/>
        <v>108.24166666666663</v>
      </c>
      <c r="N89" s="258">
        <f t="shared" si="180"/>
        <v>109.10833333333335</v>
      </c>
      <c r="O89" s="258">
        <f t="shared" si="180"/>
        <v>113.11666666666667</v>
      </c>
      <c r="P89" s="258">
        <f t="shared" si="180"/>
        <v>123.04166666666664</v>
      </c>
      <c r="Q89" s="258">
        <f t="shared" si="180"/>
        <v>129.44354166666668</v>
      </c>
      <c r="R89" s="258">
        <f t="shared" si="180"/>
        <v>132.51679437499999</v>
      </c>
      <c r="S89" s="258">
        <f t="shared" si="180"/>
        <v>135.16713026249997</v>
      </c>
      <c r="T89" s="258">
        <f t="shared" si="180"/>
        <v>137.87047286775001</v>
      </c>
      <c r="U89" s="258">
        <f t="shared" si="180"/>
        <v>140.62788232510499</v>
      </c>
      <c r="V89" s="258">
        <f t="shared" si="180"/>
        <v>143.44043997160711</v>
      </c>
      <c r="W89" s="258">
        <f t="shared" si="180"/>
        <v>146.30924877103925</v>
      </c>
    </row>
    <row r="90" spans="1:23" outlineLevel="1" x14ac:dyDescent="0.2">
      <c r="E90" s="258" t="str">
        <f xml:space="preserve"> "CPI(H): Financial year average (FYA year ending March) " &amp; $F87</f>
        <v>CPI(H): Financial year average (FYA year ending March) 2018</v>
      </c>
      <c r="F90" s="258">
        <f xml:space="preserve"> INDEX($J89:$W89, 1, MATCH($F87,$J$4:$W$4))</f>
        <v>104.21666666666665</v>
      </c>
      <c r="G90" s="258" t="s">
        <v>125</v>
      </c>
      <c r="P90" s="260"/>
    </row>
    <row r="91" spans="1:23" outlineLevel="1" x14ac:dyDescent="0.2">
      <c r="E91" s="258" t="str">
        <f xml:space="preserve"> "CPI(H): Financial year average (FYA year ending March) " &amp; $F88</f>
        <v>CPI(H): Financial year average (FYA year ending March) 2023</v>
      </c>
      <c r="F91" s="258">
        <f xml:space="preserve"> INDEX($J89:$W89, 1, MATCH($F88,$J$4:$W$4))</f>
        <v>123.04166666666664</v>
      </c>
      <c r="G91" s="258" t="s">
        <v>125</v>
      </c>
    </row>
    <row r="92" spans="1:23" s="254" customFormat="1" outlineLevel="1" x14ac:dyDescent="0.2">
      <c r="A92" s="251"/>
      <c r="B92" s="251"/>
      <c r="C92" s="252"/>
      <c r="D92" s="253"/>
      <c r="E92" s="261" t="s">
        <v>525</v>
      </c>
      <c r="F92" s="262">
        <f xml:space="preserve"> $F91 / $F90</f>
        <v>1.1806332960179113</v>
      </c>
      <c r="G92" s="254" t="s">
        <v>526</v>
      </c>
    </row>
    <row r="93" spans="1:23" outlineLevel="1" x14ac:dyDescent="0.2"/>
    <row r="94" spans="1:23" outlineLevel="1" x14ac:dyDescent="0.2">
      <c r="B94" s="10" t="s">
        <v>527</v>
      </c>
      <c r="F94" s="544"/>
    </row>
    <row r="95" spans="1:23" s="138" customFormat="1" outlineLevel="1" x14ac:dyDescent="0.2">
      <c r="A95" s="157"/>
      <c r="B95" s="157"/>
      <c r="C95" s="158"/>
      <c r="D95" s="159"/>
      <c r="E95" s="138" t="str">
        <f xml:space="preserve"> InpS!E$53</f>
        <v>Year reference for FYA base price 2 (FYA year ending March)</v>
      </c>
      <c r="F95" s="259">
        <f xml:space="preserve"> InpS!F$53</f>
        <v>2023</v>
      </c>
      <c r="G95" s="138" t="str">
        <f xml:space="preserve"> InpS!G$53</f>
        <v>Year #</v>
      </c>
    </row>
    <row r="96" spans="1:23" s="138" customFormat="1" outlineLevel="1" x14ac:dyDescent="0.2">
      <c r="A96" s="157"/>
      <c r="B96" s="157"/>
      <c r="C96" s="158"/>
      <c r="D96" s="159"/>
      <c r="E96" s="138" t="str">
        <f xml:space="preserve"> InpS!E$53</f>
        <v>Year reference for FYA base price 2 (FYA year ending March)</v>
      </c>
      <c r="F96" s="259">
        <f xml:space="preserve"> InpS!F$53</f>
        <v>2023</v>
      </c>
      <c r="G96" s="138" t="str">
        <f xml:space="preserve"> InpS!G$53</f>
        <v>Year #</v>
      </c>
    </row>
    <row r="97" spans="1:23" outlineLevel="1" x14ac:dyDescent="0.2">
      <c r="E97" s="11" t="str">
        <f xml:space="preserve"> E$83</f>
        <v>CPI(H): Financial year average - index</v>
      </c>
      <c r="F97" s="258">
        <f t="shared" ref="F97:W97" si="181" xml:space="preserve"> F$83</f>
        <v>0</v>
      </c>
      <c r="G97" s="258" t="str">
        <f t="shared" si="181"/>
        <v>index</v>
      </c>
      <c r="H97" s="258">
        <f t="shared" si="181"/>
        <v>0</v>
      </c>
      <c r="I97" s="258">
        <f t="shared" si="181"/>
        <v>0</v>
      </c>
      <c r="J97" s="258">
        <f t="shared" si="181"/>
        <v>101.54166666666667</v>
      </c>
      <c r="K97" s="258">
        <f t="shared" si="181"/>
        <v>104.21666666666665</v>
      </c>
      <c r="L97" s="258">
        <f t="shared" si="181"/>
        <v>106.43333333333334</v>
      </c>
      <c r="M97" s="258">
        <f t="shared" si="181"/>
        <v>108.24166666666663</v>
      </c>
      <c r="N97" s="258">
        <f t="shared" si="181"/>
        <v>109.10833333333335</v>
      </c>
      <c r="O97" s="258">
        <f t="shared" si="181"/>
        <v>113.11666666666667</v>
      </c>
      <c r="P97" s="258">
        <f t="shared" si="181"/>
        <v>123.04166666666664</v>
      </c>
      <c r="Q97" s="258">
        <f t="shared" si="181"/>
        <v>129.44354166666668</v>
      </c>
      <c r="R97" s="258">
        <f t="shared" si="181"/>
        <v>132.51679437499999</v>
      </c>
      <c r="S97" s="258">
        <f t="shared" si="181"/>
        <v>135.16713026249997</v>
      </c>
      <c r="T97" s="258">
        <f t="shared" si="181"/>
        <v>137.87047286775001</v>
      </c>
      <c r="U97" s="258">
        <f t="shared" si="181"/>
        <v>140.62788232510499</v>
      </c>
      <c r="V97" s="258">
        <f t="shared" si="181"/>
        <v>143.44043997160711</v>
      </c>
      <c r="W97" s="258">
        <f t="shared" si="181"/>
        <v>146.30924877103925</v>
      </c>
    </row>
    <row r="98" spans="1:23" outlineLevel="1" x14ac:dyDescent="0.2">
      <c r="E98" s="258" t="str">
        <f xml:space="preserve"> "CPI(H): Financial year average (FYA year ending March) " &amp; $F95</f>
        <v>CPI(H): Financial year average (FYA year ending March) 2023</v>
      </c>
      <c r="F98" s="258">
        <f xml:space="preserve"> INDEX($J97:$W97, 1, MATCH($F95,$J$4:$W$4))</f>
        <v>123.04166666666664</v>
      </c>
      <c r="G98" s="258" t="s">
        <v>125</v>
      </c>
    </row>
    <row r="99" spans="1:23" outlineLevel="1" x14ac:dyDescent="0.2">
      <c r="E99" s="258" t="str">
        <f xml:space="preserve"> "CPI(H): Financial year average (FYA year ending March) " &amp; $F$96</f>
        <v>CPI(H): Financial year average (FYA year ending March) 2023</v>
      </c>
      <c r="F99" s="258">
        <f xml:space="preserve"> INDEX($J97:$W97, 1, MATCH($F96,$J$4:$W$4))</f>
        <v>123.04166666666664</v>
      </c>
      <c r="G99" s="258" t="s">
        <v>125</v>
      </c>
    </row>
    <row r="100" spans="1:23" s="254" customFormat="1" outlineLevel="1" x14ac:dyDescent="0.2">
      <c r="A100" s="251"/>
      <c r="B100" s="251"/>
      <c r="C100" s="252"/>
      <c r="D100" s="253"/>
      <c r="E100" s="261" t="s">
        <v>528</v>
      </c>
      <c r="F100" s="262">
        <f xml:space="preserve"> $F99 / $F98</f>
        <v>1</v>
      </c>
      <c r="G100" s="254" t="s">
        <v>526</v>
      </c>
    </row>
    <row r="101" spans="1:23" outlineLevel="1" x14ac:dyDescent="0.2"/>
    <row r="102" spans="1:23" outlineLevel="1" x14ac:dyDescent="0.2">
      <c r="B102" s="10" t="s">
        <v>529</v>
      </c>
    </row>
    <row r="103" spans="1:23" s="138" customFormat="1" outlineLevel="1" x14ac:dyDescent="0.2">
      <c r="A103" s="157"/>
      <c r="B103" s="157"/>
      <c r="C103" s="158"/>
      <c r="D103" s="159"/>
      <c r="E103" s="138" t="str">
        <f xml:space="preserve"> InpS!E$54</f>
        <v>Year reference for FYA base price 3 (FYA year ending March)</v>
      </c>
      <c r="F103" s="259">
        <f xml:space="preserve"> InpS!F$54</f>
        <v>2025</v>
      </c>
      <c r="G103" s="138" t="str">
        <f xml:space="preserve"> InpS!G$54</f>
        <v>Year #</v>
      </c>
    </row>
    <row r="104" spans="1:23" s="138" customFormat="1" outlineLevel="1" x14ac:dyDescent="0.2">
      <c r="A104" s="157"/>
      <c r="B104" s="157"/>
      <c r="C104" s="158"/>
      <c r="D104" s="159"/>
      <c r="E104" s="138" t="str">
        <f xml:space="preserve"> InpS!E$53</f>
        <v>Year reference for FYA base price 2 (FYA year ending March)</v>
      </c>
      <c r="F104" s="259">
        <f xml:space="preserve"> InpS!F$53</f>
        <v>2023</v>
      </c>
      <c r="G104" s="138" t="str">
        <f xml:space="preserve"> InpS!G$53</f>
        <v>Year #</v>
      </c>
    </row>
    <row r="105" spans="1:23" outlineLevel="1" x14ac:dyDescent="0.2">
      <c r="E105" s="11" t="str">
        <f xml:space="preserve"> E$83</f>
        <v>CPI(H): Financial year average - index</v>
      </c>
      <c r="F105" s="258">
        <f t="shared" ref="F105:W105" si="182" xml:space="preserve"> F$83</f>
        <v>0</v>
      </c>
      <c r="G105" s="258" t="str">
        <f t="shared" si="182"/>
        <v>index</v>
      </c>
      <c r="H105" s="258">
        <f t="shared" si="182"/>
        <v>0</v>
      </c>
      <c r="I105" s="258">
        <f t="shared" si="182"/>
        <v>0</v>
      </c>
      <c r="J105" s="258">
        <f t="shared" si="182"/>
        <v>101.54166666666667</v>
      </c>
      <c r="K105" s="258">
        <f t="shared" si="182"/>
        <v>104.21666666666665</v>
      </c>
      <c r="L105" s="258">
        <f t="shared" si="182"/>
        <v>106.43333333333334</v>
      </c>
      <c r="M105" s="258">
        <f t="shared" si="182"/>
        <v>108.24166666666663</v>
      </c>
      <c r="N105" s="258">
        <f t="shared" si="182"/>
        <v>109.10833333333335</v>
      </c>
      <c r="O105" s="258">
        <f t="shared" si="182"/>
        <v>113.11666666666667</v>
      </c>
      <c r="P105" s="258">
        <f t="shared" si="182"/>
        <v>123.04166666666664</v>
      </c>
      <c r="Q105" s="258">
        <f t="shared" si="182"/>
        <v>129.44354166666668</v>
      </c>
      <c r="R105" s="258">
        <f t="shared" si="182"/>
        <v>132.51679437499999</v>
      </c>
      <c r="S105" s="258">
        <f t="shared" si="182"/>
        <v>135.16713026249997</v>
      </c>
      <c r="T105" s="258">
        <f t="shared" si="182"/>
        <v>137.87047286775001</v>
      </c>
      <c r="U105" s="258">
        <f t="shared" si="182"/>
        <v>140.62788232510499</v>
      </c>
      <c r="V105" s="258">
        <f t="shared" si="182"/>
        <v>143.44043997160711</v>
      </c>
      <c r="W105" s="258">
        <f t="shared" si="182"/>
        <v>146.30924877103925</v>
      </c>
    </row>
    <row r="106" spans="1:23" outlineLevel="1" x14ac:dyDescent="0.2">
      <c r="E106" s="258" t="str">
        <f xml:space="preserve"> "CPI(H): Financial year average (FYA year ending March) " &amp; $F103</f>
        <v>CPI(H): Financial year average (FYA year ending March) 2025</v>
      </c>
      <c r="F106" s="258">
        <f xml:space="preserve"> INDEX($J105:$W105, 1, MATCH($F103,$J$4:$W$4))</f>
        <v>132.51679437499999</v>
      </c>
      <c r="G106" s="258" t="s">
        <v>125</v>
      </c>
    </row>
    <row r="107" spans="1:23" outlineLevel="1" x14ac:dyDescent="0.2">
      <c r="E107" s="258" t="str">
        <f xml:space="preserve"> "CPI(H): Financial year average (FYA year ending March) " &amp; $F$104</f>
        <v>CPI(H): Financial year average (FYA year ending March) 2023</v>
      </c>
      <c r="F107" s="258">
        <f xml:space="preserve"> INDEX($J105:$W105, 1, MATCH($F104,$J$4:$W$4))</f>
        <v>123.04166666666664</v>
      </c>
      <c r="G107" s="258" t="s">
        <v>125</v>
      </c>
    </row>
    <row r="108" spans="1:23" s="254" customFormat="1" outlineLevel="1" x14ac:dyDescent="0.2">
      <c r="A108" s="251"/>
      <c r="B108" s="251"/>
      <c r="C108" s="252"/>
      <c r="D108" s="253"/>
      <c r="E108" s="261" t="s">
        <v>530</v>
      </c>
      <c r="F108" s="262">
        <f xml:space="preserve"> $F107 / $F106</f>
        <v>0.92849866499546962</v>
      </c>
      <c r="G108" s="254" t="s">
        <v>526</v>
      </c>
    </row>
    <row r="109" spans="1:23" outlineLevel="1" x14ac:dyDescent="0.2"/>
    <row r="110" spans="1:23" outlineLevel="1" x14ac:dyDescent="0.2">
      <c r="B110" s="10" t="s">
        <v>531</v>
      </c>
    </row>
    <row r="111" spans="1:23" s="138" customFormat="1" outlineLevel="1" x14ac:dyDescent="0.2">
      <c r="A111" s="157"/>
      <c r="B111" s="157"/>
      <c r="C111" s="158"/>
      <c r="D111" s="159"/>
      <c r="E111" s="138" t="str">
        <f xml:space="preserve"> InpS!E$56</f>
        <v>Year reference for FYE base price 2 (FYE year ending March)</v>
      </c>
      <c r="F111" s="259">
        <f xml:space="preserve"> InpS!F$56</f>
        <v>2024</v>
      </c>
      <c r="G111" s="138" t="str">
        <f xml:space="preserve"> InpS!G$56</f>
        <v>Year #</v>
      </c>
    </row>
    <row r="112" spans="1:23" s="138" customFormat="1" outlineLevel="1" x14ac:dyDescent="0.2">
      <c r="A112" s="157"/>
      <c r="B112" s="157"/>
      <c r="C112" s="158"/>
      <c r="D112" s="159"/>
      <c r="E112" s="138" t="str">
        <f xml:space="preserve"> InpS!E$53</f>
        <v>Year reference for FYA base price 2 (FYA year ending March)</v>
      </c>
      <c r="F112" s="259">
        <f xml:space="preserve"> InpS!F$53</f>
        <v>2023</v>
      </c>
      <c r="G112" s="138" t="str">
        <f xml:space="preserve"> InpS!G$53</f>
        <v>Year #</v>
      </c>
    </row>
    <row r="113" spans="1:29" outlineLevel="1" x14ac:dyDescent="0.2">
      <c r="E113" s="258" t="str">
        <f xml:space="preserve">  E$47</f>
        <v>CPI(H): November - index</v>
      </c>
      <c r="F113" s="258">
        <f t="shared" ref="F113:AC113" si="183" xml:space="preserve">  F$47</f>
        <v>0</v>
      </c>
      <c r="G113" s="258" t="str">
        <f t="shared" si="183"/>
        <v>index</v>
      </c>
      <c r="H113" s="258">
        <f t="shared" si="183"/>
        <v>0</v>
      </c>
      <c r="I113" s="258">
        <f t="shared" si="183"/>
        <v>0</v>
      </c>
      <c r="J113" s="258">
        <f t="shared" si="183"/>
        <v>101.8</v>
      </c>
      <c r="K113" s="258">
        <f t="shared" si="183"/>
        <v>104.7</v>
      </c>
      <c r="L113" s="258">
        <f t="shared" si="183"/>
        <v>106.9</v>
      </c>
      <c r="M113" s="258">
        <f t="shared" si="183"/>
        <v>108.5</v>
      </c>
      <c r="N113" s="258">
        <f t="shared" si="183"/>
        <v>109.1</v>
      </c>
      <c r="O113" s="258">
        <f t="shared" si="183"/>
        <v>114.1</v>
      </c>
      <c r="P113" s="258">
        <f t="shared" si="183"/>
        <v>124.8</v>
      </c>
      <c r="Q113" s="258">
        <f t="shared" si="183"/>
        <v>129.792</v>
      </c>
      <c r="R113" s="258">
        <f t="shared" si="183"/>
        <v>133.0368</v>
      </c>
      <c r="S113" s="258">
        <f t="shared" si="183"/>
        <v>135.69753600000001</v>
      </c>
      <c r="T113" s="258">
        <f t="shared" si="183"/>
        <v>138.41148672000003</v>
      </c>
      <c r="U113" s="258">
        <f t="shared" si="183"/>
        <v>141.17971645440002</v>
      </c>
      <c r="V113" s="258">
        <f t="shared" si="183"/>
        <v>144.00331078348802</v>
      </c>
      <c r="W113" s="258">
        <f t="shared" si="183"/>
        <v>146.88337699915778</v>
      </c>
      <c r="X113" s="258">
        <f t="shared" si="183"/>
        <v>0</v>
      </c>
      <c r="Y113" s="258">
        <f t="shared" si="183"/>
        <v>0</v>
      </c>
      <c r="Z113" s="258">
        <f t="shared" si="183"/>
        <v>0</v>
      </c>
      <c r="AA113" s="258">
        <f t="shared" si="183"/>
        <v>0</v>
      </c>
      <c r="AB113" s="258">
        <f t="shared" si="183"/>
        <v>0</v>
      </c>
      <c r="AC113" s="258">
        <f t="shared" si="183"/>
        <v>0</v>
      </c>
    </row>
    <row r="114" spans="1:29" outlineLevel="1" x14ac:dyDescent="0.2">
      <c r="E114" s="11" t="str">
        <f xml:space="preserve"> E$83</f>
        <v>CPI(H): Financial year average - index</v>
      </c>
      <c r="F114" s="258">
        <f t="shared" ref="F114:W114" si="184" xml:space="preserve"> F$83</f>
        <v>0</v>
      </c>
      <c r="G114" s="258" t="str">
        <f t="shared" si="184"/>
        <v>index</v>
      </c>
      <c r="H114" s="258">
        <f t="shared" si="184"/>
        <v>0</v>
      </c>
      <c r="I114" s="258">
        <f t="shared" si="184"/>
        <v>0</v>
      </c>
      <c r="J114" s="258">
        <f t="shared" si="184"/>
        <v>101.54166666666667</v>
      </c>
      <c r="K114" s="258">
        <f t="shared" si="184"/>
        <v>104.21666666666665</v>
      </c>
      <c r="L114" s="258">
        <f t="shared" si="184"/>
        <v>106.43333333333334</v>
      </c>
      <c r="M114" s="258">
        <f t="shared" si="184"/>
        <v>108.24166666666663</v>
      </c>
      <c r="N114" s="258">
        <f t="shared" si="184"/>
        <v>109.10833333333335</v>
      </c>
      <c r="O114" s="258">
        <f t="shared" si="184"/>
        <v>113.11666666666667</v>
      </c>
      <c r="P114" s="258">
        <f t="shared" si="184"/>
        <v>123.04166666666664</v>
      </c>
      <c r="Q114" s="258">
        <f t="shared" si="184"/>
        <v>129.44354166666668</v>
      </c>
      <c r="R114" s="258">
        <f t="shared" si="184"/>
        <v>132.51679437499999</v>
      </c>
      <c r="S114" s="258">
        <f t="shared" si="184"/>
        <v>135.16713026249997</v>
      </c>
      <c r="T114" s="258">
        <f t="shared" si="184"/>
        <v>137.87047286775001</v>
      </c>
      <c r="U114" s="258">
        <f t="shared" si="184"/>
        <v>140.62788232510499</v>
      </c>
      <c r="V114" s="258">
        <f t="shared" si="184"/>
        <v>143.44043997160711</v>
      </c>
      <c r="W114" s="258">
        <f t="shared" si="184"/>
        <v>146.30924877103925</v>
      </c>
    </row>
    <row r="115" spans="1:29" outlineLevel="1" x14ac:dyDescent="0.2">
      <c r="E115" s="258" t="str">
        <f>"CPI(H): 2024-25 Basket year (prior November) - index"</f>
        <v>CPI(H): 2024-25 Basket year (prior November) - index</v>
      </c>
      <c r="F115" s="258">
        <f xml:space="preserve"> INDEX($J113:$W113, 1, MATCH($F111,$J$4:$W$4))</f>
        <v>129.792</v>
      </c>
      <c r="G115" s="258" t="s">
        <v>125</v>
      </c>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row>
    <row r="116" spans="1:29" outlineLevel="1" x14ac:dyDescent="0.2">
      <c r="E116" s="258" t="str">
        <f xml:space="preserve"> "CPI(H): Financial year average (FYA year ending March) " &amp; $F112</f>
        <v>CPI(H): Financial year average (FYA year ending March) 2023</v>
      </c>
      <c r="F116" s="258">
        <f xml:space="preserve"> INDEX($J114:$W114, 1, MATCH($F112,$J$4:$W$4))</f>
        <v>123.04166666666664</v>
      </c>
      <c r="G116" s="258" t="s">
        <v>125</v>
      </c>
    </row>
    <row r="117" spans="1:29" s="254" customFormat="1" outlineLevel="1" x14ac:dyDescent="0.2">
      <c r="A117" s="251"/>
      <c r="B117" s="251"/>
      <c r="C117" s="252"/>
      <c r="D117" s="253"/>
      <c r="E117" s="254" t="str">
        <f xml:space="preserve"> "CPI(H): Inflate from basket year (November " &amp; $F$111 &amp; ") to 2022-23 FYA"</f>
        <v>CPI(H): Inflate from basket year (November 2024) to 2022-23 FYA</v>
      </c>
      <c r="F117" s="262">
        <f xml:space="preserve"> $F$116 / $F$115</f>
        <v>0.94799114480604851</v>
      </c>
      <c r="G117" s="254" t="s">
        <v>526</v>
      </c>
    </row>
    <row r="118" spans="1:29" x14ac:dyDescent="0.2"/>
    <row r="119" spans="1:29" x14ac:dyDescent="0.2">
      <c r="B119" s="10" t="s">
        <v>90</v>
      </c>
    </row>
    <row r="120" spans="1:29" x14ac:dyDescent="0.2">
      <c r="H120" s="238"/>
      <c r="J120" s="238"/>
      <c r="K120" s="238"/>
      <c r="L120" s="238"/>
      <c r="M120" s="238"/>
      <c r="N120" s="238"/>
      <c r="O120" s="238"/>
      <c r="P120" s="238"/>
      <c r="Q120" s="238"/>
      <c r="R120" s="238"/>
      <c r="S120" s="238"/>
      <c r="T120" s="238"/>
      <c r="U120" s="238"/>
      <c r="V120" s="238"/>
      <c r="W120" s="238"/>
    </row>
    <row r="121" spans="1:29" hidden="1" x14ac:dyDescent="0.2">
      <c r="H121" s="238"/>
      <c r="J121" s="238"/>
      <c r="K121" s="238"/>
      <c r="L121" s="238"/>
      <c r="M121" s="238"/>
      <c r="N121" s="238"/>
      <c r="O121" s="238"/>
      <c r="P121" s="238"/>
      <c r="Q121" s="238"/>
      <c r="R121" s="238"/>
      <c r="S121" s="238"/>
      <c r="T121" s="238"/>
      <c r="U121" s="238"/>
      <c r="V121" s="238"/>
      <c r="W121" s="238"/>
    </row>
    <row r="122" spans="1:29" hidden="1" x14ac:dyDescent="0.2">
      <c r="H122" s="238"/>
      <c r="J122" s="238"/>
      <c r="K122" s="238"/>
      <c r="L122" s="238"/>
      <c r="M122" s="238"/>
      <c r="N122" s="238"/>
      <c r="O122" s="238"/>
      <c r="P122" s="238"/>
      <c r="Q122" s="238"/>
      <c r="R122" s="238"/>
      <c r="S122" s="238"/>
      <c r="T122" s="238"/>
      <c r="U122" s="238"/>
      <c r="V122" s="238"/>
      <c r="W122" s="238"/>
    </row>
    <row r="123" spans="1:29" hidden="1" x14ac:dyDescent="0.2">
      <c r="H123" s="238"/>
      <c r="J123" s="238"/>
      <c r="K123" s="238"/>
      <c r="L123" s="238"/>
      <c r="M123" s="238"/>
      <c r="N123" s="238"/>
      <c r="O123" s="238"/>
      <c r="P123" s="238"/>
      <c r="Q123" s="238"/>
      <c r="R123" s="238"/>
      <c r="S123" s="238"/>
      <c r="T123" s="238"/>
      <c r="U123" s="238"/>
      <c r="V123" s="238"/>
      <c r="W123" s="238"/>
    </row>
    <row r="124" spans="1:29" hidden="1" x14ac:dyDescent="0.2">
      <c r="H124" s="238"/>
      <c r="J124" s="238"/>
      <c r="K124" s="238"/>
      <c r="L124" s="238"/>
      <c r="M124" s="238"/>
      <c r="N124" s="238"/>
      <c r="O124" s="238"/>
      <c r="P124" s="238"/>
      <c r="Q124" s="238"/>
      <c r="R124" s="238"/>
      <c r="S124" s="238"/>
      <c r="T124" s="238"/>
      <c r="U124" s="238"/>
      <c r="V124" s="238"/>
      <c r="W124" s="238"/>
    </row>
    <row r="125" spans="1:29" hidden="1" x14ac:dyDescent="0.2">
      <c r="H125" s="238"/>
      <c r="J125" s="238"/>
      <c r="K125" s="238"/>
      <c r="L125" s="238"/>
      <c r="M125" s="238"/>
      <c r="N125" s="238"/>
      <c r="O125" s="238"/>
      <c r="P125" s="238"/>
      <c r="Q125" s="238"/>
      <c r="R125" s="238"/>
      <c r="S125" s="238"/>
      <c r="T125" s="238"/>
      <c r="U125" s="238"/>
      <c r="V125" s="238"/>
      <c r="W125" s="238"/>
    </row>
    <row r="126" spans="1:29" hidden="1" x14ac:dyDescent="0.2">
      <c r="H126" s="238"/>
      <c r="J126" s="238"/>
      <c r="K126" s="238"/>
      <c r="L126" s="238"/>
      <c r="M126" s="238"/>
      <c r="N126" s="238"/>
      <c r="O126" s="238"/>
      <c r="P126" s="238"/>
      <c r="Q126" s="238"/>
      <c r="R126" s="238"/>
      <c r="S126" s="238"/>
      <c r="T126" s="238"/>
      <c r="U126" s="238"/>
      <c r="V126" s="238"/>
      <c r="W126" s="238"/>
    </row>
    <row r="127" spans="1:29" hidden="1" x14ac:dyDescent="0.2">
      <c r="H127" s="238"/>
      <c r="J127" s="238"/>
      <c r="K127" s="238"/>
      <c r="L127" s="238"/>
      <c r="M127" s="238"/>
      <c r="N127" s="238"/>
      <c r="O127" s="238"/>
      <c r="P127" s="238"/>
      <c r="Q127" s="238"/>
      <c r="R127" s="238"/>
      <c r="S127" s="238"/>
      <c r="T127" s="238"/>
      <c r="U127" s="238"/>
      <c r="V127" s="238"/>
      <c r="W127" s="238"/>
    </row>
    <row r="128" spans="1:29" hidden="1" x14ac:dyDescent="0.2">
      <c r="H128" s="238"/>
      <c r="J128" s="238"/>
      <c r="K128" s="238"/>
      <c r="L128" s="238"/>
      <c r="M128" s="238"/>
      <c r="N128" s="238"/>
      <c r="O128" s="238"/>
      <c r="P128" s="238"/>
      <c r="Q128" s="238"/>
      <c r="R128" s="238"/>
      <c r="S128" s="238"/>
      <c r="T128" s="238"/>
      <c r="U128" s="238"/>
      <c r="V128" s="238"/>
      <c r="W128" s="238"/>
    </row>
    <row r="129" spans="8:23" hidden="1" x14ac:dyDescent="0.2">
      <c r="H129" s="238"/>
      <c r="J129" s="238"/>
      <c r="K129" s="238"/>
      <c r="L129" s="238"/>
      <c r="M129" s="238"/>
      <c r="N129" s="238"/>
      <c r="O129" s="238"/>
      <c r="P129" s="238"/>
      <c r="Q129" s="238"/>
      <c r="R129" s="238"/>
      <c r="S129" s="238"/>
      <c r="T129" s="238"/>
      <c r="U129" s="238"/>
      <c r="V129" s="238"/>
      <c r="W129" s="238"/>
    </row>
    <row r="130" spans="8:23" hidden="1" x14ac:dyDescent="0.2">
      <c r="H130" s="238"/>
      <c r="J130" s="238"/>
      <c r="K130" s="238"/>
      <c r="L130" s="238"/>
      <c r="M130" s="238"/>
      <c r="N130" s="238"/>
      <c r="O130" s="238"/>
      <c r="P130" s="238"/>
      <c r="Q130" s="238"/>
      <c r="R130" s="238"/>
      <c r="S130" s="238"/>
      <c r="T130" s="238"/>
      <c r="U130" s="238"/>
      <c r="V130" s="238"/>
      <c r="W130" s="238"/>
    </row>
    <row r="131" spans="8:23" hidden="1" x14ac:dyDescent="0.2">
      <c r="H131" s="238"/>
      <c r="J131" s="238"/>
      <c r="K131" s="238"/>
      <c r="L131" s="238"/>
      <c r="M131" s="238"/>
      <c r="N131" s="238"/>
      <c r="O131" s="238"/>
      <c r="P131" s="238"/>
      <c r="Q131" s="238"/>
      <c r="R131" s="238"/>
      <c r="S131" s="238"/>
      <c r="T131" s="238"/>
      <c r="U131" s="238"/>
      <c r="V131" s="238"/>
      <c r="W131" s="238"/>
    </row>
    <row r="132" spans="8:23" hidden="1" x14ac:dyDescent="0.2">
      <c r="H132" s="238"/>
      <c r="J132" s="238"/>
      <c r="K132" s="238"/>
      <c r="L132" s="238"/>
      <c r="M132" s="238"/>
      <c r="N132" s="238"/>
      <c r="O132" s="238"/>
      <c r="P132" s="238"/>
      <c r="Q132" s="238"/>
      <c r="R132" s="238"/>
      <c r="S132" s="238"/>
      <c r="T132" s="238"/>
      <c r="U132" s="238"/>
      <c r="V132" s="238"/>
      <c r="W132" s="238"/>
    </row>
    <row r="133" spans="8:23" hidden="1" x14ac:dyDescent="0.2">
      <c r="H133" s="238"/>
      <c r="J133" s="238"/>
      <c r="K133" s="238"/>
      <c r="L133" s="238"/>
      <c r="M133" s="238"/>
      <c r="N133" s="238"/>
      <c r="O133" s="238"/>
      <c r="P133" s="238"/>
      <c r="Q133" s="238"/>
      <c r="R133" s="238"/>
      <c r="S133" s="238"/>
      <c r="T133" s="238"/>
      <c r="U133" s="238"/>
      <c r="V133" s="238"/>
      <c r="W133" s="238"/>
    </row>
    <row r="134" spans="8:23" hidden="1" x14ac:dyDescent="0.2">
      <c r="H134" s="238"/>
      <c r="J134" s="238"/>
      <c r="K134" s="238"/>
      <c r="L134" s="238"/>
      <c r="M134" s="238"/>
      <c r="N134" s="238"/>
      <c r="O134" s="238"/>
      <c r="P134" s="238"/>
      <c r="Q134" s="238"/>
      <c r="R134" s="238"/>
      <c r="S134" s="238"/>
      <c r="T134" s="238"/>
      <c r="U134" s="238"/>
      <c r="V134" s="238"/>
      <c r="W134" s="238"/>
    </row>
    <row r="135" spans="8:23" hidden="1" x14ac:dyDescent="0.2">
      <c r="H135" s="238"/>
      <c r="J135" s="238"/>
      <c r="K135" s="238"/>
      <c r="L135" s="238"/>
      <c r="M135" s="238"/>
      <c r="N135" s="238"/>
      <c r="O135" s="238"/>
      <c r="P135" s="238"/>
      <c r="Q135" s="238"/>
      <c r="R135" s="238"/>
      <c r="S135" s="238"/>
      <c r="T135" s="238"/>
      <c r="U135" s="238"/>
      <c r="V135" s="238"/>
      <c r="W135" s="238"/>
    </row>
    <row r="136" spans="8:23" hidden="1" x14ac:dyDescent="0.2">
      <c r="H136" s="238"/>
      <c r="J136" s="238"/>
      <c r="K136" s="238"/>
      <c r="L136" s="238"/>
      <c r="M136" s="238"/>
      <c r="N136" s="238"/>
      <c r="O136" s="238"/>
      <c r="P136" s="238"/>
      <c r="Q136" s="238"/>
      <c r="R136" s="238"/>
      <c r="S136" s="238"/>
      <c r="T136" s="238"/>
      <c r="U136" s="238"/>
      <c r="V136" s="238"/>
      <c r="W136" s="238"/>
    </row>
    <row r="137" spans="8:23" hidden="1" x14ac:dyDescent="0.2">
      <c r="H137" s="238"/>
      <c r="J137" s="238"/>
      <c r="K137" s="238"/>
      <c r="L137" s="238"/>
      <c r="M137" s="238"/>
      <c r="N137" s="238"/>
      <c r="O137" s="238"/>
      <c r="P137" s="238"/>
      <c r="Q137" s="238"/>
      <c r="R137" s="238"/>
      <c r="S137" s="238"/>
      <c r="T137" s="238"/>
      <c r="U137" s="238"/>
      <c r="V137" s="238"/>
      <c r="W137" s="238"/>
    </row>
    <row r="138" spans="8:23" hidden="1" x14ac:dyDescent="0.2">
      <c r="H138" s="238"/>
      <c r="J138" s="238"/>
      <c r="K138" s="238"/>
      <c r="L138" s="238"/>
      <c r="M138" s="238"/>
      <c r="N138" s="238"/>
      <c r="O138" s="238"/>
      <c r="P138" s="238"/>
      <c r="Q138" s="238"/>
      <c r="R138" s="238"/>
      <c r="S138" s="238"/>
      <c r="T138" s="238"/>
      <c r="U138" s="238"/>
      <c r="V138" s="238"/>
      <c r="W138" s="238"/>
    </row>
    <row r="139" spans="8:23" hidden="1" x14ac:dyDescent="0.2">
      <c r="H139" s="238"/>
      <c r="J139" s="238"/>
      <c r="K139" s="238"/>
      <c r="L139" s="238"/>
      <c r="M139" s="238"/>
      <c r="N139" s="238"/>
      <c r="O139" s="238"/>
      <c r="P139" s="238"/>
      <c r="Q139" s="238"/>
      <c r="R139" s="238"/>
      <c r="S139" s="238"/>
      <c r="T139" s="238"/>
      <c r="U139" s="238"/>
      <c r="V139" s="238"/>
      <c r="W139" s="238"/>
    </row>
    <row r="140" spans="8:23" hidden="1" x14ac:dyDescent="0.2">
      <c r="H140" s="238"/>
      <c r="J140" s="238"/>
      <c r="K140" s="238"/>
      <c r="L140" s="238"/>
      <c r="M140" s="238"/>
      <c r="N140" s="238"/>
      <c r="O140" s="238"/>
      <c r="P140" s="238"/>
      <c r="Q140" s="238"/>
      <c r="R140" s="238"/>
      <c r="S140" s="238"/>
      <c r="T140" s="238"/>
      <c r="U140" s="238"/>
      <c r="V140" s="238"/>
      <c r="W140" s="238"/>
    </row>
    <row r="141" spans="8:23" hidden="1" x14ac:dyDescent="0.2">
      <c r="H141" s="238"/>
      <c r="J141" s="238"/>
      <c r="K141" s="238"/>
      <c r="L141" s="238"/>
      <c r="M141" s="238"/>
      <c r="N141" s="238"/>
      <c r="O141" s="238"/>
      <c r="P141" s="238"/>
      <c r="Q141" s="238"/>
      <c r="R141" s="238"/>
      <c r="S141" s="238"/>
      <c r="T141" s="238"/>
      <c r="U141" s="238"/>
      <c r="V141" s="238"/>
      <c r="W141" s="238"/>
    </row>
    <row r="142" spans="8:23" hidden="1" x14ac:dyDescent="0.2">
      <c r="H142" s="238"/>
      <c r="J142" s="238"/>
      <c r="K142" s="238"/>
      <c r="L142" s="238"/>
      <c r="M142" s="238"/>
      <c r="N142" s="238"/>
      <c r="O142" s="238"/>
      <c r="P142" s="238"/>
      <c r="Q142" s="238"/>
      <c r="R142" s="238"/>
      <c r="S142" s="238"/>
      <c r="T142" s="238"/>
      <c r="U142" s="238"/>
      <c r="V142" s="238"/>
      <c r="W142" s="238"/>
    </row>
    <row r="143" spans="8:23" hidden="1" x14ac:dyDescent="0.2">
      <c r="H143" s="238"/>
      <c r="J143" s="238"/>
      <c r="K143" s="238"/>
      <c r="L143" s="238"/>
      <c r="M143" s="238"/>
      <c r="N143" s="238"/>
      <c r="O143" s="238"/>
      <c r="P143" s="238"/>
      <c r="Q143" s="238"/>
      <c r="R143" s="238"/>
      <c r="S143" s="238"/>
      <c r="T143" s="238"/>
      <c r="U143" s="238"/>
      <c r="V143" s="238"/>
      <c r="W143" s="238"/>
    </row>
    <row r="144" spans="8:23" hidden="1" x14ac:dyDescent="0.2">
      <c r="H144" s="238"/>
      <c r="J144" s="238"/>
      <c r="K144" s="238"/>
      <c r="L144" s="238"/>
      <c r="M144" s="238"/>
      <c r="N144" s="238"/>
      <c r="O144" s="238"/>
      <c r="P144" s="238"/>
      <c r="Q144" s="238"/>
      <c r="R144" s="238"/>
      <c r="S144" s="238"/>
      <c r="T144" s="238"/>
      <c r="U144" s="238"/>
      <c r="V144" s="238"/>
      <c r="W144" s="238"/>
    </row>
    <row r="145" spans="8:23" hidden="1" x14ac:dyDescent="0.2">
      <c r="H145" s="238"/>
      <c r="J145" s="238"/>
      <c r="K145" s="238"/>
      <c r="L145" s="238"/>
      <c r="M145" s="238"/>
      <c r="N145" s="238"/>
      <c r="O145" s="238"/>
      <c r="P145" s="238"/>
      <c r="Q145" s="238"/>
      <c r="R145" s="238"/>
      <c r="S145" s="238"/>
      <c r="T145" s="238"/>
      <c r="U145" s="238"/>
      <c r="V145" s="238"/>
      <c r="W145" s="238"/>
    </row>
    <row r="146" spans="8:23" hidden="1" x14ac:dyDescent="0.2">
      <c r="H146" s="238"/>
      <c r="J146" s="238"/>
      <c r="K146" s="238"/>
      <c r="L146" s="238"/>
      <c r="M146" s="238"/>
      <c r="N146" s="238"/>
      <c r="O146" s="238"/>
      <c r="P146" s="238"/>
      <c r="Q146" s="238"/>
      <c r="R146" s="238"/>
      <c r="S146" s="238"/>
      <c r="T146" s="238"/>
      <c r="U146" s="238"/>
      <c r="V146" s="238"/>
      <c r="W146" s="238"/>
    </row>
    <row r="147" spans="8:23" hidden="1" x14ac:dyDescent="0.2">
      <c r="H147" s="238"/>
      <c r="J147" s="238"/>
      <c r="K147" s="238"/>
      <c r="L147" s="238"/>
      <c r="M147" s="238"/>
      <c r="N147" s="238"/>
      <c r="O147" s="238"/>
      <c r="P147" s="238"/>
      <c r="Q147" s="238"/>
      <c r="R147" s="238"/>
      <c r="S147" s="238"/>
      <c r="T147" s="238"/>
      <c r="U147" s="238"/>
      <c r="V147" s="238"/>
      <c r="W147" s="238"/>
    </row>
    <row r="148" spans="8:23" hidden="1" x14ac:dyDescent="0.2">
      <c r="H148" s="238"/>
      <c r="J148" s="238"/>
      <c r="K148" s="238"/>
      <c r="L148" s="238"/>
      <c r="M148" s="238"/>
      <c r="N148" s="238"/>
      <c r="O148" s="238"/>
      <c r="P148" s="238"/>
      <c r="Q148" s="238"/>
      <c r="R148" s="238"/>
      <c r="S148" s="238"/>
      <c r="T148" s="238"/>
      <c r="U148" s="238"/>
      <c r="V148" s="238"/>
      <c r="W148" s="238"/>
    </row>
    <row r="149" spans="8:23" hidden="1" x14ac:dyDescent="0.2">
      <c r="H149" s="238"/>
      <c r="J149" s="238"/>
      <c r="K149" s="238"/>
      <c r="L149" s="238"/>
      <c r="M149" s="238"/>
      <c r="N149" s="238"/>
      <c r="O149" s="238"/>
      <c r="P149" s="238"/>
      <c r="Q149" s="238"/>
      <c r="R149" s="238"/>
      <c r="S149" s="238"/>
      <c r="T149" s="238"/>
      <c r="U149" s="238"/>
      <c r="V149" s="238"/>
      <c r="W149" s="238"/>
    </row>
    <row r="150" spans="8:23" hidden="1" x14ac:dyDescent="0.2">
      <c r="H150" s="238"/>
      <c r="J150" s="238"/>
      <c r="K150" s="238"/>
      <c r="L150" s="238"/>
      <c r="M150" s="238"/>
      <c r="N150" s="238"/>
      <c r="O150" s="238"/>
      <c r="P150" s="238"/>
      <c r="Q150" s="238"/>
      <c r="R150" s="238"/>
      <c r="S150" s="238"/>
      <c r="T150" s="238"/>
      <c r="U150" s="238"/>
      <c r="V150" s="238"/>
      <c r="W150" s="238"/>
    </row>
    <row r="151" spans="8:23" hidden="1" x14ac:dyDescent="0.2">
      <c r="H151" s="238"/>
      <c r="J151" s="238"/>
      <c r="K151" s="238"/>
      <c r="L151" s="238"/>
      <c r="M151" s="238"/>
      <c r="N151" s="238"/>
      <c r="O151" s="238"/>
      <c r="P151" s="238"/>
      <c r="Q151" s="238"/>
      <c r="R151" s="238"/>
      <c r="S151" s="238"/>
      <c r="T151" s="238"/>
      <c r="U151" s="238"/>
      <c r="V151" s="238"/>
      <c r="W151" s="238"/>
    </row>
    <row r="152" spans="8:23" hidden="1" x14ac:dyDescent="0.2">
      <c r="H152" s="238"/>
      <c r="J152" s="238"/>
      <c r="K152" s="238"/>
      <c r="L152" s="238"/>
      <c r="M152" s="238"/>
      <c r="N152" s="238"/>
      <c r="O152" s="238"/>
      <c r="P152" s="238"/>
      <c r="Q152" s="238"/>
      <c r="R152" s="238"/>
      <c r="S152" s="238"/>
      <c r="T152" s="238"/>
      <c r="U152" s="238"/>
      <c r="V152" s="238"/>
      <c r="W152" s="238"/>
    </row>
    <row r="153" spans="8:23" hidden="1" x14ac:dyDescent="0.2">
      <c r="H153" s="238"/>
      <c r="J153" s="238"/>
      <c r="K153" s="238"/>
      <c r="L153" s="238"/>
      <c r="M153" s="238"/>
      <c r="N153" s="238"/>
      <c r="O153" s="238"/>
      <c r="P153" s="238"/>
      <c r="Q153" s="238"/>
      <c r="R153" s="238"/>
      <c r="S153" s="238"/>
      <c r="T153" s="238"/>
      <c r="U153" s="238"/>
      <c r="V153" s="238"/>
      <c r="W153" s="238"/>
    </row>
    <row r="154" spans="8:23" hidden="1" x14ac:dyDescent="0.2">
      <c r="H154" s="238"/>
      <c r="J154" s="238"/>
      <c r="K154" s="238"/>
      <c r="L154" s="238"/>
      <c r="M154" s="238"/>
      <c r="N154" s="238"/>
      <c r="O154" s="238"/>
      <c r="P154" s="238"/>
      <c r="Q154" s="238"/>
      <c r="R154" s="238"/>
      <c r="S154" s="238"/>
      <c r="T154" s="238"/>
      <c r="U154" s="238"/>
      <c r="V154" s="238"/>
      <c r="W154" s="238"/>
    </row>
    <row r="155" spans="8:23" hidden="1" x14ac:dyDescent="0.2">
      <c r="H155" s="238"/>
      <c r="J155" s="238"/>
      <c r="K155" s="238"/>
      <c r="L155" s="238"/>
      <c r="M155" s="238"/>
      <c r="N155" s="238"/>
      <c r="O155" s="238"/>
      <c r="P155" s="238"/>
      <c r="Q155" s="238"/>
      <c r="R155" s="238"/>
      <c r="S155" s="238"/>
      <c r="T155" s="238"/>
      <c r="U155" s="238"/>
      <c r="V155" s="238"/>
      <c r="W155" s="238"/>
    </row>
    <row r="156" spans="8:23" hidden="1" x14ac:dyDescent="0.2">
      <c r="H156" s="238"/>
      <c r="J156" s="238"/>
      <c r="K156" s="238"/>
      <c r="L156" s="238"/>
      <c r="M156" s="238"/>
      <c r="N156" s="238"/>
      <c r="O156" s="238"/>
      <c r="P156" s="238"/>
      <c r="Q156" s="238"/>
      <c r="R156" s="238"/>
      <c r="S156" s="238"/>
      <c r="T156" s="238"/>
      <c r="U156" s="238"/>
      <c r="V156" s="238"/>
      <c r="W156" s="238"/>
    </row>
    <row r="157" spans="8:23" hidden="1" x14ac:dyDescent="0.2">
      <c r="H157" s="238"/>
      <c r="J157" s="238"/>
      <c r="K157" s="238"/>
      <c r="L157" s="238"/>
      <c r="M157" s="238"/>
      <c r="N157" s="238"/>
      <c r="O157" s="238"/>
      <c r="P157" s="238"/>
      <c r="Q157" s="238"/>
      <c r="R157" s="238"/>
      <c r="S157" s="238"/>
      <c r="T157" s="238"/>
      <c r="U157" s="238"/>
      <c r="V157" s="238"/>
      <c r="W157" s="238"/>
    </row>
    <row r="158" spans="8:23" hidden="1" x14ac:dyDescent="0.2">
      <c r="H158" s="238"/>
      <c r="J158" s="238"/>
      <c r="K158" s="238"/>
      <c r="L158" s="238"/>
      <c r="M158" s="238"/>
      <c r="N158" s="238"/>
      <c r="O158" s="238"/>
      <c r="P158" s="238"/>
      <c r="Q158" s="238"/>
      <c r="R158" s="238"/>
      <c r="S158" s="238"/>
      <c r="T158" s="238"/>
      <c r="U158" s="238"/>
      <c r="V158" s="238"/>
      <c r="W158" s="238"/>
    </row>
    <row r="159" spans="8:23" hidden="1" x14ac:dyDescent="0.2">
      <c r="H159" s="238"/>
      <c r="J159" s="238"/>
      <c r="K159" s="238"/>
      <c r="L159" s="238"/>
      <c r="M159" s="238"/>
      <c r="N159" s="238"/>
      <c r="O159" s="238"/>
      <c r="P159" s="238"/>
      <c r="Q159" s="238"/>
      <c r="R159" s="238"/>
      <c r="S159" s="238"/>
      <c r="T159" s="238"/>
      <c r="U159" s="238"/>
      <c r="V159" s="238"/>
      <c r="W159" s="238"/>
    </row>
    <row r="160" spans="8:23" hidden="1" x14ac:dyDescent="0.2">
      <c r="H160" s="238"/>
      <c r="J160" s="238"/>
      <c r="K160" s="238"/>
      <c r="L160" s="238"/>
      <c r="M160" s="238"/>
      <c r="N160" s="238"/>
      <c r="O160" s="238"/>
      <c r="P160" s="238"/>
      <c r="Q160" s="238"/>
      <c r="R160" s="238"/>
      <c r="S160" s="238"/>
      <c r="T160" s="238"/>
      <c r="U160" s="238"/>
      <c r="V160" s="238"/>
      <c r="W160" s="238"/>
    </row>
    <row r="161" spans="8:23" hidden="1" x14ac:dyDescent="0.2">
      <c r="H161" s="238"/>
      <c r="J161" s="238"/>
      <c r="K161" s="238"/>
      <c r="L161" s="238"/>
      <c r="M161" s="238"/>
      <c r="N161" s="238"/>
      <c r="O161" s="238"/>
      <c r="P161" s="238"/>
      <c r="Q161" s="238"/>
      <c r="R161" s="238"/>
      <c r="S161" s="238"/>
      <c r="T161" s="238"/>
      <c r="U161" s="238"/>
      <c r="V161" s="238"/>
      <c r="W161" s="238"/>
    </row>
    <row r="162" spans="8:23" hidden="1" x14ac:dyDescent="0.2">
      <c r="H162" s="238"/>
      <c r="J162" s="238"/>
      <c r="K162" s="238"/>
      <c r="L162" s="238"/>
      <c r="M162" s="238"/>
      <c r="N162" s="238"/>
      <c r="O162" s="238"/>
      <c r="P162" s="238"/>
      <c r="Q162" s="238"/>
      <c r="R162" s="238"/>
      <c r="S162" s="238"/>
      <c r="T162" s="238"/>
      <c r="U162" s="238"/>
      <c r="V162" s="238"/>
      <c r="W162" s="238"/>
    </row>
    <row r="163" spans="8:23" hidden="1" x14ac:dyDescent="0.2">
      <c r="H163" s="238"/>
      <c r="J163" s="238"/>
      <c r="K163" s="238"/>
      <c r="L163" s="238"/>
      <c r="M163" s="238"/>
      <c r="N163" s="238"/>
      <c r="O163" s="238"/>
      <c r="P163" s="238"/>
      <c r="Q163" s="238"/>
      <c r="R163" s="238"/>
      <c r="S163" s="238"/>
      <c r="T163" s="238"/>
      <c r="U163" s="238"/>
      <c r="V163" s="238"/>
      <c r="W163" s="238"/>
    </row>
    <row r="164" spans="8:23" hidden="1" x14ac:dyDescent="0.2">
      <c r="H164" s="238"/>
      <c r="J164" s="238"/>
      <c r="K164" s="238"/>
      <c r="L164" s="238"/>
      <c r="M164" s="238"/>
      <c r="N164" s="238"/>
      <c r="O164" s="238"/>
      <c r="P164" s="238"/>
      <c r="Q164" s="238"/>
      <c r="R164" s="238"/>
      <c r="S164" s="238"/>
      <c r="T164" s="238"/>
      <c r="U164" s="238"/>
      <c r="V164" s="238"/>
      <c r="W164" s="238"/>
    </row>
    <row r="165" spans="8:23" hidden="1" x14ac:dyDescent="0.2">
      <c r="H165" s="238"/>
      <c r="J165" s="238"/>
      <c r="K165" s="238"/>
      <c r="L165" s="238"/>
      <c r="M165" s="238"/>
      <c r="N165" s="238"/>
      <c r="O165" s="238"/>
      <c r="P165" s="238"/>
      <c r="Q165" s="238"/>
      <c r="R165" s="238"/>
      <c r="S165" s="238"/>
      <c r="T165" s="238"/>
      <c r="U165" s="238"/>
      <c r="V165" s="238"/>
      <c r="W165" s="238"/>
    </row>
    <row r="166" spans="8:23" hidden="1" x14ac:dyDescent="0.2">
      <c r="H166" s="238"/>
      <c r="J166" s="238"/>
      <c r="K166" s="238"/>
      <c r="L166" s="238"/>
      <c r="M166" s="238"/>
      <c r="N166" s="238"/>
      <c r="O166" s="238"/>
      <c r="P166" s="238"/>
      <c r="Q166" s="238"/>
      <c r="R166" s="238"/>
      <c r="S166" s="238"/>
      <c r="T166" s="238"/>
      <c r="U166" s="238"/>
      <c r="V166" s="238"/>
      <c r="W166" s="238"/>
    </row>
    <row r="167" spans="8:23" hidden="1" x14ac:dyDescent="0.2">
      <c r="H167" s="238"/>
      <c r="J167" s="238"/>
      <c r="K167" s="238"/>
      <c r="L167" s="238"/>
      <c r="M167" s="238"/>
      <c r="N167" s="238"/>
      <c r="O167" s="238"/>
      <c r="P167" s="238"/>
      <c r="Q167" s="238"/>
      <c r="R167" s="238"/>
      <c r="S167" s="238"/>
      <c r="T167" s="238"/>
      <c r="U167" s="238"/>
      <c r="V167" s="238"/>
      <c r="W167" s="238"/>
    </row>
    <row r="168" spans="8:23" hidden="1" x14ac:dyDescent="0.2">
      <c r="H168" s="238"/>
      <c r="J168" s="238"/>
      <c r="K168" s="238"/>
      <c r="L168" s="238"/>
      <c r="M168" s="238"/>
      <c r="N168" s="238"/>
      <c r="O168" s="238"/>
      <c r="P168" s="238"/>
      <c r="Q168" s="238"/>
      <c r="R168" s="238"/>
      <c r="S168" s="238"/>
      <c r="T168" s="238"/>
      <c r="U168" s="238"/>
      <c r="V168" s="238"/>
      <c r="W168" s="238"/>
    </row>
    <row r="169" spans="8:23" hidden="1" x14ac:dyDescent="0.2">
      <c r="H169" s="238"/>
      <c r="J169" s="238"/>
      <c r="K169" s="238"/>
      <c r="L169" s="238"/>
      <c r="M169" s="238"/>
      <c r="N169" s="238"/>
      <c r="O169" s="238"/>
      <c r="P169" s="238"/>
      <c r="Q169" s="238"/>
      <c r="R169" s="238"/>
      <c r="S169" s="238"/>
      <c r="T169" s="238"/>
      <c r="U169" s="238"/>
      <c r="V169" s="238"/>
      <c r="W169" s="238"/>
    </row>
    <row r="170" spans="8:23" hidden="1" x14ac:dyDescent="0.2">
      <c r="H170" s="238"/>
      <c r="J170" s="238"/>
      <c r="K170" s="238"/>
      <c r="L170" s="238"/>
      <c r="M170" s="238"/>
      <c r="N170" s="238"/>
      <c r="O170" s="238"/>
      <c r="P170" s="238"/>
      <c r="Q170" s="238"/>
      <c r="R170" s="238"/>
      <c r="S170" s="238"/>
      <c r="T170" s="238"/>
      <c r="U170" s="238"/>
      <c r="V170" s="238"/>
      <c r="W170" s="238"/>
    </row>
    <row r="171" spans="8:23" hidden="1" x14ac:dyDescent="0.2">
      <c r="H171" s="238"/>
      <c r="J171" s="238"/>
      <c r="K171" s="238"/>
      <c r="L171" s="238"/>
      <c r="M171" s="238"/>
      <c r="N171" s="238"/>
      <c r="O171" s="238"/>
      <c r="P171" s="238"/>
      <c r="Q171" s="238"/>
      <c r="R171" s="238"/>
      <c r="S171" s="238"/>
      <c r="T171" s="238"/>
      <c r="U171" s="238"/>
      <c r="V171" s="238"/>
      <c r="W171" s="238"/>
    </row>
    <row r="172" spans="8:23" hidden="1" x14ac:dyDescent="0.2">
      <c r="H172" s="238"/>
      <c r="J172" s="238"/>
      <c r="K172" s="238"/>
      <c r="L172" s="238"/>
      <c r="M172" s="238"/>
      <c r="N172" s="238"/>
      <c r="O172" s="238"/>
      <c r="P172" s="238"/>
      <c r="Q172" s="238"/>
      <c r="R172" s="238"/>
      <c r="S172" s="238"/>
      <c r="T172" s="238"/>
      <c r="U172" s="238"/>
      <c r="V172" s="238"/>
      <c r="W172" s="238"/>
    </row>
    <row r="173" spans="8:23" hidden="1" x14ac:dyDescent="0.2">
      <c r="H173" s="238"/>
      <c r="J173" s="238"/>
      <c r="K173" s="238"/>
      <c r="L173" s="238"/>
      <c r="M173" s="238"/>
      <c r="N173" s="238"/>
      <c r="O173" s="238"/>
      <c r="P173" s="238"/>
      <c r="Q173" s="238"/>
      <c r="R173" s="238"/>
      <c r="S173" s="238"/>
      <c r="T173" s="238"/>
      <c r="U173" s="238"/>
      <c r="V173" s="238"/>
      <c r="W173" s="238"/>
    </row>
    <row r="174" spans="8:23" hidden="1" x14ac:dyDescent="0.2">
      <c r="H174" s="238"/>
      <c r="J174" s="238"/>
      <c r="K174" s="238"/>
      <c r="L174" s="238"/>
      <c r="M174" s="238"/>
      <c r="N174" s="238"/>
      <c r="O174" s="238"/>
      <c r="P174" s="238"/>
      <c r="Q174" s="238"/>
      <c r="R174" s="238"/>
      <c r="S174" s="238"/>
      <c r="T174" s="238"/>
      <c r="U174" s="238"/>
      <c r="V174" s="238"/>
      <c r="W174" s="238"/>
    </row>
    <row r="175" spans="8:23" hidden="1" x14ac:dyDescent="0.2">
      <c r="H175" s="238"/>
      <c r="J175" s="238"/>
      <c r="K175" s="238"/>
      <c r="L175" s="238"/>
      <c r="M175" s="238"/>
      <c r="N175" s="238"/>
      <c r="O175" s="238"/>
      <c r="P175" s="238"/>
      <c r="Q175" s="238"/>
      <c r="R175" s="238"/>
      <c r="S175" s="238"/>
      <c r="T175" s="238"/>
      <c r="U175" s="238"/>
      <c r="V175" s="238"/>
      <c r="W175" s="238"/>
    </row>
    <row r="176" spans="8:23" hidden="1" x14ac:dyDescent="0.2">
      <c r="H176" s="238"/>
      <c r="J176" s="238"/>
      <c r="K176" s="238"/>
      <c r="L176" s="238"/>
      <c r="M176" s="238"/>
      <c r="N176" s="238"/>
      <c r="O176" s="238"/>
      <c r="P176" s="238"/>
      <c r="Q176" s="238"/>
      <c r="R176" s="238"/>
      <c r="S176" s="238"/>
      <c r="T176" s="238"/>
      <c r="U176" s="238"/>
      <c r="V176" s="238"/>
      <c r="W176" s="238"/>
    </row>
    <row r="177" spans="8:23" hidden="1" x14ac:dyDescent="0.2">
      <c r="H177" s="238"/>
      <c r="J177" s="238"/>
      <c r="K177" s="238"/>
      <c r="L177" s="238"/>
      <c r="M177" s="238"/>
      <c r="N177" s="238"/>
      <c r="O177" s="238"/>
      <c r="P177" s="238"/>
      <c r="Q177" s="238"/>
      <c r="R177" s="238"/>
      <c r="S177" s="238"/>
      <c r="T177" s="238"/>
      <c r="U177" s="238"/>
      <c r="V177" s="238"/>
      <c r="W177" s="238"/>
    </row>
    <row r="178" spans="8:23" hidden="1" x14ac:dyDescent="0.2">
      <c r="H178" s="238"/>
      <c r="J178" s="238"/>
      <c r="K178" s="238"/>
      <c r="L178" s="238"/>
      <c r="M178" s="238"/>
      <c r="N178" s="238"/>
      <c r="O178" s="238"/>
      <c r="P178" s="238"/>
      <c r="Q178" s="238"/>
      <c r="R178" s="238"/>
      <c r="S178" s="238"/>
      <c r="T178" s="238"/>
      <c r="U178" s="238"/>
      <c r="V178" s="238"/>
      <c r="W178" s="238"/>
    </row>
    <row r="179" spans="8:23" hidden="1" x14ac:dyDescent="0.2">
      <c r="H179" s="238"/>
      <c r="J179" s="238"/>
      <c r="K179" s="238"/>
      <c r="L179" s="238"/>
      <c r="M179" s="238"/>
      <c r="N179" s="238"/>
      <c r="O179" s="238"/>
      <c r="P179" s="238"/>
      <c r="Q179" s="238"/>
      <c r="R179" s="238"/>
      <c r="S179" s="238"/>
      <c r="T179" s="238"/>
      <c r="U179" s="238"/>
      <c r="V179" s="238"/>
      <c r="W179" s="238"/>
    </row>
    <row r="180" spans="8:23" hidden="1" x14ac:dyDescent="0.2">
      <c r="H180" s="238"/>
      <c r="J180" s="238"/>
      <c r="K180" s="238"/>
      <c r="L180" s="238"/>
      <c r="M180" s="238"/>
      <c r="N180" s="238"/>
      <c r="O180" s="238"/>
      <c r="P180" s="238"/>
      <c r="Q180" s="238"/>
      <c r="R180" s="238"/>
      <c r="S180" s="238"/>
      <c r="T180" s="238"/>
      <c r="U180" s="238"/>
      <c r="V180" s="238"/>
      <c r="W180" s="238"/>
    </row>
    <row r="181" spans="8:23" hidden="1" x14ac:dyDescent="0.2">
      <c r="H181" s="238"/>
      <c r="J181" s="238"/>
      <c r="K181" s="238"/>
      <c r="L181" s="238"/>
      <c r="M181" s="238"/>
      <c r="N181" s="238"/>
      <c r="O181" s="238"/>
      <c r="P181" s="238"/>
      <c r="Q181" s="238"/>
      <c r="R181" s="238"/>
      <c r="S181" s="238"/>
      <c r="T181" s="238"/>
      <c r="U181" s="238"/>
      <c r="V181" s="238"/>
      <c r="W181" s="238"/>
    </row>
    <row r="182" spans="8:23" hidden="1" x14ac:dyDescent="0.2">
      <c r="H182" s="238"/>
      <c r="J182" s="238"/>
      <c r="K182" s="238"/>
      <c r="L182" s="238"/>
      <c r="M182" s="238"/>
      <c r="N182" s="238"/>
      <c r="O182" s="238"/>
      <c r="P182" s="238"/>
      <c r="Q182" s="238"/>
      <c r="R182" s="238"/>
      <c r="S182" s="238"/>
      <c r="T182" s="238"/>
      <c r="U182" s="238"/>
      <c r="V182" s="238"/>
      <c r="W182" s="238"/>
    </row>
    <row r="183" spans="8:23" hidden="1" x14ac:dyDescent="0.2">
      <c r="H183" s="238"/>
      <c r="J183" s="238"/>
      <c r="K183" s="238"/>
      <c r="L183" s="238"/>
      <c r="M183" s="238"/>
      <c r="N183" s="238"/>
      <c r="O183" s="238"/>
      <c r="P183" s="238"/>
      <c r="Q183" s="238"/>
      <c r="R183" s="238"/>
      <c r="S183" s="238"/>
      <c r="T183" s="238"/>
      <c r="U183" s="238"/>
      <c r="V183" s="238"/>
      <c r="W183" s="238"/>
    </row>
    <row r="184" spans="8:23" hidden="1" x14ac:dyDescent="0.2">
      <c r="H184" s="238"/>
      <c r="J184" s="238"/>
      <c r="K184" s="238"/>
      <c r="L184" s="238"/>
      <c r="M184" s="238"/>
      <c r="N184" s="238"/>
      <c r="O184" s="238"/>
      <c r="P184" s="238"/>
      <c r="Q184" s="238"/>
      <c r="R184" s="238"/>
      <c r="S184" s="238"/>
      <c r="T184" s="238"/>
      <c r="U184" s="238"/>
      <c r="V184" s="238"/>
      <c r="W184" s="238"/>
    </row>
    <row r="185" spans="8:23" hidden="1" x14ac:dyDescent="0.2">
      <c r="H185" s="238"/>
      <c r="J185" s="238"/>
      <c r="K185" s="238"/>
      <c r="L185" s="238"/>
      <c r="M185" s="238"/>
      <c r="N185" s="238"/>
      <c r="O185" s="238"/>
      <c r="P185" s="238"/>
      <c r="Q185" s="238"/>
      <c r="R185" s="238"/>
      <c r="S185" s="238"/>
      <c r="T185" s="238"/>
      <c r="U185" s="238"/>
      <c r="V185" s="238"/>
      <c r="W185" s="238"/>
    </row>
    <row r="186" spans="8:23" hidden="1" x14ac:dyDescent="0.2">
      <c r="H186" s="238"/>
      <c r="J186" s="238"/>
      <c r="K186" s="238"/>
      <c r="L186" s="238"/>
      <c r="M186" s="238"/>
      <c r="N186" s="238"/>
      <c r="O186" s="238"/>
      <c r="P186" s="238"/>
      <c r="Q186" s="238"/>
      <c r="R186" s="238"/>
      <c r="S186" s="238"/>
      <c r="T186" s="238"/>
      <c r="U186" s="238"/>
      <c r="V186" s="238"/>
      <c r="W186" s="238"/>
    </row>
    <row r="187" spans="8:23" hidden="1" x14ac:dyDescent="0.2">
      <c r="H187" s="238"/>
      <c r="J187" s="238"/>
      <c r="K187" s="238"/>
      <c r="L187" s="238"/>
      <c r="M187" s="238"/>
      <c r="N187" s="238"/>
      <c r="O187" s="238"/>
      <c r="P187" s="238"/>
      <c r="Q187" s="238"/>
      <c r="R187" s="238"/>
      <c r="S187" s="238"/>
      <c r="T187" s="238"/>
      <c r="U187" s="238"/>
      <c r="V187" s="238"/>
      <c r="W187" s="238"/>
    </row>
    <row r="188" spans="8:23" hidden="1" x14ac:dyDescent="0.2">
      <c r="H188" s="238"/>
      <c r="J188" s="238"/>
      <c r="K188" s="238"/>
      <c r="L188" s="238"/>
      <c r="M188" s="238"/>
      <c r="N188" s="238"/>
      <c r="O188" s="238"/>
      <c r="P188" s="238"/>
      <c r="Q188" s="238"/>
      <c r="R188" s="238"/>
      <c r="S188" s="238"/>
      <c r="T188" s="238"/>
      <c r="U188" s="238"/>
      <c r="V188" s="238"/>
      <c r="W188" s="238"/>
    </row>
    <row r="189" spans="8:23" hidden="1" x14ac:dyDescent="0.2">
      <c r="H189" s="238"/>
      <c r="J189" s="238"/>
      <c r="K189" s="238"/>
      <c r="L189" s="238"/>
      <c r="M189" s="238"/>
      <c r="N189" s="238"/>
      <c r="O189" s="238"/>
      <c r="P189" s="238"/>
      <c r="Q189" s="238"/>
      <c r="R189" s="238"/>
      <c r="S189" s="238"/>
      <c r="T189" s="238"/>
      <c r="U189" s="238"/>
      <c r="V189" s="238"/>
      <c r="W189" s="238"/>
    </row>
    <row r="190" spans="8:23" hidden="1" x14ac:dyDescent="0.2">
      <c r="H190" s="238"/>
      <c r="J190" s="238"/>
      <c r="K190" s="238"/>
      <c r="L190" s="238"/>
      <c r="M190" s="238"/>
      <c r="N190" s="238"/>
      <c r="O190" s="238"/>
      <c r="P190" s="238"/>
      <c r="Q190" s="238"/>
      <c r="R190" s="238"/>
      <c r="S190" s="238"/>
      <c r="T190" s="238"/>
      <c r="U190" s="238"/>
      <c r="V190" s="238"/>
      <c r="W190" s="238"/>
    </row>
    <row r="191" spans="8:23" hidden="1" x14ac:dyDescent="0.2">
      <c r="H191" s="238"/>
      <c r="J191" s="238"/>
      <c r="K191" s="238"/>
      <c r="L191" s="238"/>
      <c r="M191" s="238"/>
      <c r="N191" s="238"/>
      <c r="O191" s="238"/>
      <c r="P191" s="238"/>
      <c r="Q191" s="238"/>
      <c r="R191" s="238"/>
      <c r="S191" s="238"/>
      <c r="T191" s="238"/>
      <c r="U191" s="238"/>
      <c r="V191" s="238"/>
      <c r="W191" s="238"/>
    </row>
    <row r="192" spans="8:23" hidden="1" x14ac:dyDescent="0.2">
      <c r="H192" s="238"/>
      <c r="J192" s="238"/>
      <c r="K192" s="238"/>
      <c r="L192" s="238"/>
      <c r="M192" s="238"/>
      <c r="N192" s="238"/>
      <c r="O192" s="238"/>
      <c r="P192" s="238"/>
      <c r="Q192" s="238"/>
      <c r="R192" s="238"/>
      <c r="S192" s="238"/>
      <c r="T192" s="238"/>
      <c r="U192" s="238"/>
      <c r="V192" s="238"/>
      <c r="W192" s="238"/>
    </row>
    <row r="193" spans="8:23" hidden="1" x14ac:dyDescent="0.2">
      <c r="H193" s="238"/>
      <c r="J193" s="238"/>
      <c r="K193" s="238"/>
      <c r="L193" s="238"/>
      <c r="M193" s="238"/>
      <c r="N193" s="238"/>
      <c r="O193" s="238"/>
      <c r="P193" s="238"/>
      <c r="Q193" s="238"/>
      <c r="R193" s="238"/>
      <c r="S193" s="238"/>
      <c r="T193" s="238"/>
      <c r="U193" s="238"/>
      <c r="V193" s="238"/>
      <c r="W193" s="238"/>
    </row>
    <row r="194" spans="8:23" hidden="1" x14ac:dyDescent="0.2">
      <c r="H194" s="238"/>
      <c r="J194" s="238"/>
      <c r="K194" s="238"/>
      <c r="L194" s="238"/>
      <c r="M194" s="238"/>
      <c r="N194" s="238"/>
      <c r="O194" s="238"/>
      <c r="P194" s="238"/>
      <c r="Q194" s="238"/>
      <c r="R194" s="238"/>
      <c r="S194" s="238"/>
      <c r="T194" s="238"/>
      <c r="U194" s="238"/>
      <c r="V194" s="238"/>
      <c r="W194" s="238"/>
    </row>
    <row r="195" spans="8:23" hidden="1" x14ac:dyDescent="0.2">
      <c r="H195" s="238"/>
      <c r="J195" s="238"/>
      <c r="K195" s="238"/>
      <c r="L195" s="238"/>
      <c r="M195" s="238"/>
      <c r="N195" s="238"/>
      <c r="O195" s="238"/>
      <c r="P195" s="238"/>
      <c r="Q195" s="238"/>
      <c r="R195" s="238"/>
      <c r="S195" s="238"/>
      <c r="T195" s="238"/>
      <c r="U195" s="238"/>
      <c r="V195" s="238"/>
      <c r="W195" s="238"/>
    </row>
    <row r="196" spans="8:23" hidden="1" x14ac:dyDescent="0.2">
      <c r="H196" s="238"/>
      <c r="J196" s="238"/>
      <c r="K196" s="238"/>
      <c r="L196" s="238"/>
      <c r="M196" s="238"/>
      <c r="N196" s="238"/>
      <c r="O196" s="238"/>
      <c r="P196" s="238"/>
      <c r="Q196" s="238"/>
      <c r="R196" s="238"/>
      <c r="S196" s="238"/>
      <c r="T196" s="238"/>
      <c r="U196" s="238"/>
      <c r="V196" s="238"/>
      <c r="W196" s="238"/>
    </row>
    <row r="197" spans="8:23" hidden="1" x14ac:dyDescent="0.2">
      <c r="H197" s="238"/>
      <c r="J197" s="238"/>
      <c r="K197" s="238"/>
      <c r="L197" s="238"/>
      <c r="M197" s="238"/>
      <c r="N197" s="238"/>
      <c r="O197" s="238"/>
      <c r="P197" s="238"/>
      <c r="Q197" s="238"/>
      <c r="R197" s="238"/>
      <c r="S197" s="238"/>
      <c r="T197" s="238"/>
      <c r="U197" s="238"/>
      <c r="V197" s="238"/>
      <c r="W197" s="238"/>
    </row>
    <row r="198" spans="8:23" hidden="1" x14ac:dyDescent="0.2">
      <c r="H198" s="238"/>
      <c r="J198" s="238"/>
      <c r="K198" s="238"/>
      <c r="L198" s="238"/>
      <c r="M198" s="238"/>
      <c r="N198" s="238"/>
      <c r="O198" s="238"/>
      <c r="P198" s="238"/>
      <c r="Q198" s="238"/>
      <c r="R198" s="238"/>
      <c r="S198" s="238"/>
      <c r="T198" s="238"/>
      <c r="U198" s="238"/>
      <c r="V198" s="238"/>
      <c r="W198" s="238"/>
    </row>
    <row r="199" spans="8:23" hidden="1" x14ac:dyDescent="0.2">
      <c r="H199" s="238"/>
      <c r="J199" s="238"/>
      <c r="K199" s="238"/>
      <c r="L199" s="238"/>
      <c r="M199" s="238"/>
      <c r="N199" s="238"/>
      <c r="O199" s="238"/>
      <c r="P199" s="238"/>
      <c r="Q199" s="238"/>
      <c r="R199" s="238"/>
      <c r="S199" s="238"/>
      <c r="T199" s="238"/>
      <c r="U199" s="238"/>
      <c r="V199" s="238"/>
      <c r="W199" s="238"/>
    </row>
    <row r="200" spans="8:23" hidden="1" x14ac:dyDescent="0.2">
      <c r="H200" s="238"/>
      <c r="J200" s="238"/>
      <c r="K200" s="238"/>
      <c r="L200" s="238"/>
      <c r="M200" s="238"/>
      <c r="N200" s="238"/>
      <c r="O200" s="238"/>
      <c r="P200" s="238"/>
      <c r="Q200" s="238"/>
      <c r="R200" s="238"/>
      <c r="S200" s="238"/>
      <c r="T200" s="238"/>
      <c r="U200" s="238"/>
      <c r="V200" s="238"/>
      <c r="W200" s="238"/>
    </row>
    <row r="201" spans="8:23" hidden="1" x14ac:dyDescent="0.2">
      <c r="H201" s="238"/>
      <c r="J201" s="238"/>
      <c r="K201" s="238"/>
      <c r="L201" s="238"/>
      <c r="M201" s="238"/>
      <c r="N201" s="238"/>
      <c r="O201" s="238"/>
      <c r="P201" s="238"/>
      <c r="Q201" s="238"/>
      <c r="R201" s="238"/>
      <c r="S201" s="238"/>
      <c r="T201" s="238"/>
      <c r="U201" s="238"/>
      <c r="V201" s="238"/>
      <c r="W201" s="238"/>
    </row>
    <row r="202" spans="8:23" hidden="1" x14ac:dyDescent="0.2">
      <c r="H202" s="238"/>
      <c r="J202" s="238"/>
      <c r="K202" s="238"/>
      <c r="L202" s="238"/>
      <c r="M202" s="238"/>
      <c r="N202" s="238"/>
      <c r="O202" s="238"/>
      <c r="P202" s="238"/>
      <c r="Q202" s="238"/>
      <c r="R202" s="238"/>
      <c r="S202" s="238"/>
      <c r="T202" s="238"/>
      <c r="U202" s="238"/>
      <c r="V202" s="238"/>
      <c r="W202" s="238"/>
    </row>
    <row r="203" spans="8:23" hidden="1" x14ac:dyDescent="0.2">
      <c r="H203" s="238"/>
      <c r="J203" s="238"/>
      <c r="K203" s="238"/>
      <c r="L203" s="238"/>
      <c r="M203" s="238"/>
      <c r="N203" s="238"/>
      <c r="O203" s="238"/>
      <c r="P203" s="238"/>
      <c r="Q203" s="238"/>
      <c r="R203" s="238"/>
      <c r="S203" s="238"/>
      <c r="T203" s="238"/>
      <c r="U203" s="238"/>
      <c r="V203" s="238"/>
      <c r="W203" s="238"/>
    </row>
    <row r="204" spans="8:23" hidden="1" x14ac:dyDescent="0.2">
      <c r="H204" s="238"/>
      <c r="J204" s="238"/>
      <c r="K204" s="238"/>
      <c r="L204" s="238"/>
      <c r="M204" s="238"/>
      <c r="N204" s="238"/>
      <c r="O204" s="238"/>
      <c r="P204" s="238"/>
      <c r="Q204" s="238"/>
      <c r="R204" s="238"/>
      <c r="S204" s="238"/>
      <c r="T204" s="238"/>
      <c r="U204" s="238"/>
      <c r="V204" s="238"/>
      <c r="W204" s="238"/>
    </row>
    <row r="205" spans="8:23" hidden="1" x14ac:dyDescent="0.2">
      <c r="H205" s="238"/>
      <c r="J205" s="238"/>
      <c r="K205" s="238"/>
      <c r="L205" s="238"/>
      <c r="M205" s="238"/>
      <c r="N205" s="238"/>
      <c r="O205" s="238"/>
      <c r="P205" s="238"/>
      <c r="Q205" s="238"/>
      <c r="R205" s="238"/>
      <c r="S205" s="238"/>
      <c r="T205" s="238"/>
      <c r="U205" s="238"/>
      <c r="V205" s="238"/>
      <c r="W205" s="238"/>
    </row>
    <row r="206" spans="8:23" hidden="1" x14ac:dyDescent="0.2">
      <c r="H206" s="238"/>
      <c r="J206" s="238"/>
      <c r="K206" s="238"/>
      <c r="L206" s="238"/>
      <c r="M206" s="238"/>
      <c r="N206" s="238"/>
      <c r="O206" s="238"/>
      <c r="P206" s="238"/>
      <c r="Q206" s="238"/>
      <c r="R206" s="238"/>
      <c r="S206" s="238"/>
      <c r="T206" s="238"/>
      <c r="U206" s="238"/>
      <c r="V206" s="238"/>
      <c r="W206" s="238"/>
    </row>
    <row r="207" spans="8:23" hidden="1" x14ac:dyDescent="0.2">
      <c r="H207" s="238"/>
      <c r="J207" s="238"/>
      <c r="K207" s="238"/>
      <c r="L207" s="238"/>
      <c r="M207" s="238"/>
      <c r="N207" s="238"/>
      <c r="O207" s="238"/>
      <c r="P207" s="238"/>
      <c r="Q207" s="238"/>
      <c r="R207" s="238"/>
      <c r="S207" s="238"/>
      <c r="T207" s="238"/>
      <c r="U207" s="238"/>
      <c r="V207" s="238"/>
      <c r="W207" s="238"/>
    </row>
    <row r="208" spans="8:23" hidden="1" x14ac:dyDescent="0.2">
      <c r="H208" s="238"/>
      <c r="J208" s="238"/>
      <c r="K208" s="238"/>
      <c r="L208" s="238"/>
      <c r="M208" s="238"/>
      <c r="N208" s="238"/>
      <c r="O208" s="238"/>
      <c r="P208" s="238"/>
      <c r="Q208" s="238"/>
      <c r="R208" s="238"/>
      <c r="S208" s="238"/>
      <c r="T208" s="238"/>
      <c r="U208" s="238"/>
      <c r="V208" s="238"/>
      <c r="W208" s="238"/>
    </row>
    <row r="209" spans="8:23" hidden="1" x14ac:dyDescent="0.2">
      <c r="H209" s="238"/>
      <c r="J209" s="238"/>
      <c r="K209" s="238"/>
      <c r="L209" s="238"/>
      <c r="M209" s="238"/>
      <c r="N209" s="238"/>
      <c r="O209" s="238"/>
      <c r="P209" s="238"/>
      <c r="Q209" s="238"/>
      <c r="R209" s="238"/>
      <c r="S209" s="238"/>
      <c r="T209" s="238"/>
      <c r="U209" s="238"/>
      <c r="V209" s="238"/>
      <c r="W209" s="238"/>
    </row>
    <row r="210" spans="8:23" hidden="1" x14ac:dyDescent="0.2">
      <c r="H210" s="238"/>
      <c r="J210" s="238"/>
      <c r="K210" s="238"/>
      <c r="L210" s="238"/>
      <c r="M210" s="238"/>
      <c r="N210" s="238"/>
      <c r="O210" s="238"/>
      <c r="P210" s="238"/>
      <c r="Q210" s="238"/>
      <c r="R210" s="238"/>
      <c r="S210" s="238"/>
      <c r="T210" s="238"/>
      <c r="U210" s="238"/>
      <c r="V210" s="238"/>
      <c r="W210" s="238"/>
    </row>
    <row r="211" spans="8:23" hidden="1" x14ac:dyDescent="0.2">
      <c r="H211" s="238"/>
      <c r="J211" s="238"/>
      <c r="K211" s="238"/>
      <c r="L211" s="238"/>
      <c r="M211" s="238"/>
      <c r="N211" s="238"/>
      <c r="O211" s="238"/>
      <c r="P211" s="238"/>
      <c r="Q211" s="238"/>
      <c r="R211" s="238"/>
      <c r="S211" s="238"/>
      <c r="T211" s="238"/>
      <c r="U211" s="238"/>
      <c r="V211" s="238"/>
      <c r="W211" s="238"/>
    </row>
    <row r="212" spans="8:23" hidden="1" x14ac:dyDescent="0.2">
      <c r="H212" s="238"/>
      <c r="J212" s="238"/>
      <c r="K212" s="238"/>
      <c r="L212" s="238"/>
      <c r="M212" s="238"/>
      <c r="N212" s="238"/>
      <c r="O212" s="238"/>
      <c r="P212" s="238"/>
      <c r="Q212" s="238"/>
      <c r="R212" s="238"/>
      <c r="S212" s="238"/>
      <c r="T212" s="238"/>
      <c r="U212" s="238"/>
      <c r="V212" s="238"/>
      <c r="W212" s="238"/>
    </row>
    <row r="213" spans="8:23" hidden="1" x14ac:dyDescent="0.2">
      <c r="H213" s="238"/>
      <c r="J213" s="238"/>
      <c r="K213" s="238"/>
      <c r="L213" s="238"/>
      <c r="M213" s="238"/>
      <c r="N213" s="238"/>
      <c r="O213" s="238"/>
      <c r="P213" s="238"/>
      <c r="Q213" s="238"/>
      <c r="R213" s="238"/>
      <c r="S213" s="238"/>
      <c r="T213" s="238"/>
      <c r="U213" s="238"/>
      <c r="V213" s="238"/>
      <c r="W213" s="238"/>
    </row>
    <row r="214" spans="8:23" hidden="1" x14ac:dyDescent="0.2">
      <c r="H214" s="238"/>
      <c r="J214" s="238"/>
      <c r="K214" s="238"/>
      <c r="L214" s="238"/>
      <c r="M214" s="238"/>
      <c r="N214" s="238"/>
      <c r="O214" s="238"/>
      <c r="P214" s="238"/>
      <c r="Q214" s="238"/>
      <c r="R214" s="238"/>
      <c r="S214" s="238"/>
      <c r="T214" s="238"/>
      <c r="U214" s="238"/>
      <c r="V214" s="238"/>
      <c r="W214" s="238"/>
    </row>
    <row r="215" spans="8:23" hidden="1" x14ac:dyDescent="0.2">
      <c r="H215" s="238"/>
      <c r="J215" s="238"/>
      <c r="K215" s="238"/>
      <c r="L215" s="238"/>
      <c r="M215" s="238"/>
      <c r="N215" s="238"/>
      <c r="O215" s="238"/>
      <c r="P215" s="238"/>
      <c r="Q215" s="238"/>
      <c r="R215" s="238"/>
      <c r="S215" s="238"/>
      <c r="T215" s="238"/>
      <c r="U215" s="238"/>
      <c r="V215" s="238"/>
      <c r="W215" s="238"/>
    </row>
    <row r="216" spans="8:23" hidden="1" x14ac:dyDescent="0.2">
      <c r="H216" s="238"/>
      <c r="J216" s="238"/>
      <c r="K216" s="238"/>
      <c r="L216" s="238"/>
      <c r="M216" s="238"/>
      <c r="N216" s="238"/>
      <c r="O216" s="238"/>
      <c r="P216" s="238"/>
      <c r="Q216" s="238"/>
      <c r="R216" s="238"/>
      <c r="S216" s="238"/>
      <c r="T216" s="238"/>
      <c r="U216" s="238"/>
      <c r="V216" s="238"/>
      <c r="W216" s="238"/>
    </row>
    <row r="217" spans="8:23" hidden="1" x14ac:dyDescent="0.2">
      <c r="H217" s="238"/>
      <c r="J217" s="238"/>
      <c r="K217" s="238"/>
      <c r="L217" s="238"/>
      <c r="M217" s="238"/>
      <c r="N217" s="238"/>
      <c r="O217" s="238"/>
      <c r="P217" s="238"/>
      <c r="Q217" s="238"/>
      <c r="R217" s="238"/>
      <c r="S217" s="238"/>
      <c r="T217" s="238"/>
      <c r="U217" s="238"/>
      <c r="V217" s="238"/>
      <c r="W217" s="238"/>
    </row>
    <row r="218" spans="8:23" hidden="1" x14ac:dyDescent="0.2">
      <c r="H218" s="238"/>
      <c r="J218" s="238"/>
      <c r="K218" s="238"/>
      <c r="L218" s="238"/>
      <c r="M218" s="238"/>
      <c r="N218" s="238"/>
      <c r="O218" s="238"/>
      <c r="P218" s="238"/>
      <c r="Q218" s="238"/>
      <c r="R218" s="238"/>
      <c r="S218" s="238"/>
      <c r="T218" s="238"/>
      <c r="U218" s="238"/>
      <c r="V218" s="238"/>
      <c r="W218" s="238"/>
    </row>
    <row r="219" spans="8:23" hidden="1" x14ac:dyDescent="0.2">
      <c r="H219" s="238"/>
      <c r="J219" s="238"/>
      <c r="K219" s="238"/>
      <c r="L219" s="238"/>
      <c r="M219" s="238"/>
      <c r="N219" s="238"/>
      <c r="O219" s="238"/>
      <c r="P219" s="238"/>
      <c r="Q219" s="238"/>
      <c r="R219" s="238"/>
      <c r="S219" s="238"/>
      <c r="T219" s="238"/>
      <c r="U219" s="238"/>
      <c r="V219" s="238"/>
      <c r="W219" s="238"/>
    </row>
    <row r="220" spans="8:23" hidden="1" x14ac:dyDescent="0.2">
      <c r="H220" s="238"/>
      <c r="J220" s="238"/>
      <c r="K220" s="238"/>
      <c r="L220" s="238"/>
      <c r="M220" s="238"/>
      <c r="N220" s="238"/>
      <c r="O220" s="238"/>
      <c r="P220" s="238"/>
      <c r="Q220" s="238"/>
      <c r="R220" s="238"/>
      <c r="S220" s="238"/>
      <c r="T220" s="238"/>
      <c r="U220" s="238"/>
      <c r="V220" s="238"/>
      <c r="W220" s="238"/>
    </row>
    <row r="221" spans="8:23" hidden="1" x14ac:dyDescent="0.2">
      <c r="H221" s="238"/>
      <c r="J221" s="238"/>
      <c r="K221" s="238"/>
      <c r="L221" s="238"/>
      <c r="M221" s="238"/>
      <c r="N221" s="238"/>
      <c r="O221" s="238"/>
      <c r="P221" s="238"/>
      <c r="Q221" s="238"/>
      <c r="R221" s="238"/>
      <c r="S221" s="238"/>
      <c r="T221" s="238"/>
      <c r="U221" s="238"/>
      <c r="V221" s="238"/>
      <c r="W221" s="238"/>
    </row>
    <row r="222" spans="8:23" hidden="1" x14ac:dyDescent="0.2">
      <c r="H222" s="238"/>
      <c r="J222" s="238"/>
      <c r="K222" s="238"/>
      <c r="L222" s="238"/>
      <c r="M222" s="238"/>
      <c r="N222" s="238"/>
      <c r="O222" s="238"/>
      <c r="P222" s="238"/>
      <c r="Q222" s="238"/>
      <c r="R222" s="238"/>
      <c r="S222" s="238"/>
      <c r="T222" s="238"/>
      <c r="U222" s="238"/>
      <c r="V222" s="238"/>
      <c r="W222" s="238"/>
    </row>
    <row r="223" spans="8:23" hidden="1" x14ac:dyDescent="0.2">
      <c r="H223" s="238"/>
      <c r="J223" s="238"/>
      <c r="K223" s="238"/>
      <c r="L223" s="238"/>
      <c r="M223" s="238"/>
      <c r="N223" s="238"/>
      <c r="O223" s="238"/>
      <c r="P223" s="238"/>
      <c r="Q223" s="238"/>
      <c r="R223" s="238"/>
      <c r="S223" s="238"/>
      <c r="T223" s="238"/>
      <c r="U223" s="238"/>
      <c r="V223" s="238"/>
      <c r="W223" s="238"/>
    </row>
    <row r="224" spans="8:23" hidden="1" x14ac:dyDescent="0.2">
      <c r="H224" s="238"/>
      <c r="J224" s="238"/>
      <c r="K224" s="238"/>
      <c r="L224" s="238"/>
      <c r="M224" s="238"/>
      <c r="N224" s="238"/>
      <c r="O224" s="238"/>
      <c r="P224" s="238"/>
      <c r="Q224" s="238"/>
      <c r="R224" s="238"/>
      <c r="S224" s="238"/>
      <c r="T224" s="238"/>
      <c r="U224" s="238"/>
      <c r="V224" s="238"/>
      <c r="W224" s="238"/>
    </row>
    <row r="225" spans="8:23" hidden="1" x14ac:dyDescent="0.2">
      <c r="H225" s="238"/>
      <c r="J225" s="238"/>
      <c r="K225" s="238"/>
      <c r="L225" s="238"/>
      <c r="M225" s="238"/>
      <c r="N225" s="238"/>
      <c r="O225" s="238"/>
      <c r="P225" s="238"/>
      <c r="Q225" s="238"/>
      <c r="R225" s="238"/>
      <c r="S225" s="238"/>
      <c r="T225" s="238"/>
      <c r="U225" s="238"/>
      <c r="V225" s="238"/>
      <c r="W225" s="238"/>
    </row>
    <row r="226" spans="8:23" hidden="1" x14ac:dyDescent="0.2">
      <c r="H226" s="238"/>
      <c r="J226" s="238"/>
      <c r="K226" s="238"/>
      <c r="L226" s="238"/>
      <c r="M226" s="238"/>
      <c r="N226" s="238"/>
      <c r="O226" s="238"/>
      <c r="P226" s="238"/>
      <c r="Q226" s="238"/>
      <c r="R226" s="238"/>
      <c r="S226" s="238"/>
      <c r="T226" s="238"/>
      <c r="U226" s="238"/>
      <c r="V226" s="238"/>
      <c r="W226" s="238"/>
    </row>
    <row r="227" spans="8:23" hidden="1" x14ac:dyDescent="0.2">
      <c r="H227" s="238"/>
      <c r="J227" s="238"/>
      <c r="K227" s="238"/>
      <c r="L227" s="238"/>
      <c r="M227" s="238"/>
      <c r="N227" s="238"/>
      <c r="O227" s="238"/>
      <c r="P227" s="238"/>
      <c r="Q227" s="238"/>
      <c r="R227" s="238"/>
      <c r="S227" s="238"/>
      <c r="T227" s="238"/>
      <c r="U227" s="238"/>
      <c r="V227" s="238"/>
      <c r="W227" s="238"/>
    </row>
    <row r="228" spans="8:23" hidden="1" x14ac:dyDescent="0.2">
      <c r="H228" s="238"/>
      <c r="J228" s="238"/>
      <c r="K228" s="238"/>
      <c r="L228" s="238"/>
      <c r="M228" s="238"/>
      <c r="N228" s="238"/>
      <c r="O228" s="238"/>
      <c r="P228" s="238"/>
      <c r="Q228" s="238"/>
      <c r="R228" s="238"/>
      <c r="S228" s="238"/>
      <c r="T228" s="238"/>
      <c r="U228" s="238"/>
      <c r="V228" s="238"/>
      <c r="W228" s="238"/>
    </row>
    <row r="229" spans="8:23" hidden="1" x14ac:dyDescent="0.2">
      <c r="H229" s="238"/>
      <c r="J229" s="238"/>
      <c r="K229" s="238"/>
      <c r="L229" s="238"/>
      <c r="M229" s="238"/>
      <c r="N229" s="238"/>
      <c r="O229" s="238"/>
      <c r="P229" s="238"/>
      <c r="Q229" s="238"/>
      <c r="R229" s="238"/>
      <c r="S229" s="238"/>
      <c r="T229" s="238"/>
      <c r="U229" s="238"/>
      <c r="V229" s="238"/>
      <c r="W229" s="238"/>
    </row>
    <row r="230" spans="8:23" hidden="1" x14ac:dyDescent="0.2">
      <c r="H230" s="238"/>
      <c r="J230" s="238"/>
      <c r="K230" s="238"/>
      <c r="L230" s="238"/>
      <c r="M230" s="238"/>
      <c r="N230" s="238"/>
      <c r="O230" s="238"/>
      <c r="P230" s="238"/>
      <c r="Q230" s="238"/>
      <c r="R230" s="238"/>
      <c r="S230" s="238"/>
      <c r="T230" s="238"/>
      <c r="U230" s="238"/>
      <c r="V230" s="238"/>
      <c r="W230" s="238"/>
    </row>
    <row r="231" spans="8:23" hidden="1" x14ac:dyDescent="0.2">
      <c r="H231" s="238"/>
      <c r="J231" s="238"/>
      <c r="K231" s="238"/>
      <c r="L231" s="238"/>
      <c r="M231" s="238"/>
      <c r="N231" s="238"/>
      <c r="O231" s="238"/>
      <c r="P231" s="238"/>
      <c r="Q231" s="238"/>
      <c r="R231" s="238"/>
      <c r="S231" s="238"/>
      <c r="T231" s="238"/>
      <c r="U231" s="238"/>
      <c r="V231" s="238"/>
      <c r="W231" s="238"/>
    </row>
    <row r="232" spans="8:23" hidden="1" x14ac:dyDescent="0.2">
      <c r="H232" s="238"/>
      <c r="J232" s="238"/>
      <c r="K232" s="238"/>
      <c r="L232" s="238"/>
      <c r="M232" s="238"/>
      <c r="N232" s="238"/>
      <c r="O232" s="238"/>
      <c r="P232" s="238"/>
      <c r="Q232" s="238"/>
      <c r="R232" s="238"/>
      <c r="S232" s="238"/>
      <c r="T232" s="238"/>
      <c r="U232" s="238"/>
      <c r="V232" s="238"/>
      <c r="W232" s="238"/>
    </row>
    <row r="233" spans="8:23" hidden="1" x14ac:dyDescent="0.2">
      <c r="H233" s="238"/>
      <c r="J233" s="238"/>
      <c r="K233" s="238"/>
      <c r="L233" s="238"/>
      <c r="M233" s="238"/>
      <c r="N233" s="238"/>
      <c r="O233" s="238"/>
      <c r="P233" s="238"/>
      <c r="Q233" s="238"/>
      <c r="R233" s="238"/>
      <c r="S233" s="238"/>
      <c r="T233" s="238"/>
      <c r="U233" s="238"/>
      <c r="V233" s="238"/>
      <c r="W233" s="238"/>
    </row>
    <row r="234" spans="8:23" hidden="1" x14ac:dyDescent="0.2">
      <c r="H234" s="238"/>
      <c r="J234" s="238"/>
      <c r="K234" s="238"/>
      <c r="L234" s="238"/>
      <c r="M234" s="238"/>
      <c r="N234" s="238"/>
      <c r="O234" s="238"/>
      <c r="P234" s="238"/>
      <c r="Q234" s="238"/>
      <c r="R234" s="238"/>
      <c r="S234" s="238"/>
      <c r="T234" s="238"/>
      <c r="U234" s="238"/>
      <c r="V234" s="238"/>
      <c r="W234" s="238"/>
    </row>
    <row r="235" spans="8:23" hidden="1" x14ac:dyDescent="0.2">
      <c r="H235" s="238"/>
      <c r="J235" s="238"/>
      <c r="K235" s="238"/>
      <c r="L235" s="238"/>
      <c r="M235" s="238"/>
      <c r="N235" s="238"/>
      <c r="O235" s="238"/>
      <c r="P235" s="238"/>
      <c r="Q235" s="238"/>
      <c r="R235" s="238"/>
      <c r="S235" s="238"/>
      <c r="T235" s="238"/>
      <c r="U235" s="238"/>
      <c r="V235" s="238"/>
      <c r="W235" s="238"/>
    </row>
    <row r="236" spans="8:23" hidden="1" x14ac:dyDescent="0.2">
      <c r="H236" s="238"/>
      <c r="J236" s="238"/>
      <c r="K236" s="238"/>
      <c r="L236" s="238"/>
      <c r="M236" s="238"/>
      <c r="N236" s="238"/>
      <c r="O236" s="238"/>
      <c r="P236" s="238"/>
      <c r="Q236" s="238"/>
      <c r="R236" s="238"/>
      <c r="S236" s="238"/>
      <c r="T236" s="238"/>
      <c r="U236" s="238"/>
      <c r="V236" s="238"/>
      <c r="W236" s="238"/>
    </row>
    <row r="237" spans="8:23" hidden="1" x14ac:dyDescent="0.2">
      <c r="H237" s="238"/>
      <c r="J237" s="238"/>
      <c r="K237" s="238"/>
      <c r="L237" s="238"/>
      <c r="M237" s="238"/>
      <c r="N237" s="238"/>
      <c r="O237" s="238"/>
      <c r="P237" s="238"/>
      <c r="Q237" s="238"/>
      <c r="R237" s="238"/>
      <c r="S237" s="238"/>
      <c r="T237" s="238"/>
      <c r="U237" s="238"/>
      <c r="V237" s="238"/>
      <c r="W237" s="238"/>
    </row>
    <row r="238" spans="8:23" hidden="1" x14ac:dyDescent="0.2">
      <c r="H238" s="238"/>
      <c r="J238" s="238"/>
      <c r="K238" s="238"/>
      <c r="L238" s="238"/>
      <c r="M238" s="238"/>
      <c r="N238" s="238"/>
      <c r="O238" s="238"/>
      <c r="P238" s="238"/>
      <c r="Q238" s="238"/>
      <c r="R238" s="238"/>
      <c r="S238" s="238"/>
      <c r="T238" s="238"/>
      <c r="U238" s="238"/>
      <c r="V238" s="238"/>
      <c r="W238" s="238"/>
    </row>
    <row r="239" spans="8:23" hidden="1" x14ac:dyDescent="0.2">
      <c r="H239" s="238"/>
      <c r="J239" s="238"/>
      <c r="K239" s="238"/>
      <c r="L239" s="238"/>
      <c r="M239" s="238"/>
      <c r="N239" s="238"/>
      <c r="O239" s="238"/>
      <c r="P239" s="238"/>
      <c r="Q239" s="238"/>
      <c r="R239" s="238"/>
      <c r="S239" s="238"/>
      <c r="T239" s="238"/>
      <c r="U239" s="238"/>
      <c r="V239" s="238"/>
      <c r="W239" s="238"/>
    </row>
    <row r="240" spans="8:23" hidden="1" x14ac:dyDescent="0.2">
      <c r="H240" s="238"/>
      <c r="J240" s="238"/>
      <c r="K240" s="238"/>
      <c r="L240" s="238"/>
      <c r="M240" s="238"/>
      <c r="N240" s="238"/>
      <c r="O240" s="238"/>
      <c r="P240" s="238"/>
      <c r="Q240" s="238"/>
      <c r="R240" s="238"/>
      <c r="S240" s="238"/>
      <c r="T240" s="238"/>
      <c r="U240" s="238"/>
      <c r="V240" s="238"/>
      <c r="W240" s="238"/>
    </row>
    <row r="241" spans="8:23" hidden="1" x14ac:dyDescent="0.2">
      <c r="H241" s="238"/>
      <c r="J241" s="238"/>
      <c r="K241" s="238"/>
      <c r="L241" s="238"/>
      <c r="M241" s="238"/>
      <c r="N241" s="238"/>
      <c r="O241" s="238"/>
      <c r="P241" s="238"/>
      <c r="Q241" s="238"/>
      <c r="R241" s="238"/>
      <c r="S241" s="238"/>
      <c r="T241" s="238"/>
      <c r="U241" s="238"/>
      <c r="V241" s="238"/>
      <c r="W241" s="238"/>
    </row>
    <row r="242" spans="8:23" hidden="1" x14ac:dyDescent="0.2">
      <c r="H242" s="238"/>
      <c r="J242" s="238"/>
      <c r="K242" s="238"/>
      <c r="L242" s="238"/>
      <c r="M242" s="238"/>
      <c r="N242" s="238"/>
      <c r="O242" s="238"/>
      <c r="P242" s="238"/>
      <c r="Q242" s="238"/>
      <c r="R242" s="238"/>
      <c r="S242" s="238"/>
      <c r="T242" s="238"/>
      <c r="U242" s="238"/>
      <c r="V242" s="238"/>
      <c r="W242" s="238"/>
    </row>
    <row r="243" spans="8:23" hidden="1" x14ac:dyDescent="0.2">
      <c r="H243" s="238"/>
      <c r="J243" s="238"/>
      <c r="K243" s="238"/>
      <c r="L243" s="238"/>
      <c r="M243" s="238"/>
      <c r="N243" s="238"/>
      <c r="O243" s="238"/>
      <c r="P243" s="238"/>
      <c r="Q243" s="238"/>
      <c r="R243" s="238"/>
      <c r="S243" s="238"/>
      <c r="T243" s="238"/>
      <c r="U243" s="238"/>
      <c r="V243" s="238"/>
      <c r="W243" s="238"/>
    </row>
    <row r="244" spans="8:23" hidden="1" x14ac:dyDescent="0.2">
      <c r="H244" s="238"/>
      <c r="J244" s="238"/>
      <c r="K244" s="238"/>
      <c r="L244" s="238"/>
      <c r="M244" s="238"/>
      <c r="N244" s="238"/>
      <c r="O244" s="238"/>
      <c r="P244" s="238"/>
      <c r="Q244" s="238"/>
      <c r="R244" s="238"/>
      <c r="S244" s="238"/>
      <c r="T244" s="238"/>
      <c r="U244" s="238"/>
      <c r="V244" s="238"/>
      <c r="W244" s="238"/>
    </row>
    <row r="245" spans="8:23" hidden="1" x14ac:dyDescent="0.2">
      <c r="H245" s="238"/>
      <c r="J245" s="238"/>
      <c r="K245" s="238"/>
      <c r="L245" s="238"/>
      <c r="M245" s="238"/>
      <c r="N245" s="238"/>
      <c r="O245" s="238"/>
      <c r="P245" s="238"/>
      <c r="Q245" s="238"/>
      <c r="R245" s="238"/>
      <c r="S245" s="238"/>
      <c r="T245" s="238"/>
      <c r="U245" s="238"/>
      <c r="V245" s="238"/>
      <c r="W245" s="238"/>
    </row>
    <row r="246" spans="8:23" hidden="1" x14ac:dyDescent="0.2">
      <c r="H246" s="238"/>
      <c r="J246" s="238"/>
      <c r="K246" s="238"/>
      <c r="L246" s="238"/>
      <c r="M246" s="238"/>
      <c r="N246" s="238"/>
      <c r="O246" s="238"/>
      <c r="P246" s="238"/>
      <c r="Q246" s="238"/>
      <c r="R246" s="238"/>
      <c r="S246" s="238"/>
      <c r="T246" s="238"/>
      <c r="U246" s="238"/>
      <c r="V246" s="238"/>
      <c r="W246" s="238"/>
    </row>
    <row r="247" spans="8:23" hidden="1" x14ac:dyDescent="0.2">
      <c r="H247" s="238"/>
      <c r="J247" s="238"/>
      <c r="K247" s="238"/>
      <c r="L247" s="238"/>
      <c r="M247" s="238"/>
      <c r="N247" s="238"/>
      <c r="O247" s="238"/>
      <c r="P247" s="238"/>
      <c r="Q247" s="238"/>
      <c r="R247" s="238"/>
      <c r="S247" s="238"/>
      <c r="T247" s="238"/>
      <c r="U247" s="238"/>
      <c r="V247" s="238"/>
      <c r="W247" s="238"/>
    </row>
    <row r="248" spans="8:23" hidden="1" x14ac:dyDescent="0.2">
      <c r="H248" s="238"/>
      <c r="J248" s="238"/>
      <c r="K248" s="238"/>
      <c r="L248" s="238"/>
      <c r="M248" s="238"/>
      <c r="N248" s="238"/>
      <c r="O248" s="238"/>
      <c r="P248" s="238"/>
      <c r="Q248" s="238"/>
      <c r="R248" s="238"/>
      <c r="S248" s="238"/>
      <c r="T248" s="238"/>
      <c r="U248" s="238"/>
      <c r="V248" s="238"/>
      <c r="W248" s="238"/>
    </row>
    <row r="249" spans="8:23" hidden="1" x14ac:dyDescent="0.2">
      <c r="H249" s="238"/>
      <c r="J249" s="238"/>
      <c r="K249" s="238"/>
      <c r="L249" s="238"/>
      <c r="M249" s="238"/>
      <c r="N249" s="238"/>
      <c r="O249" s="238"/>
      <c r="P249" s="238"/>
      <c r="Q249" s="238"/>
      <c r="R249" s="238"/>
      <c r="S249" s="238"/>
      <c r="T249" s="238"/>
      <c r="U249" s="238"/>
      <c r="V249" s="238"/>
      <c r="W249" s="238"/>
    </row>
    <row r="250" spans="8:23" hidden="1" x14ac:dyDescent="0.2">
      <c r="H250" s="238"/>
      <c r="J250" s="238"/>
      <c r="K250" s="238"/>
      <c r="L250" s="238"/>
      <c r="M250" s="238"/>
      <c r="N250" s="238"/>
      <c r="O250" s="238"/>
      <c r="P250" s="238"/>
      <c r="Q250" s="238"/>
      <c r="R250" s="238"/>
      <c r="S250" s="238"/>
      <c r="T250" s="238"/>
      <c r="U250" s="238"/>
      <c r="V250" s="238"/>
      <c r="W250" s="238"/>
    </row>
    <row r="251" spans="8:23" hidden="1" x14ac:dyDescent="0.2">
      <c r="H251" s="238"/>
      <c r="J251" s="238"/>
      <c r="K251" s="238"/>
      <c r="L251" s="238"/>
      <c r="M251" s="238"/>
      <c r="N251" s="238"/>
      <c r="O251" s="238"/>
      <c r="P251" s="238"/>
      <c r="Q251" s="238"/>
      <c r="R251" s="238"/>
      <c r="S251" s="238"/>
      <c r="T251" s="238"/>
      <c r="U251" s="238"/>
      <c r="V251" s="238"/>
      <c r="W251" s="238"/>
    </row>
    <row r="252" spans="8:23" hidden="1" x14ac:dyDescent="0.2">
      <c r="H252" s="238"/>
      <c r="J252" s="238"/>
      <c r="K252" s="238"/>
      <c r="L252" s="238"/>
      <c r="M252" s="238"/>
      <c r="N252" s="238"/>
      <c r="O252" s="238"/>
      <c r="P252" s="238"/>
      <c r="Q252" s="238"/>
      <c r="R252" s="238"/>
      <c r="S252" s="238"/>
      <c r="T252" s="238"/>
      <c r="U252" s="238"/>
      <c r="V252" s="238"/>
      <c r="W252" s="238"/>
    </row>
    <row r="253" spans="8:23" hidden="1" x14ac:dyDescent="0.2">
      <c r="H253" s="238"/>
      <c r="J253" s="238"/>
      <c r="K253" s="238"/>
      <c r="L253" s="238"/>
      <c r="M253" s="238"/>
      <c r="N253" s="238"/>
      <c r="O253" s="238"/>
      <c r="P253" s="238"/>
      <c r="Q253" s="238"/>
      <c r="R253" s="238"/>
      <c r="S253" s="238"/>
      <c r="T253" s="238"/>
      <c r="U253" s="238"/>
      <c r="V253" s="238"/>
      <c r="W253" s="238"/>
    </row>
    <row r="254" spans="8:23" hidden="1" x14ac:dyDescent="0.2">
      <c r="H254" s="238"/>
      <c r="J254" s="238"/>
      <c r="K254" s="238"/>
      <c r="L254" s="238"/>
      <c r="M254" s="238"/>
      <c r="N254" s="238"/>
      <c r="O254" s="238"/>
      <c r="P254" s="238"/>
      <c r="Q254" s="238"/>
      <c r="R254" s="238"/>
      <c r="S254" s="238"/>
      <c r="T254" s="238"/>
      <c r="U254" s="238"/>
      <c r="V254" s="238"/>
      <c r="W254" s="238"/>
    </row>
    <row r="255" spans="8:23" hidden="1" x14ac:dyDescent="0.2">
      <c r="H255" s="238"/>
      <c r="J255" s="238"/>
      <c r="K255" s="238"/>
      <c r="L255" s="238"/>
      <c r="M255" s="238"/>
      <c r="N255" s="238"/>
      <c r="O255" s="238"/>
      <c r="P255" s="238"/>
      <c r="Q255" s="238"/>
      <c r="R255" s="238"/>
      <c r="S255" s="238"/>
      <c r="T255" s="238"/>
      <c r="U255" s="238"/>
      <c r="V255" s="238"/>
      <c r="W255" s="238"/>
    </row>
    <row r="256" spans="8:23" hidden="1" x14ac:dyDescent="0.2">
      <c r="H256" s="238"/>
      <c r="J256" s="238"/>
      <c r="K256" s="238"/>
      <c r="L256" s="238"/>
      <c r="M256" s="238"/>
      <c r="N256" s="238"/>
      <c r="O256" s="238"/>
      <c r="P256" s="238"/>
      <c r="Q256" s="238"/>
      <c r="R256" s="238"/>
      <c r="S256" s="238"/>
      <c r="T256" s="238"/>
      <c r="U256" s="238"/>
      <c r="V256" s="238"/>
      <c r="W256" s="238"/>
    </row>
    <row r="257" spans="8:23" hidden="1" x14ac:dyDescent="0.2">
      <c r="H257" s="238"/>
      <c r="J257" s="238"/>
      <c r="K257" s="238"/>
      <c r="L257" s="238"/>
      <c r="M257" s="238"/>
      <c r="N257" s="238"/>
      <c r="O257" s="238"/>
      <c r="P257" s="238"/>
      <c r="Q257" s="238"/>
      <c r="R257" s="238"/>
      <c r="S257" s="238"/>
      <c r="T257" s="238"/>
      <c r="U257" s="238"/>
      <c r="V257" s="238"/>
      <c r="W257" s="238"/>
    </row>
    <row r="258" spans="8:23" hidden="1" x14ac:dyDescent="0.2">
      <c r="H258" s="238"/>
      <c r="J258" s="238"/>
      <c r="K258" s="238"/>
      <c r="L258" s="238"/>
      <c r="M258" s="238"/>
      <c r="N258" s="238"/>
      <c r="O258" s="238"/>
      <c r="P258" s="238"/>
      <c r="Q258" s="238"/>
      <c r="R258" s="238"/>
      <c r="S258" s="238"/>
      <c r="T258" s="238"/>
      <c r="U258" s="238"/>
      <c r="V258" s="238"/>
      <c r="W258" s="238"/>
    </row>
    <row r="259" spans="8:23" hidden="1" x14ac:dyDescent="0.2">
      <c r="H259" s="238"/>
      <c r="J259" s="238"/>
      <c r="K259" s="238"/>
      <c r="L259" s="238"/>
      <c r="M259" s="238"/>
      <c r="N259" s="238"/>
      <c r="O259" s="238"/>
      <c r="P259" s="238"/>
      <c r="Q259" s="238"/>
      <c r="R259" s="238"/>
      <c r="S259" s="238"/>
      <c r="T259" s="238"/>
      <c r="U259" s="238"/>
      <c r="V259" s="238"/>
      <c r="W259" s="238"/>
    </row>
    <row r="260" spans="8:23" hidden="1" x14ac:dyDescent="0.2">
      <c r="H260" s="238"/>
      <c r="J260" s="238"/>
      <c r="K260" s="238"/>
      <c r="L260" s="238"/>
      <c r="M260" s="238"/>
      <c r="N260" s="238"/>
      <c r="O260" s="238"/>
      <c r="P260" s="238"/>
      <c r="Q260" s="238"/>
      <c r="R260" s="238"/>
      <c r="S260" s="238"/>
      <c r="T260" s="238"/>
      <c r="U260" s="238"/>
      <c r="V260" s="238"/>
      <c r="W260" s="238"/>
    </row>
    <row r="261" spans="8:23" hidden="1" x14ac:dyDescent="0.2">
      <c r="H261" s="238"/>
      <c r="J261" s="238"/>
      <c r="K261" s="238"/>
      <c r="L261" s="238"/>
      <c r="M261" s="238"/>
      <c r="N261" s="238"/>
      <c r="O261" s="238"/>
      <c r="P261" s="238"/>
      <c r="Q261" s="238"/>
      <c r="R261" s="238"/>
      <c r="S261" s="238"/>
      <c r="T261" s="238"/>
      <c r="U261" s="238"/>
      <c r="V261" s="238"/>
      <c r="W261" s="238"/>
    </row>
    <row r="262" spans="8:23" hidden="1" x14ac:dyDescent="0.2">
      <c r="H262" s="238"/>
      <c r="J262" s="238"/>
      <c r="K262" s="238"/>
      <c r="L262" s="238"/>
      <c r="M262" s="238"/>
      <c r="N262" s="238"/>
      <c r="O262" s="238"/>
      <c r="P262" s="238"/>
      <c r="Q262" s="238"/>
      <c r="R262" s="238"/>
      <c r="S262" s="238"/>
      <c r="T262" s="238"/>
      <c r="U262" s="238"/>
      <c r="V262" s="238"/>
      <c r="W262" s="238"/>
    </row>
    <row r="263" spans="8:23" hidden="1" x14ac:dyDescent="0.2">
      <c r="H263" s="238"/>
      <c r="J263" s="238"/>
      <c r="K263" s="238"/>
      <c r="L263" s="238"/>
      <c r="M263" s="238"/>
      <c r="N263" s="238"/>
      <c r="O263" s="238"/>
      <c r="P263" s="238"/>
      <c r="Q263" s="238"/>
      <c r="R263" s="238"/>
      <c r="S263" s="238"/>
      <c r="T263" s="238"/>
      <c r="U263" s="238"/>
      <c r="V263" s="238"/>
      <c r="W263" s="238"/>
    </row>
    <row r="264" spans="8:23" hidden="1" x14ac:dyDescent="0.2">
      <c r="H264" s="238"/>
      <c r="J264" s="238"/>
      <c r="K264" s="238"/>
      <c r="L264" s="238"/>
      <c r="M264" s="238"/>
      <c r="N264" s="238"/>
      <c r="O264" s="238"/>
      <c r="P264" s="238"/>
      <c r="Q264" s="238"/>
      <c r="R264" s="238"/>
      <c r="S264" s="238"/>
      <c r="T264" s="238"/>
      <c r="U264" s="238"/>
      <c r="V264" s="238"/>
      <c r="W264" s="238"/>
    </row>
    <row r="265" spans="8:23" hidden="1" x14ac:dyDescent="0.2">
      <c r="H265" s="238"/>
      <c r="J265" s="238"/>
      <c r="K265" s="238"/>
      <c r="L265" s="238"/>
      <c r="M265" s="238"/>
      <c r="N265" s="238"/>
      <c r="O265" s="238"/>
      <c r="P265" s="238"/>
      <c r="Q265" s="238"/>
      <c r="R265" s="238"/>
      <c r="S265" s="238"/>
      <c r="T265" s="238"/>
      <c r="U265" s="238"/>
      <c r="V265" s="238"/>
      <c r="W265" s="238"/>
    </row>
    <row r="266" spans="8:23" hidden="1" x14ac:dyDescent="0.2">
      <c r="H266" s="238"/>
      <c r="J266" s="238"/>
      <c r="K266" s="238"/>
      <c r="L266" s="238"/>
      <c r="M266" s="238"/>
      <c r="N266" s="238"/>
      <c r="O266" s="238"/>
      <c r="P266" s="238"/>
      <c r="Q266" s="238"/>
      <c r="R266" s="238"/>
      <c r="S266" s="238"/>
      <c r="T266" s="238"/>
      <c r="U266" s="238"/>
      <c r="V266" s="238"/>
      <c r="W266" s="238"/>
    </row>
    <row r="267" spans="8:23" hidden="1" x14ac:dyDescent="0.2">
      <c r="H267" s="238"/>
      <c r="J267" s="238"/>
      <c r="K267" s="238"/>
      <c r="L267" s="238"/>
      <c r="M267" s="238"/>
      <c r="N267" s="238"/>
      <c r="O267" s="238"/>
      <c r="P267" s="238"/>
      <c r="Q267" s="238"/>
      <c r="R267" s="238"/>
      <c r="S267" s="238"/>
      <c r="T267" s="238"/>
      <c r="U267" s="238"/>
      <c r="V267" s="238"/>
      <c r="W267" s="238"/>
    </row>
    <row r="268" spans="8:23" hidden="1" x14ac:dyDescent="0.2">
      <c r="H268" s="238"/>
      <c r="J268" s="238"/>
      <c r="K268" s="238"/>
      <c r="L268" s="238"/>
      <c r="M268" s="238"/>
      <c r="N268" s="238"/>
      <c r="O268" s="238"/>
      <c r="P268" s="238"/>
      <c r="Q268" s="238"/>
      <c r="R268" s="238"/>
      <c r="S268" s="238"/>
      <c r="T268" s="238"/>
      <c r="U268" s="238"/>
      <c r="V268" s="238"/>
      <c r="W268" s="238"/>
    </row>
    <row r="269" spans="8:23" hidden="1" x14ac:dyDescent="0.2">
      <c r="H269" s="238"/>
      <c r="J269" s="238"/>
      <c r="K269" s="238"/>
      <c r="L269" s="238"/>
      <c r="M269" s="238"/>
      <c r="N269" s="238"/>
      <c r="O269" s="238"/>
      <c r="P269" s="238"/>
      <c r="Q269" s="238"/>
      <c r="R269" s="238"/>
      <c r="S269" s="238"/>
      <c r="T269" s="238"/>
      <c r="U269" s="238"/>
      <c r="V269" s="238"/>
      <c r="W269" s="238"/>
    </row>
    <row r="270" spans="8:23" hidden="1" x14ac:dyDescent="0.2">
      <c r="H270" s="238"/>
      <c r="J270" s="238"/>
      <c r="K270" s="238"/>
      <c r="L270" s="238"/>
      <c r="M270" s="238"/>
      <c r="N270" s="238"/>
      <c r="O270" s="238"/>
      <c r="P270" s="238"/>
      <c r="Q270" s="238"/>
      <c r="R270" s="238"/>
      <c r="S270" s="238"/>
      <c r="T270" s="238"/>
      <c r="U270" s="238"/>
      <c r="V270" s="238"/>
      <c r="W270" s="238"/>
    </row>
    <row r="271" spans="8:23" hidden="1" x14ac:dyDescent="0.2">
      <c r="H271" s="238"/>
      <c r="J271" s="238"/>
      <c r="K271" s="238"/>
      <c r="L271" s="238"/>
      <c r="M271" s="238"/>
      <c r="N271" s="238"/>
      <c r="O271" s="238"/>
      <c r="P271" s="238"/>
      <c r="Q271" s="238"/>
      <c r="R271" s="238"/>
      <c r="S271" s="238"/>
      <c r="T271" s="238"/>
      <c r="U271" s="238"/>
      <c r="V271" s="238"/>
      <c r="W271" s="238"/>
    </row>
    <row r="272" spans="8:23" hidden="1" x14ac:dyDescent="0.2">
      <c r="H272" s="238"/>
      <c r="J272" s="238"/>
      <c r="K272" s="238"/>
      <c r="L272" s="238"/>
      <c r="M272" s="238"/>
      <c r="N272" s="238"/>
      <c r="O272" s="238"/>
      <c r="P272" s="238"/>
      <c r="Q272" s="238"/>
      <c r="R272" s="238"/>
      <c r="S272" s="238"/>
      <c r="T272" s="238"/>
      <c r="U272" s="238"/>
      <c r="V272" s="238"/>
      <c r="W272" s="238"/>
    </row>
    <row r="273" spans="8:23" hidden="1" x14ac:dyDescent="0.2">
      <c r="H273" s="238"/>
      <c r="J273" s="238"/>
      <c r="K273" s="238"/>
      <c r="L273" s="238"/>
      <c r="M273" s="238"/>
      <c r="N273" s="238"/>
      <c r="O273" s="238"/>
      <c r="P273" s="238"/>
      <c r="Q273" s="238"/>
      <c r="R273" s="238"/>
      <c r="S273" s="238"/>
      <c r="T273" s="238"/>
      <c r="U273" s="238"/>
      <c r="V273" s="238"/>
      <c r="W273" s="238"/>
    </row>
    <row r="274" spans="8:23" hidden="1" x14ac:dyDescent="0.2">
      <c r="H274" s="238"/>
      <c r="J274" s="238"/>
      <c r="K274" s="238"/>
      <c r="L274" s="238"/>
      <c r="M274" s="238"/>
      <c r="N274" s="238"/>
      <c r="O274" s="238"/>
      <c r="P274" s="238"/>
      <c r="Q274" s="238"/>
      <c r="R274" s="238"/>
      <c r="S274" s="238"/>
      <c r="T274" s="238"/>
      <c r="U274" s="238"/>
      <c r="V274" s="238"/>
      <c r="W274" s="238"/>
    </row>
    <row r="275" spans="8:23" hidden="1" x14ac:dyDescent="0.2">
      <c r="H275" s="238"/>
      <c r="J275" s="238"/>
      <c r="K275" s="238"/>
      <c r="L275" s="238"/>
      <c r="M275" s="238"/>
      <c r="N275" s="238"/>
      <c r="O275" s="238"/>
      <c r="P275" s="238"/>
      <c r="Q275" s="238"/>
      <c r="R275" s="238"/>
      <c r="S275" s="238"/>
      <c r="T275" s="238"/>
      <c r="U275" s="238"/>
      <c r="V275" s="238"/>
      <c r="W275" s="238"/>
    </row>
    <row r="276" spans="8:23" hidden="1" x14ac:dyDescent="0.2">
      <c r="H276" s="238"/>
      <c r="J276" s="238"/>
      <c r="K276" s="238"/>
      <c r="L276" s="238"/>
      <c r="M276" s="238"/>
      <c r="N276" s="238"/>
      <c r="O276" s="238"/>
      <c r="P276" s="238"/>
      <c r="Q276" s="238"/>
      <c r="R276" s="238"/>
      <c r="S276" s="238"/>
      <c r="T276" s="238"/>
      <c r="U276" s="238"/>
      <c r="V276" s="238"/>
      <c r="W276" s="238"/>
    </row>
    <row r="277" spans="8:23" hidden="1" x14ac:dyDescent="0.2">
      <c r="H277" s="238"/>
      <c r="J277" s="238"/>
      <c r="K277" s="238"/>
      <c r="L277" s="238"/>
      <c r="M277" s="238"/>
      <c r="N277" s="238"/>
      <c r="O277" s="238"/>
      <c r="P277" s="238"/>
      <c r="Q277" s="238"/>
      <c r="R277" s="238"/>
      <c r="S277" s="238"/>
      <c r="T277" s="238"/>
      <c r="U277" s="238"/>
      <c r="V277" s="238"/>
      <c r="W277" s="238"/>
    </row>
    <row r="278" spans="8:23" hidden="1" x14ac:dyDescent="0.2">
      <c r="H278" s="238"/>
      <c r="J278" s="238"/>
      <c r="K278" s="238"/>
      <c r="L278" s="238"/>
      <c r="M278" s="238"/>
      <c r="N278" s="238"/>
      <c r="O278" s="238"/>
      <c r="P278" s="238"/>
      <c r="Q278" s="238"/>
      <c r="R278" s="238"/>
      <c r="S278" s="238"/>
      <c r="T278" s="238"/>
      <c r="U278" s="238"/>
      <c r="V278" s="238"/>
      <c r="W278" s="238"/>
    </row>
    <row r="279" spans="8:23" hidden="1" x14ac:dyDescent="0.2">
      <c r="H279" s="238"/>
      <c r="J279" s="238"/>
      <c r="K279" s="238"/>
      <c r="L279" s="238"/>
      <c r="M279" s="238"/>
      <c r="N279" s="238"/>
      <c r="O279" s="238"/>
      <c r="P279" s="238"/>
      <c r="Q279" s="238"/>
      <c r="R279" s="238"/>
      <c r="S279" s="238"/>
      <c r="T279" s="238"/>
      <c r="U279" s="238"/>
      <c r="V279" s="238"/>
      <c r="W279" s="238"/>
    </row>
    <row r="280" spans="8:23" hidden="1" x14ac:dyDescent="0.2">
      <c r="H280" s="238"/>
      <c r="J280" s="238"/>
      <c r="K280" s="238"/>
      <c r="L280" s="238"/>
      <c r="M280" s="238"/>
      <c r="N280" s="238"/>
      <c r="O280" s="238"/>
      <c r="P280" s="238"/>
      <c r="Q280" s="238"/>
      <c r="R280" s="238"/>
      <c r="S280" s="238"/>
      <c r="T280" s="238"/>
      <c r="U280" s="238"/>
      <c r="V280" s="238"/>
      <c r="W280" s="238"/>
    </row>
    <row r="281" spans="8:23" hidden="1" x14ac:dyDescent="0.2">
      <c r="H281" s="238"/>
      <c r="J281" s="238"/>
      <c r="K281" s="238"/>
      <c r="L281" s="238"/>
      <c r="M281" s="238"/>
      <c r="N281" s="238"/>
      <c r="O281" s="238"/>
      <c r="P281" s="238"/>
      <c r="Q281" s="238"/>
      <c r="R281" s="238"/>
      <c r="S281" s="238"/>
      <c r="T281" s="238"/>
      <c r="U281" s="238"/>
      <c r="V281" s="238"/>
      <c r="W281" s="238"/>
    </row>
    <row r="282" spans="8:23" hidden="1" x14ac:dyDescent="0.2">
      <c r="H282" s="238"/>
      <c r="J282" s="238"/>
      <c r="K282" s="238"/>
      <c r="L282" s="238"/>
      <c r="M282" s="238"/>
      <c r="N282" s="238"/>
      <c r="O282" s="238"/>
      <c r="P282" s="238"/>
      <c r="Q282" s="238"/>
      <c r="R282" s="238"/>
      <c r="S282" s="238"/>
      <c r="T282" s="238"/>
      <c r="U282" s="238"/>
      <c r="V282" s="238"/>
      <c r="W282" s="238"/>
    </row>
    <row r="283" spans="8:23" hidden="1" x14ac:dyDescent="0.2">
      <c r="H283" s="238"/>
      <c r="J283" s="238"/>
      <c r="K283" s="238"/>
      <c r="L283" s="238"/>
      <c r="M283" s="238"/>
      <c r="N283" s="238"/>
      <c r="O283" s="238"/>
      <c r="P283" s="238"/>
      <c r="Q283" s="238"/>
      <c r="R283" s="238"/>
      <c r="S283" s="238"/>
      <c r="T283" s="238"/>
      <c r="U283" s="238"/>
      <c r="V283" s="238"/>
      <c r="W283" s="238"/>
    </row>
    <row r="284" spans="8:23" hidden="1" x14ac:dyDescent="0.2">
      <c r="H284" s="238"/>
      <c r="J284" s="238"/>
      <c r="K284" s="238"/>
      <c r="L284" s="238"/>
      <c r="M284" s="238"/>
      <c r="N284" s="238"/>
      <c r="O284" s="238"/>
      <c r="P284" s="238"/>
      <c r="Q284" s="238"/>
      <c r="R284" s="238"/>
      <c r="S284" s="238"/>
      <c r="T284" s="238"/>
      <c r="U284" s="238"/>
      <c r="V284" s="238"/>
      <c r="W284" s="238"/>
    </row>
    <row r="285" spans="8:23" hidden="1" x14ac:dyDescent="0.2">
      <c r="H285" s="238"/>
      <c r="J285" s="238"/>
      <c r="K285" s="238"/>
      <c r="L285" s="238"/>
      <c r="M285" s="238"/>
      <c r="N285" s="238"/>
      <c r="O285" s="238"/>
      <c r="P285" s="238"/>
      <c r="Q285" s="238"/>
      <c r="R285" s="238"/>
      <c r="S285" s="238"/>
      <c r="T285" s="238"/>
      <c r="U285" s="238"/>
      <c r="V285" s="238"/>
      <c r="W285" s="238"/>
    </row>
    <row r="286" spans="8:23" hidden="1" x14ac:dyDescent="0.2">
      <c r="H286" s="238"/>
      <c r="J286" s="238"/>
      <c r="K286" s="238"/>
      <c r="L286" s="238"/>
      <c r="M286" s="238"/>
      <c r="N286" s="238"/>
      <c r="O286" s="238"/>
      <c r="P286" s="238"/>
      <c r="Q286" s="238"/>
      <c r="R286" s="238"/>
      <c r="S286" s="238"/>
      <c r="T286" s="238"/>
      <c r="U286" s="238"/>
      <c r="V286" s="238"/>
      <c r="W286" s="238"/>
    </row>
    <row r="287" spans="8:23" hidden="1" x14ac:dyDescent="0.2">
      <c r="H287" s="238"/>
      <c r="J287" s="238"/>
      <c r="K287" s="238"/>
      <c r="L287" s="238"/>
      <c r="M287" s="238"/>
      <c r="N287" s="238"/>
      <c r="O287" s="238"/>
      <c r="P287" s="238"/>
      <c r="Q287" s="238"/>
      <c r="R287" s="238"/>
      <c r="S287" s="238"/>
      <c r="T287" s="238"/>
      <c r="U287" s="238"/>
      <c r="V287" s="238"/>
      <c r="W287" s="238"/>
    </row>
    <row r="288" spans="8:23" hidden="1" x14ac:dyDescent="0.2">
      <c r="H288" s="238"/>
      <c r="J288" s="238"/>
      <c r="K288" s="238"/>
      <c r="L288" s="238"/>
      <c r="M288" s="238"/>
      <c r="N288" s="238"/>
      <c r="O288" s="238"/>
      <c r="P288" s="238"/>
      <c r="Q288" s="238"/>
      <c r="R288" s="238"/>
      <c r="S288" s="238"/>
      <c r="T288" s="238"/>
      <c r="U288" s="238"/>
      <c r="V288" s="238"/>
      <c r="W288" s="238"/>
    </row>
    <row r="289" spans="8:23" hidden="1" x14ac:dyDescent="0.2">
      <c r="H289" s="238"/>
      <c r="J289" s="238"/>
      <c r="K289" s="238"/>
      <c r="L289" s="238"/>
      <c r="M289" s="238"/>
      <c r="N289" s="238"/>
      <c r="O289" s="238"/>
      <c r="P289" s="238"/>
      <c r="Q289" s="238"/>
      <c r="R289" s="238"/>
      <c r="S289" s="238"/>
      <c r="T289" s="238"/>
      <c r="U289" s="238"/>
      <c r="V289" s="238"/>
      <c r="W289" s="238"/>
    </row>
    <row r="290" spans="8:23" hidden="1" x14ac:dyDescent="0.2">
      <c r="H290" s="238"/>
      <c r="J290" s="238"/>
      <c r="K290" s="238"/>
      <c r="L290" s="238"/>
      <c r="M290" s="238"/>
      <c r="N290" s="238"/>
      <c r="O290" s="238"/>
      <c r="P290" s="238"/>
      <c r="Q290" s="238"/>
      <c r="R290" s="238"/>
      <c r="S290" s="238"/>
      <c r="T290" s="238"/>
      <c r="U290" s="238"/>
      <c r="V290" s="238"/>
      <c r="W290" s="238"/>
    </row>
    <row r="291" spans="8:23" hidden="1" x14ac:dyDescent="0.2">
      <c r="H291" s="238"/>
      <c r="J291" s="238"/>
      <c r="K291" s="238"/>
      <c r="L291" s="238"/>
      <c r="M291" s="238"/>
      <c r="N291" s="238"/>
      <c r="O291" s="238"/>
      <c r="P291" s="238"/>
      <c r="Q291" s="238"/>
      <c r="R291" s="238"/>
      <c r="S291" s="238"/>
      <c r="T291" s="238"/>
      <c r="U291" s="238"/>
      <c r="V291" s="238"/>
      <c r="W291" s="238"/>
    </row>
    <row r="292" spans="8:23" hidden="1" x14ac:dyDescent="0.2">
      <c r="H292" s="238"/>
      <c r="J292" s="238"/>
      <c r="K292" s="238"/>
      <c r="L292" s="238"/>
      <c r="M292" s="238"/>
      <c r="N292" s="238"/>
      <c r="O292" s="238"/>
      <c r="P292" s="238"/>
      <c r="Q292" s="238"/>
      <c r="R292" s="238"/>
      <c r="S292" s="238"/>
      <c r="T292" s="238"/>
      <c r="U292" s="238"/>
      <c r="V292" s="238"/>
      <c r="W292" s="238"/>
    </row>
    <row r="293" spans="8:23" hidden="1" x14ac:dyDescent="0.2">
      <c r="H293" s="238"/>
      <c r="J293" s="238"/>
      <c r="K293" s="238"/>
      <c r="L293" s="238"/>
      <c r="M293" s="238"/>
      <c r="N293" s="238"/>
      <c r="O293" s="238"/>
      <c r="P293" s="238"/>
      <c r="Q293" s="238"/>
      <c r="R293" s="238"/>
      <c r="S293" s="238"/>
      <c r="T293" s="238"/>
      <c r="U293" s="238"/>
      <c r="V293" s="238"/>
      <c r="W293" s="238"/>
    </row>
    <row r="294" spans="8:23" hidden="1" x14ac:dyDescent="0.2">
      <c r="H294" s="238"/>
      <c r="J294" s="238"/>
      <c r="K294" s="238"/>
      <c r="L294" s="238"/>
      <c r="M294" s="238"/>
      <c r="N294" s="238"/>
      <c r="O294" s="238"/>
      <c r="P294" s="238"/>
      <c r="Q294" s="238"/>
      <c r="R294" s="238"/>
      <c r="S294" s="238"/>
      <c r="T294" s="238"/>
      <c r="U294" s="238"/>
      <c r="V294" s="238"/>
      <c r="W294" s="238"/>
    </row>
    <row r="295" spans="8:23" hidden="1" x14ac:dyDescent="0.2">
      <c r="H295" s="238"/>
      <c r="J295" s="238"/>
      <c r="K295" s="238"/>
      <c r="L295" s="238"/>
      <c r="M295" s="238"/>
      <c r="N295" s="238"/>
      <c r="O295" s="238"/>
      <c r="P295" s="238"/>
      <c r="Q295" s="238"/>
      <c r="R295" s="238"/>
      <c r="S295" s="238"/>
      <c r="T295" s="238"/>
      <c r="U295" s="238"/>
      <c r="V295" s="238"/>
      <c r="W295" s="238"/>
    </row>
    <row r="296" spans="8:23" hidden="1" x14ac:dyDescent="0.2">
      <c r="H296" s="238"/>
      <c r="J296" s="238"/>
      <c r="K296" s="238"/>
      <c r="L296" s="238"/>
      <c r="M296" s="238"/>
      <c r="N296" s="238"/>
      <c r="O296" s="238"/>
      <c r="P296" s="238"/>
      <c r="Q296" s="238"/>
      <c r="R296" s="238"/>
      <c r="S296" s="238"/>
      <c r="T296" s="238"/>
      <c r="U296" s="238"/>
      <c r="V296" s="238"/>
      <c r="W296" s="238"/>
    </row>
    <row r="297" spans="8:23" hidden="1" x14ac:dyDescent="0.2">
      <c r="H297" s="238"/>
      <c r="J297" s="238"/>
      <c r="K297" s="238"/>
      <c r="L297" s="238"/>
      <c r="M297" s="238"/>
      <c r="N297" s="238"/>
      <c r="O297" s="238"/>
      <c r="P297" s="238"/>
      <c r="Q297" s="238"/>
      <c r="R297" s="238"/>
      <c r="S297" s="238"/>
      <c r="T297" s="238"/>
      <c r="U297" s="238"/>
      <c r="V297" s="238"/>
      <c r="W297" s="238"/>
    </row>
    <row r="298" spans="8:23" hidden="1" x14ac:dyDescent="0.2">
      <c r="H298" s="238"/>
      <c r="J298" s="238"/>
      <c r="K298" s="238"/>
      <c r="L298" s="238"/>
      <c r="M298" s="238"/>
      <c r="N298" s="238"/>
      <c r="O298" s="238"/>
      <c r="P298" s="238"/>
      <c r="Q298" s="238"/>
      <c r="R298" s="238"/>
      <c r="S298" s="238"/>
      <c r="T298" s="238"/>
      <c r="U298" s="238"/>
      <c r="V298" s="238"/>
      <c r="W298" s="238"/>
    </row>
    <row r="299" spans="8:23" hidden="1" x14ac:dyDescent="0.2">
      <c r="H299" s="238"/>
      <c r="J299" s="238"/>
      <c r="K299" s="238"/>
      <c r="L299" s="238"/>
      <c r="M299" s="238"/>
      <c r="N299" s="238"/>
      <c r="O299" s="238"/>
      <c r="P299" s="238"/>
      <c r="Q299" s="238"/>
      <c r="R299" s="238"/>
      <c r="S299" s="238"/>
      <c r="T299" s="238"/>
      <c r="U299" s="238"/>
      <c r="V299" s="238"/>
      <c r="W299" s="238"/>
    </row>
    <row r="300" spans="8:23" hidden="1" x14ac:dyDescent="0.2">
      <c r="H300" s="238"/>
      <c r="J300" s="238"/>
      <c r="K300" s="238"/>
      <c r="L300" s="238"/>
      <c r="M300" s="238"/>
      <c r="N300" s="238"/>
      <c r="O300" s="238"/>
      <c r="P300" s="238"/>
      <c r="Q300" s="238"/>
      <c r="R300" s="238"/>
      <c r="S300" s="238"/>
      <c r="T300" s="238"/>
      <c r="U300" s="238"/>
      <c r="V300" s="238"/>
      <c r="W300" s="238"/>
    </row>
    <row r="301" spans="8:23" hidden="1" x14ac:dyDescent="0.2">
      <c r="H301" s="238"/>
      <c r="J301" s="238"/>
      <c r="K301" s="238"/>
      <c r="L301" s="238"/>
      <c r="M301" s="238"/>
      <c r="N301" s="238"/>
      <c r="O301" s="238"/>
      <c r="P301" s="238"/>
      <c r="Q301" s="238"/>
      <c r="R301" s="238"/>
      <c r="S301" s="238"/>
      <c r="T301" s="238"/>
      <c r="U301" s="238"/>
      <c r="V301" s="238"/>
      <c r="W301" s="238"/>
    </row>
    <row r="302" spans="8:23" hidden="1" x14ac:dyDescent="0.2">
      <c r="H302" s="238"/>
      <c r="J302" s="238"/>
      <c r="K302" s="238"/>
      <c r="L302" s="238"/>
      <c r="M302" s="238"/>
      <c r="N302" s="238"/>
      <c r="O302" s="238"/>
      <c r="P302" s="238"/>
      <c r="Q302" s="238"/>
      <c r="R302" s="238"/>
      <c r="S302" s="238"/>
      <c r="T302" s="238"/>
      <c r="U302" s="238"/>
      <c r="V302" s="238"/>
      <c r="W302" s="238"/>
    </row>
    <row r="303" spans="8:23" hidden="1" x14ac:dyDescent="0.2">
      <c r="H303" s="238"/>
      <c r="J303" s="238"/>
      <c r="K303" s="238"/>
      <c r="L303" s="238"/>
      <c r="M303" s="238"/>
      <c r="N303" s="238"/>
      <c r="O303" s="238"/>
      <c r="P303" s="238"/>
      <c r="Q303" s="238"/>
      <c r="R303" s="238"/>
      <c r="S303" s="238"/>
      <c r="T303" s="238"/>
      <c r="U303" s="238"/>
      <c r="V303" s="238"/>
      <c r="W303" s="238"/>
    </row>
    <row r="304" spans="8:23" hidden="1" x14ac:dyDescent="0.2">
      <c r="H304" s="238"/>
      <c r="J304" s="238"/>
      <c r="K304" s="238"/>
      <c r="L304" s="238"/>
      <c r="M304" s="238"/>
      <c r="N304" s="238"/>
      <c r="O304" s="238"/>
      <c r="P304" s="238"/>
      <c r="Q304" s="238"/>
      <c r="R304" s="238"/>
      <c r="S304" s="238"/>
      <c r="T304" s="238"/>
      <c r="U304" s="238"/>
      <c r="V304" s="238"/>
      <c r="W304" s="238"/>
    </row>
    <row r="305" spans="8:23" hidden="1" x14ac:dyDescent="0.2">
      <c r="H305" s="238"/>
      <c r="J305" s="238"/>
      <c r="K305" s="238"/>
      <c r="L305" s="238"/>
      <c r="M305" s="238"/>
      <c r="N305" s="238"/>
      <c r="O305" s="238"/>
      <c r="P305" s="238"/>
      <c r="Q305" s="238"/>
      <c r="R305" s="238"/>
      <c r="S305" s="238"/>
      <c r="T305" s="238"/>
      <c r="U305" s="238"/>
      <c r="V305" s="238"/>
      <c r="W305" s="238"/>
    </row>
    <row r="306" spans="8:23" hidden="1" x14ac:dyDescent="0.2">
      <c r="H306" s="238"/>
      <c r="J306" s="238"/>
      <c r="K306" s="238"/>
      <c r="L306" s="238"/>
      <c r="M306" s="238"/>
      <c r="N306" s="238"/>
      <c r="O306" s="238"/>
      <c r="P306" s="238"/>
      <c r="Q306" s="238"/>
      <c r="R306" s="238"/>
      <c r="S306" s="238"/>
      <c r="T306" s="238"/>
      <c r="U306" s="238"/>
      <c r="V306" s="238"/>
      <c r="W306" s="238"/>
    </row>
    <row r="307" spans="8:23" hidden="1" x14ac:dyDescent="0.2">
      <c r="H307" s="238"/>
      <c r="J307" s="238"/>
      <c r="K307" s="238"/>
      <c r="L307" s="238"/>
      <c r="M307" s="238"/>
      <c r="N307" s="238"/>
      <c r="O307" s="238"/>
      <c r="P307" s="238"/>
      <c r="Q307" s="238"/>
      <c r="R307" s="238"/>
      <c r="S307" s="238"/>
      <c r="T307" s="238"/>
      <c r="U307" s="238"/>
      <c r="V307" s="238"/>
      <c r="W307" s="238"/>
    </row>
    <row r="308" spans="8:23" hidden="1" x14ac:dyDescent="0.2">
      <c r="H308" s="238"/>
      <c r="J308" s="238"/>
      <c r="K308" s="238"/>
      <c r="L308" s="238"/>
      <c r="M308" s="238"/>
      <c r="N308" s="238"/>
      <c r="O308" s="238"/>
      <c r="P308" s="238"/>
      <c r="Q308" s="238"/>
      <c r="R308" s="238"/>
      <c r="S308" s="238"/>
      <c r="T308" s="238"/>
      <c r="U308" s="238"/>
      <c r="V308" s="238"/>
      <c r="W308" s="238"/>
    </row>
    <row r="309" spans="8:23" hidden="1" x14ac:dyDescent="0.2">
      <c r="H309" s="238"/>
      <c r="J309" s="238"/>
      <c r="K309" s="238"/>
      <c r="L309" s="238"/>
      <c r="M309" s="238"/>
      <c r="N309" s="238"/>
      <c r="O309" s="238"/>
      <c r="P309" s="238"/>
      <c r="Q309" s="238"/>
      <c r="R309" s="238"/>
      <c r="S309" s="238"/>
      <c r="T309" s="238"/>
      <c r="U309" s="238"/>
      <c r="V309" s="238"/>
      <c r="W309" s="238"/>
    </row>
    <row r="310" spans="8:23" hidden="1" x14ac:dyDescent="0.2">
      <c r="H310" s="238"/>
      <c r="J310" s="238"/>
      <c r="K310" s="238"/>
      <c r="L310" s="238"/>
      <c r="M310" s="238"/>
      <c r="N310" s="238"/>
      <c r="O310" s="238"/>
      <c r="P310" s="238"/>
      <c r="Q310" s="238"/>
      <c r="R310" s="238"/>
      <c r="S310" s="238"/>
      <c r="T310" s="238"/>
      <c r="U310" s="238"/>
      <c r="V310" s="238"/>
      <c r="W310" s="238"/>
    </row>
    <row r="311" spans="8:23" hidden="1" x14ac:dyDescent="0.2">
      <c r="H311" s="238"/>
      <c r="J311" s="238"/>
      <c r="K311" s="238"/>
      <c r="L311" s="238"/>
      <c r="M311" s="238"/>
      <c r="N311" s="238"/>
      <c r="O311" s="238"/>
      <c r="P311" s="238"/>
      <c r="Q311" s="238"/>
      <c r="R311" s="238"/>
      <c r="S311" s="238"/>
      <c r="T311" s="238"/>
      <c r="U311" s="238"/>
      <c r="V311" s="238"/>
      <c r="W311" s="238"/>
    </row>
    <row r="312" spans="8:23" hidden="1" x14ac:dyDescent="0.2">
      <c r="H312" s="238"/>
      <c r="J312" s="238"/>
      <c r="K312" s="238"/>
      <c r="L312" s="238"/>
      <c r="M312" s="238"/>
      <c r="N312" s="238"/>
      <c r="O312" s="238"/>
      <c r="P312" s="238"/>
      <c r="Q312" s="238"/>
      <c r="R312" s="238"/>
      <c r="S312" s="238"/>
      <c r="T312" s="238"/>
      <c r="U312" s="238"/>
      <c r="V312" s="238"/>
      <c r="W312" s="238"/>
    </row>
    <row r="313" spans="8:23" hidden="1" x14ac:dyDescent="0.2">
      <c r="H313" s="238"/>
      <c r="J313" s="238"/>
      <c r="K313" s="238"/>
      <c r="L313" s="238"/>
      <c r="M313" s="238"/>
      <c r="N313" s="238"/>
      <c r="O313" s="238"/>
      <c r="P313" s="238"/>
      <c r="Q313" s="238"/>
      <c r="R313" s="238"/>
      <c r="S313" s="238"/>
      <c r="T313" s="238"/>
      <c r="U313" s="238"/>
      <c r="V313" s="238"/>
      <c r="W313" s="238"/>
    </row>
    <row r="314" spans="8:23" hidden="1" x14ac:dyDescent="0.2">
      <c r="H314" s="238"/>
      <c r="J314" s="238"/>
      <c r="K314" s="238"/>
      <c r="L314" s="238"/>
      <c r="M314" s="238"/>
      <c r="N314" s="238"/>
      <c r="O314" s="238"/>
      <c r="P314" s="238"/>
      <c r="Q314" s="238"/>
      <c r="R314" s="238"/>
      <c r="S314" s="238"/>
      <c r="T314" s="238"/>
      <c r="U314" s="238"/>
      <c r="V314" s="238"/>
      <c r="W314" s="238"/>
    </row>
    <row r="315" spans="8:23" hidden="1" x14ac:dyDescent="0.2">
      <c r="H315" s="238"/>
      <c r="J315" s="238"/>
      <c r="K315" s="238"/>
      <c r="L315" s="238"/>
      <c r="M315" s="238"/>
      <c r="N315" s="238"/>
      <c r="O315" s="238"/>
      <c r="P315" s="238"/>
      <c r="Q315" s="238"/>
      <c r="R315" s="238"/>
      <c r="S315" s="238"/>
      <c r="T315" s="238"/>
      <c r="U315" s="238"/>
      <c r="V315" s="238"/>
      <c r="W315" s="238"/>
    </row>
    <row r="316" spans="8:23" hidden="1" x14ac:dyDescent="0.2">
      <c r="H316" s="238"/>
      <c r="J316" s="238"/>
      <c r="K316" s="238"/>
      <c r="L316" s="238"/>
      <c r="M316" s="238"/>
      <c r="N316" s="238"/>
      <c r="O316" s="238"/>
      <c r="P316" s="238"/>
      <c r="Q316" s="238"/>
      <c r="R316" s="238"/>
      <c r="S316" s="238"/>
      <c r="T316" s="238"/>
      <c r="U316" s="238"/>
      <c r="V316" s="238"/>
      <c r="W316" s="238"/>
    </row>
  </sheetData>
  <conditionalFormatting sqref="F2:F3">
    <cfRule type="cellIs" dxfId="79" priority="1" stopIfTrue="1" operator="notEqual">
      <formula>0</formula>
    </cfRule>
    <cfRule type="cellIs" dxfId="78" priority="2" stopIfTrue="1" operator="equal">
      <formula>""</formula>
    </cfRule>
  </conditionalFormatting>
  <conditionalFormatting sqref="J3:AAE3">
    <cfRule type="cellIs" dxfId="77" priority="3" operator="equal">
      <formula>"PPA ext."</formula>
    </cfRule>
    <cfRule type="cellIs" dxfId="76" priority="4" operator="equal">
      <formula>"Delay"</formula>
    </cfRule>
    <cfRule type="cellIs" dxfId="75" priority="5" operator="equal">
      <formula>"Fin Close"</formula>
    </cfRule>
    <cfRule type="cellIs" dxfId="74" priority="6" stopIfTrue="1" operator="equal">
      <formula>"Construction"</formula>
    </cfRule>
    <cfRule type="cellIs" dxfId="73" priority="7" stopIfTrue="1" operator="equal">
      <formula>"Operations"</formula>
    </cfRule>
  </conditionalFormatting>
  <pageMargins left="0.70866141732283472" right="0.70866141732283472" top="0.74803149606299213" bottom="0.74803149606299213" header="0.31496062992125984" footer="0.31496062992125984"/>
  <pageSetup paperSize="9" scale="52" fitToHeight="0" orientation="landscape" r:id="rId1"/>
  <headerFooter>
    <oddHeader>&amp;L&amp;F&amp;C&amp;A</oddHeader>
    <oddFooter>&amp;LPrinted on &amp;D at &amp;T&amp;CPage &amp;P of &amp;N&amp;ROfwat</oddFooter>
  </headerFooter>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customProperties>
    <customPr name="MMGroup" r:id="rId2"/>
    <customPr name="MMSheetType" r:id="rId3"/>
    <customPr name="MMTimeAxis"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A812B-91FC-458D-8251-E455E3BF41F0}">
  <sheetPr>
    <outlinePr summaryBelow="0"/>
    <pageSetUpPr fitToPage="1"/>
  </sheetPr>
  <dimension ref="A1:AAE2183"/>
  <sheetViews>
    <sheetView showGridLines="0" defaultGridColor="0" colorId="22" zoomScale="70" zoomScaleNormal="70" workbookViewId="0">
      <pane xSplit="9" ySplit="5" topLeftCell="J112" activePane="bottomRight" state="frozen"/>
      <selection pane="topRight" activeCell="J1" sqref="J1"/>
      <selection pane="bottomLeft" activeCell="A6" sqref="A6"/>
      <selection pane="bottomRight" activeCell="F130" sqref="F130"/>
    </sheetView>
  </sheetViews>
  <sheetFormatPr defaultColWidth="0" defaultRowHeight="13.8" outlineLevelRow="4" outlineLevelCol="1" x14ac:dyDescent="0.2"/>
  <cols>
    <col min="1" max="1" width="10.85546875" style="10" customWidth="1"/>
    <col min="2" max="2" width="1.85546875" style="10" customWidth="1"/>
    <col min="3" max="3" width="1.42578125" style="40" customWidth="1"/>
    <col min="4" max="4" width="1.42578125" style="46" customWidth="1"/>
    <col min="5" max="5" width="121" style="11" customWidth="1"/>
    <col min="6" max="6" width="13.42578125" style="11" customWidth="1"/>
    <col min="7" max="7" width="13.140625" style="11" bestFit="1" customWidth="1"/>
    <col min="8" max="8" width="7" style="11" bestFit="1" customWidth="1"/>
    <col min="9" max="9" width="3.42578125" style="11" customWidth="1"/>
    <col min="10" max="14" width="11.85546875" style="11" hidden="1" customWidth="1" outlineLevel="1"/>
    <col min="15" max="15" width="11.85546875" style="11" bestFit="1" customWidth="1" collapsed="1"/>
    <col min="16" max="17" width="11.85546875" style="11" bestFit="1" customWidth="1"/>
    <col min="18" max="22" width="11.85546875" style="11" customWidth="1"/>
    <col min="23" max="23" width="11.85546875" style="11" bestFit="1" customWidth="1"/>
    <col min="24" max="708" width="15.140625" style="11" hidden="1" customWidth="1"/>
    <col min="709" max="16384" width="15.140625" style="11" hidden="1"/>
  </cols>
  <sheetData>
    <row r="1" spans="1:707" s="1" customFormat="1" ht="31.2" x14ac:dyDescent="0.2">
      <c r="A1" s="1" t="str">
        <f ca="1">RIGHT(CELL("filename", A1), LEN(CELL("filename", A1)) - SEARCH("]", CELL("filename", A1)))</f>
        <v>Calc</v>
      </c>
    </row>
    <row r="2" spans="1:707" s="23" customFormat="1" x14ac:dyDescent="0.2">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2">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2">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2">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x14ac:dyDescent="0.2">
      <c r="A8" s="223" t="s">
        <v>532</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2">
      <c r="B9" s="10" t="s">
        <v>533</v>
      </c>
      <c r="F9" s="260"/>
    </row>
    <row r="10" spans="1:707" s="138" customFormat="1" outlineLevel="2" x14ac:dyDescent="0.2">
      <c r="A10" s="157"/>
      <c r="B10" s="157"/>
      <c r="C10" s="158"/>
      <c r="D10" s="159"/>
      <c r="E10" s="138" t="str">
        <f xml:space="preserve"> InpS!E62</f>
        <v>PR14 BYR WRFIM revenue adjustment in 2017-18 FYA (CPIH deflated) prices (WR)</v>
      </c>
      <c r="F10" s="219" t="str">
        <f xml:space="preserve"> InpS!F62</f>
        <v>n/a</v>
      </c>
      <c r="G10" s="138">
        <f xml:space="preserve"> InpS!G62</f>
        <v>0</v>
      </c>
    </row>
    <row r="11" spans="1:707" s="138" customFormat="1" outlineLevel="2" x14ac:dyDescent="0.2">
      <c r="A11" s="157"/>
      <c r="B11" s="157"/>
      <c r="C11" s="158"/>
      <c r="D11" s="159"/>
      <c r="E11" s="138" t="str">
        <f xml:space="preserve"> InpS!E63</f>
        <v>PR14 BYR WRFIM revenue adjustment in 2017-18 FYA (CPIH deflated) prices (WN)</v>
      </c>
      <c r="F11" s="139">
        <f xml:space="preserve"> InpS!F63</f>
        <v>0</v>
      </c>
      <c r="G11" s="138" t="str">
        <f xml:space="preserve"> InpS!G63</f>
        <v>£m</v>
      </c>
    </row>
    <row r="12" spans="1:707" s="138" customFormat="1" outlineLevel="2" x14ac:dyDescent="0.2">
      <c r="A12" s="157"/>
      <c r="B12" s="157"/>
      <c r="C12" s="158"/>
      <c r="D12" s="159"/>
      <c r="E12" s="138" t="str">
        <f xml:space="preserve"> InpS!E64</f>
        <v>PR14 BYR WRFIM revenue adjustment in 2017-18 FYA (CPIH deflated) prices (WWN)</v>
      </c>
      <c r="F12" s="139">
        <f xml:space="preserve"> InpS!F64</f>
        <v>0</v>
      </c>
      <c r="G12" s="138" t="str">
        <f xml:space="preserve"> InpS!G64</f>
        <v>£m</v>
      </c>
    </row>
    <row r="13" spans="1:707" s="138" customFormat="1" outlineLevel="2" x14ac:dyDescent="0.2">
      <c r="A13" s="157"/>
      <c r="B13" s="157"/>
      <c r="C13" s="158"/>
      <c r="D13" s="159"/>
      <c r="E13" s="138" t="str">
        <f xml:space="preserve"> InpS!E65</f>
        <v>PR14 BYR WRFIM revenue adjustment in 2017-18 FYA (CPIH deflated) prices (BR)</v>
      </c>
      <c r="F13" s="139" t="str">
        <f xml:space="preserve"> InpS!F65</f>
        <v>n/a</v>
      </c>
      <c r="G13" s="138">
        <f xml:space="preserve"> InpS!G65</f>
        <v>0</v>
      </c>
    </row>
    <row r="14" spans="1:707" s="138" customFormat="1" outlineLevel="2" x14ac:dyDescent="0.2">
      <c r="A14" s="157"/>
      <c r="B14" s="157"/>
      <c r="C14" s="158"/>
      <c r="D14" s="159"/>
      <c r="E14" s="138" t="str">
        <f xml:space="preserve"> InpS!E66</f>
        <v>PR14 BYR WRFIM revenue adjustment in 2017-18 FYA (CPIH deflated) prices (ADDN1)</v>
      </c>
      <c r="F14" s="139">
        <f xml:space="preserve"> InpS!F66</f>
        <v>0</v>
      </c>
      <c r="G14" s="138" t="str">
        <f xml:space="preserve"> InpS!G66</f>
        <v>£m</v>
      </c>
    </row>
    <row r="15" spans="1:707" s="138" customFormat="1" outlineLevel="2" x14ac:dyDescent="0.2">
      <c r="A15" s="157"/>
      <c r="B15" s="157"/>
      <c r="C15" s="158"/>
      <c r="D15" s="159"/>
      <c r="E15" s="138" t="str">
        <f xml:space="preserve"> InpS!E67</f>
        <v>PR14 BYR WRFIM revenue adjustment in 2017-18 FYA (CPIH deflated) prices (ADDN2)</v>
      </c>
      <c r="F15" s="139">
        <f xml:space="preserve"> InpS!F67</f>
        <v>0</v>
      </c>
      <c r="G15" s="138" t="str">
        <f xml:space="preserve"> InpS!G67</f>
        <v>£m</v>
      </c>
    </row>
    <row r="16" spans="1:707" s="138" customFormat="1" outlineLevel="2" x14ac:dyDescent="0.2">
      <c r="A16" s="157"/>
      <c r="B16" s="157"/>
      <c r="C16" s="158"/>
      <c r="D16" s="159"/>
      <c r="F16" s="139"/>
    </row>
    <row r="17" spans="1:7" s="138" customFormat="1" outlineLevel="2" x14ac:dyDescent="0.2">
      <c r="A17" s="157"/>
      <c r="B17" s="157"/>
      <c r="C17" s="158"/>
      <c r="D17" s="159"/>
      <c r="E17" s="138" t="str">
        <f xml:space="preserve"> InpS!E69</f>
        <v>PR14 BYR Water trading revenue adjustment in 2017-18 FYA (CPIH deflated) prices (WR)</v>
      </c>
      <c r="F17" s="139">
        <f xml:space="preserve"> InpS!F69</f>
        <v>0</v>
      </c>
      <c r="G17" s="138" t="str">
        <f xml:space="preserve"> InpS!G69</f>
        <v>£m</v>
      </c>
    </row>
    <row r="18" spans="1:7" s="138" customFormat="1" outlineLevel="2" x14ac:dyDescent="0.2">
      <c r="A18" s="157"/>
      <c r="B18" s="157"/>
      <c r="C18" s="158"/>
      <c r="D18" s="159"/>
      <c r="E18" s="138" t="str">
        <f xml:space="preserve"> InpS!E70</f>
        <v>PR14 BYR Water trading revenue adjustment in 2017-18 FYA (CPIH deflated) prices (WN)</v>
      </c>
      <c r="F18" s="139">
        <f xml:space="preserve"> InpS!F70</f>
        <v>0</v>
      </c>
      <c r="G18" s="138" t="str">
        <f xml:space="preserve"> InpS!G70</f>
        <v>£m</v>
      </c>
    </row>
    <row r="19" spans="1:7" s="138" customFormat="1" outlineLevel="2" x14ac:dyDescent="0.2">
      <c r="A19" s="157"/>
      <c r="B19" s="157"/>
      <c r="C19" s="158"/>
      <c r="D19" s="159"/>
      <c r="E19" s="138" t="str">
        <f xml:space="preserve"> InpS!E71</f>
        <v>PR14 BYR Water trading revenue adjustment in 2017-18 FYA (CPIH deflated) prices (WWN)</v>
      </c>
      <c r="F19" s="139">
        <f xml:space="preserve"> InpS!F71</f>
        <v>0</v>
      </c>
      <c r="G19" s="138" t="str">
        <f xml:space="preserve"> InpS!G71</f>
        <v>£m</v>
      </c>
    </row>
    <row r="20" spans="1:7" s="138" customFormat="1" outlineLevel="2" x14ac:dyDescent="0.2">
      <c r="A20" s="157"/>
      <c r="B20" s="157"/>
      <c r="C20" s="158"/>
      <c r="D20" s="159"/>
      <c r="E20" s="138" t="str">
        <f xml:space="preserve"> InpS!E72</f>
        <v>PR14 BYR Water trading revenue adjustment in 2017-18 FYA (CPIH deflated) prices (BR)</v>
      </c>
      <c r="F20" s="139" t="str">
        <f xml:space="preserve"> InpS!F72</f>
        <v>n/a</v>
      </c>
      <c r="G20" s="138">
        <f xml:space="preserve"> InpS!G72</f>
        <v>0</v>
      </c>
    </row>
    <row r="21" spans="1:7" s="138" customFormat="1" outlineLevel="2" x14ac:dyDescent="0.2">
      <c r="A21" s="157"/>
      <c r="B21" s="157"/>
      <c r="C21" s="158"/>
      <c r="D21" s="159"/>
      <c r="E21" s="138" t="str">
        <f xml:space="preserve"> InpS!E73</f>
        <v>PR14 BYR Water trading revenue adjustment in 2017-18 FYA (CPIH deflated) prices (ADDN1)</v>
      </c>
      <c r="F21" s="139" t="str">
        <f xml:space="preserve"> InpS!F73</f>
        <v>n/a</v>
      </c>
      <c r="G21" s="138">
        <f xml:space="preserve"> InpS!G73</f>
        <v>0</v>
      </c>
    </row>
    <row r="22" spans="1:7" s="138" customFormat="1" outlineLevel="2" x14ac:dyDescent="0.2">
      <c r="A22" s="157"/>
      <c r="B22" s="157"/>
      <c r="C22" s="158"/>
      <c r="D22" s="159"/>
      <c r="E22" s="138" t="str">
        <f xml:space="preserve"> InpS!E74</f>
        <v>PR14 BYR Water trading revenue adjustment in 2017-18 FYA (CPIH deflated) prices (ADDN2)</v>
      </c>
      <c r="F22" s="139" t="str">
        <f xml:space="preserve"> InpS!F74</f>
        <v>n/a</v>
      </c>
      <c r="G22" s="138">
        <f xml:space="preserve"> InpS!G74</f>
        <v>0</v>
      </c>
    </row>
    <row r="23" spans="1:7" s="138" customFormat="1" outlineLevel="2" x14ac:dyDescent="0.2">
      <c r="A23" s="157"/>
      <c r="B23" s="157"/>
      <c r="C23" s="158"/>
      <c r="D23" s="159"/>
      <c r="F23" s="139"/>
    </row>
    <row r="24" spans="1:7" s="138" customFormat="1" outlineLevel="2" x14ac:dyDescent="0.2">
      <c r="A24" s="157"/>
      <c r="B24" s="157"/>
      <c r="C24" s="158"/>
      <c r="D24" s="159"/>
      <c r="E24" s="138" t="str">
        <f xml:space="preserve"> InpS!E76</f>
        <v>PR14 BYR Totex menu revenue adjustment in 2017-18 FYA (CPIH deflated) prices (WR)</v>
      </c>
      <c r="F24" s="139" t="str">
        <f xml:space="preserve"> InpS!F76</f>
        <v>n/a</v>
      </c>
      <c r="G24" s="138">
        <f xml:space="preserve"> InpS!G76</f>
        <v>0</v>
      </c>
    </row>
    <row r="25" spans="1:7" s="138" customFormat="1" outlineLevel="2" x14ac:dyDescent="0.2">
      <c r="A25" s="157"/>
      <c r="B25" s="157"/>
      <c r="C25" s="158"/>
      <c r="D25" s="159"/>
      <c r="E25" s="138" t="str">
        <f xml:space="preserve"> InpS!E77</f>
        <v>PR14 BYR Totex menu revenue adjustment in 2017-18 FYA (CPIH deflated) prices (WN)</v>
      </c>
      <c r="F25" s="139">
        <f xml:space="preserve"> InpS!F77</f>
        <v>0</v>
      </c>
      <c r="G25" s="138" t="str">
        <f xml:space="preserve"> InpS!G77</f>
        <v>£m</v>
      </c>
    </row>
    <row r="26" spans="1:7" s="138" customFormat="1" outlineLevel="2" x14ac:dyDescent="0.2">
      <c r="A26" s="157"/>
      <c r="B26" s="157"/>
      <c r="C26" s="158"/>
      <c r="D26" s="159"/>
      <c r="E26" s="138" t="str">
        <f xml:space="preserve"> InpS!E78</f>
        <v>PR14 BYR Totex menu revenue adjustment in 2017-18 FYA (CPIH deflated) prices (WWN)</v>
      </c>
      <c r="F26" s="139">
        <f xml:space="preserve"> InpS!F78</f>
        <v>0</v>
      </c>
      <c r="G26" s="138" t="str">
        <f xml:space="preserve"> InpS!G78</f>
        <v>£m</v>
      </c>
    </row>
    <row r="27" spans="1:7" s="138" customFormat="1" outlineLevel="2" x14ac:dyDescent="0.2">
      <c r="A27" s="157"/>
      <c r="B27" s="157"/>
      <c r="C27" s="158"/>
      <c r="D27" s="159"/>
      <c r="E27" s="138" t="str">
        <f xml:space="preserve"> InpS!E79</f>
        <v>PR14 BYR Totex menu revenue adjustment in 2017-18 FYA (CPIH deflated) prices (BR)</v>
      </c>
      <c r="F27" s="139" t="str">
        <f xml:space="preserve"> InpS!F79</f>
        <v>n/a</v>
      </c>
      <c r="G27" s="138">
        <f xml:space="preserve"> InpS!G79</f>
        <v>0</v>
      </c>
    </row>
    <row r="28" spans="1:7" s="138" customFormat="1" outlineLevel="2" x14ac:dyDescent="0.2">
      <c r="A28" s="157"/>
      <c r="B28" s="157"/>
      <c r="C28" s="158"/>
      <c r="D28" s="159"/>
      <c r="E28" s="138" t="str">
        <f xml:space="preserve"> InpS!E80</f>
        <v>PR14 BYR Totex menu revenue adjustment in 2017-18 FYA (CPIH deflated) prices (ADDN1)</v>
      </c>
      <c r="F28" s="139">
        <f xml:space="preserve"> InpS!F80</f>
        <v>0</v>
      </c>
      <c r="G28" s="138" t="str">
        <f xml:space="preserve"> InpS!G80</f>
        <v>£m</v>
      </c>
    </row>
    <row r="29" spans="1:7" s="138" customFormat="1" outlineLevel="2" x14ac:dyDescent="0.2">
      <c r="A29" s="157"/>
      <c r="B29" s="157"/>
      <c r="C29" s="158"/>
      <c r="D29" s="159"/>
      <c r="E29" s="138" t="str">
        <f xml:space="preserve"> InpS!E81</f>
        <v>PR14 BYR Totex menu revenue adjustment in 2017-18 FYA (CPIH deflated) prices (ADDN2)</v>
      </c>
      <c r="F29" s="139">
        <f xml:space="preserve"> InpS!F81</f>
        <v>0</v>
      </c>
      <c r="G29" s="138" t="str">
        <f xml:space="preserve"> InpS!G81</f>
        <v>£m</v>
      </c>
    </row>
    <row r="30" spans="1:7" s="138" customFormat="1" outlineLevel="2" x14ac:dyDescent="0.2">
      <c r="A30" s="157"/>
      <c r="B30" s="157"/>
      <c r="C30" s="158"/>
      <c r="D30" s="159"/>
      <c r="F30" s="139"/>
    </row>
    <row r="31" spans="1:7" s="138" customFormat="1" outlineLevel="2" x14ac:dyDescent="0.2">
      <c r="A31" s="157"/>
      <c r="B31" s="157"/>
      <c r="C31" s="158"/>
      <c r="D31" s="159"/>
      <c r="E31" s="138" t="str">
        <f xml:space="preserve"> InpS!E83</f>
        <v>PR14 BYR Other revenue adjustment in 2017-18 FYA (CPIH deflated) prices (WR)</v>
      </c>
      <c r="F31" s="139" t="str">
        <f xml:space="preserve"> InpS!F83</f>
        <v>n/a</v>
      </c>
      <c r="G31" s="138">
        <f xml:space="preserve"> InpS!G83</f>
        <v>0</v>
      </c>
    </row>
    <row r="32" spans="1:7" s="138" customFormat="1" outlineLevel="2" x14ac:dyDescent="0.2">
      <c r="A32" s="157"/>
      <c r="B32" s="157"/>
      <c r="C32" s="158"/>
      <c r="D32" s="159"/>
      <c r="E32" s="138" t="str">
        <f xml:space="preserve"> InpS!E84</f>
        <v>PR14 BYR Other revenue adjustment in 2017-18 FYA (CPIH deflated) prices (WN)</v>
      </c>
      <c r="F32" s="139">
        <f xml:space="preserve"> InpS!F84</f>
        <v>0</v>
      </c>
      <c r="G32" s="138" t="str">
        <f xml:space="preserve"> InpS!G84</f>
        <v>£m</v>
      </c>
    </row>
    <row r="33" spans="1:7" s="138" customFormat="1" outlineLevel="2" x14ac:dyDescent="0.2">
      <c r="A33" s="157"/>
      <c r="B33" s="157"/>
      <c r="C33" s="158"/>
      <c r="D33" s="159"/>
      <c r="E33" s="138" t="str">
        <f xml:space="preserve"> InpS!E85</f>
        <v>PR14 BYR Other revenue adjustment in 2017-18 FYA (CPIH deflated) prices (WWN)</v>
      </c>
      <c r="F33" s="139">
        <f xml:space="preserve"> InpS!F85</f>
        <v>0</v>
      </c>
      <c r="G33" s="138" t="str">
        <f xml:space="preserve"> InpS!G85</f>
        <v>£m</v>
      </c>
    </row>
    <row r="34" spans="1:7" s="138" customFormat="1" outlineLevel="2" x14ac:dyDescent="0.2">
      <c r="A34" s="157"/>
      <c r="B34" s="157"/>
      <c r="C34" s="158"/>
      <c r="D34" s="159"/>
      <c r="E34" s="138" t="str">
        <f xml:space="preserve"> InpS!E86</f>
        <v>PR14 BYR Other revenue adjustment in 2017-18 FYA (CPIH deflated) prices (BR)</v>
      </c>
      <c r="F34" s="139" t="str">
        <f xml:space="preserve"> InpS!F86</f>
        <v>n/a</v>
      </c>
      <c r="G34" s="138">
        <f xml:space="preserve"> InpS!G86</f>
        <v>0</v>
      </c>
    </row>
    <row r="35" spans="1:7" s="138" customFormat="1" outlineLevel="2" x14ac:dyDescent="0.2">
      <c r="A35" s="157"/>
      <c r="B35" s="157"/>
      <c r="C35" s="158"/>
      <c r="D35" s="159"/>
      <c r="E35" s="138" t="str">
        <f xml:space="preserve"> InpS!E87</f>
        <v>PR14 BYR Other revenue adjustment in 2017-18 FYA (CPIH deflated) prices (ADDN1)</v>
      </c>
      <c r="F35" s="139" t="str">
        <f xml:space="preserve"> InpS!F87</f>
        <v>n/a</v>
      </c>
      <c r="G35" s="138">
        <f xml:space="preserve"> InpS!G87</f>
        <v>0</v>
      </c>
    </row>
    <row r="36" spans="1:7" s="138" customFormat="1" outlineLevel="2" x14ac:dyDescent="0.2">
      <c r="A36" s="157"/>
      <c r="B36" s="157"/>
      <c r="C36" s="158"/>
      <c r="D36" s="159"/>
      <c r="E36" s="138" t="str">
        <f xml:space="preserve"> InpS!E88</f>
        <v>PR14 BYR Other revenue adjustment in 2017-18 FYA (CPIH deflated) prices (ADDN2)</v>
      </c>
      <c r="F36" s="139" t="str">
        <f xml:space="preserve"> InpS!F88</f>
        <v>n/a</v>
      </c>
      <c r="G36" s="138">
        <f xml:space="preserve"> InpS!G88</f>
        <v>0</v>
      </c>
    </row>
    <row r="37" spans="1:7" s="138" customFormat="1" outlineLevel="2" x14ac:dyDescent="0.2">
      <c r="A37" s="157"/>
      <c r="B37" s="157"/>
      <c r="C37" s="158"/>
      <c r="D37" s="159"/>
      <c r="F37" s="139"/>
    </row>
    <row r="38" spans="1:7" s="138" customFormat="1" outlineLevel="2" x14ac:dyDescent="0.2">
      <c r="A38" s="157"/>
      <c r="B38" s="157"/>
      <c r="C38" s="158"/>
      <c r="D38" s="159"/>
      <c r="E38" s="138" t="str">
        <f xml:space="preserve"> InpS!E90</f>
        <v>PR14 BYR Residential retail revenue adjustment in 2017-18 FYA (CPIH deflated) prices</v>
      </c>
      <c r="F38" s="139">
        <f xml:space="preserve"> InpS!F90</f>
        <v>-1.9930000000000001</v>
      </c>
      <c r="G38" s="138" t="str">
        <f xml:space="preserve"> InpS!G90</f>
        <v>£m</v>
      </c>
    </row>
    <row r="39" spans="1:7" s="138" customFormat="1" outlineLevel="2" x14ac:dyDescent="0.2">
      <c r="A39" s="157"/>
      <c r="B39" s="157"/>
      <c r="C39" s="158"/>
      <c r="D39" s="159"/>
      <c r="F39" s="139"/>
    </row>
    <row r="40" spans="1:7" s="138" customFormat="1" outlineLevel="2" x14ac:dyDescent="0.2">
      <c r="A40" s="157"/>
      <c r="B40" s="157"/>
      <c r="C40" s="158"/>
      <c r="D40" s="159"/>
      <c r="E40" s="138" t="str">
        <f xml:space="preserve"> InpS!E94</f>
        <v>PR19 ODI revenue adjustment in 2017-18 FYA (CPIH deflated) prices (WR)</v>
      </c>
      <c r="F40" s="139">
        <f xml:space="preserve"> InpS!F94</f>
        <v>1.9219999999999999</v>
      </c>
      <c r="G40" s="138" t="str">
        <f xml:space="preserve"> InpS!G94</f>
        <v>£m</v>
      </c>
    </row>
    <row r="41" spans="1:7" s="138" customFormat="1" outlineLevel="2" x14ac:dyDescent="0.2">
      <c r="A41" s="157"/>
      <c r="B41" s="157"/>
      <c r="C41" s="158"/>
      <c r="D41" s="159"/>
      <c r="E41" s="138" t="str">
        <f xml:space="preserve"> InpS!E95</f>
        <v>PR19 ODI revenue adjustment in 2017-18 FYA (CPIH deflated) prices (WN)</v>
      </c>
      <c r="F41" s="139">
        <f xml:space="preserve"> InpS!F95</f>
        <v>-6.8040000000000003</v>
      </c>
      <c r="G41" s="138" t="str">
        <f xml:space="preserve"> InpS!G95</f>
        <v>£m</v>
      </c>
    </row>
    <row r="42" spans="1:7" s="138" customFormat="1" outlineLevel="2" x14ac:dyDescent="0.2">
      <c r="A42" s="157"/>
      <c r="B42" s="157"/>
      <c r="C42" s="158"/>
      <c r="D42" s="159"/>
      <c r="E42" s="138" t="str">
        <f xml:space="preserve"> InpS!E96</f>
        <v>PR19 ODI revenue adjustment in 2017-18 FYA (CPIH deflated) prices (WWN)</v>
      </c>
      <c r="F42" s="139">
        <f xml:space="preserve"> InpS!F96</f>
        <v>4.7050000000000001</v>
      </c>
      <c r="G42" s="138" t="str">
        <f xml:space="preserve"> InpS!G96</f>
        <v>£m</v>
      </c>
    </row>
    <row r="43" spans="1:7" s="138" customFormat="1" outlineLevel="2" x14ac:dyDescent="0.2">
      <c r="A43" s="157"/>
      <c r="B43" s="157"/>
      <c r="C43" s="158"/>
      <c r="D43" s="159"/>
      <c r="E43" s="138" t="str">
        <f xml:space="preserve"> InpS!E97</f>
        <v>PR19 ODI revenue adjustment in 2017-18 FYA (CPIH deflated) prices (BR)</v>
      </c>
      <c r="F43" s="139">
        <f xml:space="preserve"> InpS!F97</f>
        <v>0</v>
      </c>
      <c r="G43" s="138" t="str">
        <f xml:space="preserve"> InpS!G97</f>
        <v>£m</v>
      </c>
    </row>
    <row r="44" spans="1:7" s="138" customFormat="1" outlineLevel="2" x14ac:dyDescent="0.2">
      <c r="A44" s="157"/>
      <c r="B44" s="157"/>
      <c r="C44" s="158"/>
      <c r="D44" s="159"/>
      <c r="E44" s="138" t="str">
        <f xml:space="preserve"> InpS!E98</f>
        <v>PR19 ODI revenue adjustment in 2017-18 FYA (CPIH deflated) prices (ADDN1)</v>
      </c>
      <c r="F44" s="139">
        <f xml:space="preserve"> InpS!F98</f>
        <v>0</v>
      </c>
      <c r="G44" s="138" t="str">
        <f xml:space="preserve"> InpS!G98</f>
        <v>£m</v>
      </c>
    </row>
    <row r="45" spans="1:7" s="138" customFormat="1" outlineLevel="2" x14ac:dyDescent="0.2">
      <c r="A45" s="157"/>
      <c r="B45" s="157"/>
      <c r="C45" s="158"/>
      <c r="D45" s="159"/>
      <c r="E45" s="138" t="str">
        <f xml:space="preserve"> InpS!E99</f>
        <v>PR19 ODI revenue adjustment in 2017-18 FYA (CPIH deflated) prices (ADDN2)</v>
      </c>
      <c r="F45" s="139">
        <f xml:space="preserve"> InpS!F99</f>
        <v>0</v>
      </c>
      <c r="G45" s="138" t="str">
        <f xml:space="preserve"> InpS!G99</f>
        <v>£m</v>
      </c>
    </row>
    <row r="46" spans="1:7" s="138" customFormat="1" outlineLevel="2" x14ac:dyDescent="0.2">
      <c r="A46" s="157"/>
      <c r="B46" s="157"/>
      <c r="C46" s="158"/>
      <c r="D46" s="159"/>
      <c r="E46" s="138" t="str">
        <f xml:space="preserve"> InpS!E100</f>
        <v>PR19 ODI revenue adjustment in 2017-18 FYA (CPIH deflated) prices (Residential retail)</v>
      </c>
      <c r="F46" s="139">
        <f xml:space="preserve"> InpS!F100</f>
        <v>0</v>
      </c>
      <c r="G46" s="138" t="str">
        <f xml:space="preserve"> InpS!G100</f>
        <v>£m</v>
      </c>
    </row>
    <row r="47" spans="1:7" s="138" customFormat="1" outlineLevel="2" x14ac:dyDescent="0.2">
      <c r="A47" s="157"/>
      <c r="B47" s="157"/>
      <c r="C47" s="158"/>
      <c r="D47" s="159"/>
      <c r="E47" s="138" t="str">
        <f xml:space="preserve"> InpS!E101</f>
        <v>PR19 ODI revenue adjustment in 2017-18 FYA (CPIH deflated) prices (Business retail)</v>
      </c>
      <c r="F47" s="139">
        <f xml:space="preserve"> InpS!F101</f>
        <v>0</v>
      </c>
      <c r="G47" s="138" t="str">
        <f xml:space="preserve"> InpS!G101</f>
        <v>£m</v>
      </c>
    </row>
    <row r="48" spans="1:7" s="138" customFormat="1" outlineLevel="2" x14ac:dyDescent="0.2">
      <c r="A48" s="157"/>
      <c r="B48" s="157"/>
      <c r="C48" s="158"/>
      <c r="D48" s="159"/>
      <c r="F48" s="139"/>
    </row>
    <row r="49" spans="1:7" s="138" customFormat="1" outlineLevel="2" x14ac:dyDescent="0.2">
      <c r="A49" s="157"/>
      <c r="B49" s="157"/>
      <c r="C49" s="158"/>
      <c r="D49" s="159"/>
      <c r="E49" s="138" t="str">
        <f xml:space="preserve"> InpS!E112</f>
        <v>PR19 C-MeX revenue adjustment in 2017-18 FYA (CPIH deflated) prices (WR)</v>
      </c>
      <c r="F49" s="139" t="str">
        <f xml:space="preserve"> InpS!F112</f>
        <v>n/a</v>
      </c>
      <c r="G49" s="138">
        <f xml:space="preserve"> InpS!G112</f>
        <v>0</v>
      </c>
    </row>
    <row r="50" spans="1:7" s="138" customFormat="1" outlineLevel="2" x14ac:dyDescent="0.2">
      <c r="A50" s="157"/>
      <c r="B50" s="157"/>
      <c r="C50" s="158"/>
      <c r="D50" s="159"/>
      <c r="E50" s="138" t="str">
        <f xml:space="preserve"> InpS!E113</f>
        <v>PR19 C-MeX revenue adjustment in 2017-18 FYA (CPIH deflated) prices (WN)</v>
      </c>
      <c r="F50" s="139" t="str">
        <f xml:space="preserve"> InpS!F113</f>
        <v>n/a</v>
      </c>
      <c r="G50" s="138">
        <f xml:space="preserve"> InpS!G113</f>
        <v>0</v>
      </c>
    </row>
    <row r="51" spans="1:7" s="138" customFormat="1" outlineLevel="2" x14ac:dyDescent="0.2">
      <c r="A51" s="157"/>
      <c r="B51" s="157"/>
      <c r="C51" s="158"/>
      <c r="D51" s="159"/>
      <c r="E51" s="138" t="str">
        <f xml:space="preserve"> InpS!E114</f>
        <v>PR19 C-MeX revenue adjustment in 2017-18 FYA (CPIH deflated) prices (WWN)</v>
      </c>
      <c r="F51" s="139" t="str">
        <f xml:space="preserve"> InpS!F114</f>
        <v>n/a</v>
      </c>
      <c r="G51" s="138">
        <f xml:space="preserve"> InpS!G114</f>
        <v>0</v>
      </c>
    </row>
    <row r="52" spans="1:7" s="138" customFormat="1" outlineLevel="2" x14ac:dyDescent="0.2">
      <c r="A52" s="157"/>
      <c r="B52" s="157"/>
      <c r="C52" s="158"/>
      <c r="D52" s="159"/>
      <c r="E52" s="138" t="str">
        <f xml:space="preserve"> InpS!E115</f>
        <v>PR19 C-MeX revenue adjustment in 2017-18 FYA (CPIH deflated) prices (BR)</v>
      </c>
      <c r="F52" s="139" t="str">
        <f xml:space="preserve"> InpS!F115</f>
        <v>n/a</v>
      </c>
      <c r="G52" s="138">
        <f xml:space="preserve"> InpS!G115</f>
        <v>0</v>
      </c>
    </row>
    <row r="53" spans="1:7" s="138" customFormat="1" outlineLevel="2" x14ac:dyDescent="0.2">
      <c r="A53" s="157"/>
      <c r="B53" s="157"/>
      <c r="C53" s="158"/>
      <c r="D53" s="159"/>
      <c r="E53" s="138" t="str">
        <f xml:space="preserve"> InpS!E116</f>
        <v>PR19 C-MeX revenue adjustment in 2017-18 FYA (CPIH deflated) prices (ADDN1)</v>
      </c>
      <c r="F53" s="139" t="str">
        <f xml:space="preserve"> InpS!F116</f>
        <v>n/a</v>
      </c>
      <c r="G53" s="138">
        <f xml:space="preserve"> InpS!G116</f>
        <v>0</v>
      </c>
    </row>
    <row r="54" spans="1:7" s="138" customFormat="1" outlineLevel="2" x14ac:dyDescent="0.2">
      <c r="A54" s="157"/>
      <c r="B54" s="157"/>
      <c r="C54" s="158"/>
      <c r="D54" s="159"/>
      <c r="E54" s="138" t="str">
        <f xml:space="preserve"> InpS!E117</f>
        <v>PR19 C-MeX revenue adjustment in 2017-18 FYA (CPIH deflated) prices (ADDN2)</v>
      </c>
      <c r="F54" s="139" t="str">
        <f xml:space="preserve"> InpS!F117</f>
        <v>n/a</v>
      </c>
      <c r="G54" s="138">
        <f xml:space="preserve"> InpS!G117</f>
        <v>0</v>
      </c>
    </row>
    <row r="55" spans="1:7" s="138" customFormat="1" outlineLevel="2" x14ac:dyDescent="0.2">
      <c r="A55" s="157"/>
      <c r="B55" s="157"/>
      <c r="C55" s="158"/>
      <c r="D55" s="159"/>
      <c r="E55" s="138" t="str">
        <f xml:space="preserve"> InpS!E118</f>
        <v>PR19 C-MeX revenue adjustment in 2017-18 FYA (CPIH deflated) prices (Residential retail)</v>
      </c>
      <c r="F55" s="139">
        <f xml:space="preserve"> InpS!F118</f>
        <v>0</v>
      </c>
      <c r="G55" s="138" t="str">
        <f xml:space="preserve"> InpS!G118</f>
        <v>£m</v>
      </c>
    </row>
    <row r="56" spans="1:7" s="138" customFormat="1" outlineLevel="2" x14ac:dyDescent="0.2">
      <c r="A56" s="157"/>
      <c r="B56" s="157"/>
      <c r="C56" s="158"/>
      <c r="D56" s="159"/>
      <c r="E56" s="138" t="str">
        <f xml:space="preserve"> InpS!E119</f>
        <v>PR19 C-MeX revenue adjustment in 2017-18 FYA (CPIH deflated) prices (Business retail)</v>
      </c>
      <c r="F56" s="139" t="str">
        <f xml:space="preserve"> InpS!F119</f>
        <v>n/a</v>
      </c>
      <c r="G56" s="138">
        <f xml:space="preserve"> InpS!G119</f>
        <v>0</v>
      </c>
    </row>
    <row r="57" spans="1:7" s="138" customFormat="1" outlineLevel="2" x14ac:dyDescent="0.2">
      <c r="A57" s="157"/>
      <c r="B57" s="157"/>
      <c r="C57" s="158"/>
      <c r="D57" s="159"/>
      <c r="F57" s="139"/>
    </row>
    <row r="58" spans="1:7" s="138" customFormat="1" outlineLevel="2" x14ac:dyDescent="0.2">
      <c r="A58" s="157"/>
      <c r="B58" s="157"/>
      <c r="C58" s="158"/>
      <c r="D58" s="159"/>
      <c r="E58" s="138" t="str">
        <f xml:space="preserve"> InpS!E121</f>
        <v>PR19 D-MeX revenue adjustment in 2017-18 FYA (CPIH deflated) prices (WR)</v>
      </c>
      <c r="F58" s="139" t="str">
        <f xml:space="preserve"> InpS!F121</f>
        <v>n/a</v>
      </c>
      <c r="G58" s="138">
        <f xml:space="preserve"> InpS!G121</f>
        <v>0</v>
      </c>
    </row>
    <row r="59" spans="1:7" s="138" customFormat="1" outlineLevel="2" x14ac:dyDescent="0.2">
      <c r="A59" s="157"/>
      <c r="B59" s="157"/>
      <c r="C59" s="158"/>
      <c r="D59" s="159"/>
      <c r="E59" s="138" t="str">
        <f xml:space="preserve"> InpS!E122</f>
        <v>PR19 D-MeX revenue adjustment in 2017-18 FYA (CPIH deflated) prices (WN)</v>
      </c>
      <c r="F59" s="139">
        <f xml:space="preserve"> InpS!F122</f>
        <v>0</v>
      </c>
      <c r="G59" s="138" t="str">
        <f xml:space="preserve"> InpS!G122</f>
        <v>£m</v>
      </c>
    </row>
    <row r="60" spans="1:7" s="138" customFormat="1" outlineLevel="2" x14ac:dyDescent="0.2">
      <c r="A60" s="157"/>
      <c r="B60" s="157"/>
      <c r="C60" s="158"/>
      <c r="D60" s="159"/>
      <c r="E60" s="138" t="str">
        <f xml:space="preserve"> InpS!E123</f>
        <v>PR19 D-MeX revenue adjustment in 2017-18 FYA (CPIH deflated) prices (WWN)</v>
      </c>
      <c r="F60" s="139">
        <f xml:space="preserve"> InpS!F123</f>
        <v>0</v>
      </c>
      <c r="G60" s="138" t="str">
        <f xml:space="preserve"> InpS!G123</f>
        <v>£m</v>
      </c>
    </row>
    <row r="61" spans="1:7" s="138" customFormat="1" outlineLevel="2" x14ac:dyDescent="0.2">
      <c r="A61" s="157"/>
      <c r="B61" s="157"/>
      <c r="C61" s="158"/>
      <c r="D61" s="159"/>
      <c r="E61" s="138" t="str">
        <f xml:space="preserve"> InpS!E124</f>
        <v>PR19 D-MeX revenue adjustment in 2017-18 FYA (CPIH deflated) prices (BR)</v>
      </c>
      <c r="F61" s="139" t="str">
        <f xml:space="preserve"> InpS!F124</f>
        <v>n/a</v>
      </c>
      <c r="G61" s="138">
        <f xml:space="preserve"> InpS!G124</f>
        <v>0</v>
      </c>
    </row>
    <row r="62" spans="1:7" s="138" customFormat="1" outlineLevel="2" x14ac:dyDescent="0.2">
      <c r="A62" s="157"/>
      <c r="B62" s="157"/>
      <c r="C62" s="158"/>
      <c r="D62" s="159"/>
      <c r="E62" s="138" t="str">
        <f xml:space="preserve"> InpS!E125</f>
        <v>PR19 D-MeX revenue adjustment in 2017-18 FYA (CPIH deflated) prices (ADDN1)</v>
      </c>
      <c r="F62" s="139" t="str">
        <f xml:space="preserve"> InpS!F125</f>
        <v>n/a</v>
      </c>
      <c r="G62" s="138">
        <f xml:space="preserve"> InpS!G125</f>
        <v>0</v>
      </c>
    </row>
    <row r="63" spans="1:7" s="138" customFormat="1" outlineLevel="2" x14ac:dyDescent="0.2">
      <c r="A63" s="157"/>
      <c r="B63" s="157"/>
      <c r="C63" s="158"/>
      <c r="D63" s="159"/>
      <c r="E63" s="138" t="str">
        <f xml:space="preserve"> InpS!E126</f>
        <v>PR19 D-MeX revenue adjustment in 2017-18 FYA (CPIH deflated) prices (ADDN2)</v>
      </c>
      <c r="F63" s="139" t="str">
        <f xml:space="preserve"> InpS!F126</f>
        <v>n/a</v>
      </c>
      <c r="G63" s="138">
        <f xml:space="preserve"> InpS!G126</f>
        <v>0</v>
      </c>
    </row>
    <row r="64" spans="1:7" s="138" customFormat="1" outlineLevel="2" x14ac:dyDescent="0.2">
      <c r="A64" s="157"/>
      <c r="B64" s="157"/>
      <c r="C64" s="158"/>
      <c r="D64" s="159"/>
      <c r="E64" s="138" t="str">
        <f xml:space="preserve"> InpS!E127</f>
        <v>PR19 D-MeX revenue adjustment in 2017-18 FYA (CPIH deflated) prices (Residential retail)</v>
      </c>
      <c r="F64" s="139" t="str">
        <f xml:space="preserve"> InpS!F127</f>
        <v>n/a</v>
      </c>
      <c r="G64" s="138">
        <f xml:space="preserve"> InpS!G127</f>
        <v>0</v>
      </c>
    </row>
    <row r="65" spans="1:7" s="138" customFormat="1" outlineLevel="2" x14ac:dyDescent="0.2">
      <c r="A65" s="157"/>
      <c r="B65" s="157"/>
      <c r="C65" s="158"/>
      <c r="D65" s="159"/>
      <c r="E65" s="138" t="str">
        <f xml:space="preserve"> InpS!E128</f>
        <v>PR19 D-MeX revenue adjustment in 2017-18 FYA (CPIH deflated) prices (Business retail)</v>
      </c>
      <c r="F65" s="139" t="str">
        <f xml:space="preserve"> InpS!F128</f>
        <v>n/a</v>
      </c>
      <c r="G65" s="138">
        <f xml:space="preserve"> InpS!G128</f>
        <v>0</v>
      </c>
    </row>
    <row r="66" spans="1:7" s="138" customFormat="1" outlineLevel="2" x14ac:dyDescent="0.2">
      <c r="A66" s="157"/>
      <c r="B66" s="157"/>
      <c r="C66" s="158"/>
      <c r="D66" s="159"/>
      <c r="F66" s="139"/>
    </row>
    <row r="67" spans="1:7" s="138" customFormat="1" outlineLevel="2" x14ac:dyDescent="0.2">
      <c r="A67" s="157"/>
      <c r="B67" s="157"/>
      <c r="C67" s="158"/>
      <c r="D67" s="159"/>
      <c r="E67" s="138" t="str">
        <f xml:space="preserve"> InpS!E130</f>
        <v>PR19 Bilateral entry (BEA) revenue adjustment in 2017-18 FYA (CPIH deflated) prices (WR)</v>
      </c>
      <c r="F67" s="139">
        <f xml:space="preserve"> InpS!F130</f>
        <v>0</v>
      </c>
      <c r="G67" s="138" t="str">
        <f xml:space="preserve"> InpS!G130</f>
        <v>£m</v>
      </c>
    </row>
    <row r="68" spans="1:7" s="138" customFormat="1" outlineLevel="2" x14ac:dyDescent="0.2">
      <c r="A68" s="157"/>
      <c r="B68" s="157"/>
      <c r="C68" s="158"/>
      <c r="D68" s="159"/>
      <c r="E68" s="138" t="str">
        <f xml:space="preserve"> InpS!E131</f>
        <v>PR19 Bilateral entry (BEA) revenue adjustment in 2017-18 FYA (CPIH deflated) prices (WN)</v>
      </c>
      <c r="F68" s="139" t="str">
        <f xml:space="preserve"> InpS!F131</f>
        <v>n/a</v>
      </c>
      <c r="G68" s="138">
        <f xml:space="preserve"> InpS!G131</f>
        <v>0</v>
      </c>
    </row>
    <row r="69" spans="1:7" s="138" customFormat="1" outlineLevel="2" x14ac:dyDescent="0.2">
      <c r="A69" s="157"/>
      <c r="B69" s="157"/>
      <c r="C69" s="158"/>
      <c r="D69" s="159"/>
      <c r="E69" s="138" t="str">
        <f xml:space="preserve"> InpS!E132</f>
        <v>PR19 Bilateral entry (BEA) revenue adjustment in 2017-18 FYA (CPIH deflated) prices (WWN)</v>
      </c>
      <c r="F69" s="139" t="str">
        <f xml:space="preserve"> InpS!F132</f>
        <v>n/a</v>
      </c>
      <c r="G69" s="138">
        <f xml:space="preserve"> InpS!G132</f>
        <v>0</v>
      </c>
    </row>
    <row r="70" spans="1:7" s="138" customFormat="1" outlineLevel="2" x14ac:dyDescent="0.2">
      <c r="A70" s="157"/>
      <c r="B70" s="157"/>
      <c r="C70" s="158"/>
      <c r="D70" s="159"/>
      <c r="E70" s="138" t="str">
        <f xml:space="preserve"> InpS!E133</f>
        <v>PR19 Bilateral entry (BEA) revenue adjustment in 2017-18 FYA (CPIH deflated) prices (BR)</v>
      </c>
      <c r="F70" s="139" t="str">
        <f xml:space="preserve"> InpS!F133</f>
        <v>n/a</v>
      </c>
      <c r="G70" s="138">
        <f xml:space="preserve"> InpS!G133</f>
        <v>0</v>
      </c>
    </row>
    <row r="71" spans="1:7" s="138" customFormat="1" outlineLevel="2" x14ac:dyDescent="0.2">
      <c r="A71" s="157"/>
      <c r="B71" s="157"/>
      <c r="C71" s="158"/>
      <c r="D71" s="159"/>
      <c r="E71" s="138" t="str">
        <f xml:space="preserve"> InpS!E134</f>
        <v>PR19 Bilateral entry (BEA) revenue adjustment in 2017-18 FYA (CPIH deflated) prices (ADDN1)</v>
      </c>
      <c r="F71" s="139" t="str">
        <f xml:space="preserve"> InpS!F134</f>
        <v>n/a</v>
      </c>
      <c r="G71" s="138">
        <f xml:space="preserve"> InpS!G134</f>
        <v>0</v>
      </c>
    </row>
    <row r="72" spans="1:7" s="138" customFormat="1" outlineLevel="2" x14ac:dyDescent="0.2">
      <c r="A72" s="157"/>
      <c r="B72" s="157"/>
      <c r="C72" s="158"/>
      <c r="D72" s="159"/>
      <c r="E72" s="138" t="str">
        <f xml:space="preserve"> InpS!E135</f>
        <v>PR19 Bilateral entry (BEA) revenue adjustment in 2017-18 FYA (CPIH deflated) prices (ADDN2)</v>
      </c>
      <c r="F72" s="139" t="str">
        <f xml:space="preserve"> InpS!F135</f>
        <v>n/a</v>
      </c>
      <c r="G72" s="138">
        <f xml:space="preserve"> InpS!G135</f>
        <v>0</v>
      </c>
    </row>
    <row r="73" spans="1:7" s="138" customFormat="1" outlineLevel="2" x14ac:dyDescent="0.2">
      <c r="A73" s="157"/>
      <c r="B73" s="157"/>
      <c r="C73" s="158"/>
      <c r="D73" s="159"/>
      <c r="E73" s="138" t="str">
        <f xml:space="preserve"> InpS!E136</f>
        <v>PR19 Bilateral entry (BEA) revenue adjustment in 2017-18 FYA (CPIH deflated) prices (Residential retail)</v>
      </c>
      <c r="F73" s="139" t="str">
        <f xml:space="preserve"> InpS!F136</f>
        <v>n/a</v>
      </c>
      <c r="G73" s="138">
        <f xml:space="preserve"> InpS!G136</f>
        <v>0</v>
      </c>
    </row>
    <row r="74" spans="1:7" s="138" customFormat="1" outlineLevel="2" x14ac:dyDescent="0.2">
      <c r="A74" s="157"/>
      <c r="B74" s="157"/>
      <c r="C74" s="158"/>
      <c r="D74" s="159"/>
      <c r="E74" s="138" t="str">
        <f xml:space="preserve"> InpS!E137</f>
        <v>PR19 Bilateral entry (BEA) revenue adjustment in 2017-18 FYA (CPIH deflated) prices (Business retail)</v>
      </c>
      <c r="F74" s="139" t="str">
        <f xml:space="preserve"> InpS!F137</f>
        <v>n/a</v>
      </c>
      <c r="G74" s="138">
        <f xml:space="preserve"> InpS!G137</f>
        <v>0</v>
      </c>
    </row>
    <row r="75" spans="1:7" s="138" customFormat="1" outlineLevel="2" x14ac:dyDescent="0.2">
      <c r="A75" s="157"/>
      <c r="B75" s="157"/>
      <c r="C75" s="158"/>
      <c r="D75" s="159"/>
      <c r="F75" s="139"/>
    </row>
    <row r="76" spans="1:7" s="138" customFormat="1" outlineLevel="2" x14ac:dyDescent="0.2">
      <c r="A76" s="157"/>
      <c r="B76" s="157"/>
      <c r="C76" s="158"/>
      <c r="D76" s="159"/>
      <c r="E76" s="138" t="str">
        <f xml:space="preserve"> InpS!E148</f>
        <v>PR19 Bioresources forecasting accuracy incentive penalty in 2017-18 FYA (CPIH deflated) prices (WR)</v>
      </c>
      <c r="F76" s="139" t="str">
        <f xml:space="preserve"> InpS!F148</f>
        <v>n/a</v>
      </c>
      <c r="G76" s="138">
        <f xml:space="preserve"> InpS!G148</f>
        <v>0</v>
      </c>
    </row>
    <row r="77" spans="1:7" s="138" customFormat="1" outlineLevel="2" x14ac:dyDescent="0.2">
      <c r="A77" s="157"/>
      <c r="B77" s="157"/>
      <c r="C77" s="158"/>
      <c r="D77" s="159"/>
      <c r="E77" s="138" t="str">
        <f xml:space="preserve"> InpS!E149</f>
        <v>PR19 Bioresources forecasting accuracy incentive penalty in 2017-18 FYA (CPIH deflated) prices (WN)</v>
      </c>
      <c r="F77" s="139" t="str">
        <f xml:space="preserve"> InpS!F149</f>
        <v>n/a</v>
      </c>
      <c r="G77" s="138">
        <f xml:space="preserve"> InpS!G149</f>
        <v>0</v>
      </c>
    </row>
    <row r="78" spans="1:7" s="138" customFormat="1" outlineLevel="2" x14ac:dyDescent="0.2">
      <c r="A78" s="157"/>
      <c r="B78" s="157"/>
      <c r="C78" s="158"/>
      <c r="D78" s="159"/>
      <c r="E78" s="138" t="str">
        <f xml:space="preserve"> InpS!E150</f>
        <v>PR19 Bioresources forecasting accuracy incentive penalty in 2017-18 FYA (CPIH deflated) prices (WWN)</v>
      </c>
      <c r="F78" s="139" t="str">
        <f xml:space="preserve"> InpS!F150</f>
        <v>n/a</v>
      </c>
      <c r="G78" s="138">
        <f xml:space="preserve"> InpS!G150</f>
        <v>0</v>
      </c>
    </row>
    <row r="79" spans="1:7" s="138" customFormat="1" outlineLevel="2" x14ac:dyDescent="0.2">
      <c r="A79" s="157"/>
      <c r="B79" s="157"/>
      <c r="C79" s="158"/>
      <c r="D79" s="159"/>
      <c r="E79" s="138" t="str">
        <f xml:space="preserve"> InpS!E151</f>
        <v>PR19 Bioresources forecasting accuracy incentive penalty in 2017-18 FYA (CPIH deflated) prices (BR)</v>
      </c>
      <c r="F79" s="219">
        <f xml:space="preserve"> InpS!F151</f>
        <v>0</v>
      </c>
      <c r="G79" s="138" t="str">
        <f xml:space="preserve"> InpS!G151</f>
        <v>£m</v>
      </c>
    </row>
    <row r="80" spans="1:7" s="138" customFormat="1" outlineLevel="2" x14ac:dyDescent="0.2">
      <c r="A80" s="157"/>
      <c r="B80" s="157"/>
      <c r="C80" s="158"/>
      <c r="D80" s="159"/>
      <c r="E80" s="138" t="str">
        <f xml:space="preserve"> InpS!E152</f>
        <v>PR19 Bioresources forecasting accuracy incentive penalty in 2017-18 FYA (CPIH deflated) prices (ADDN1)</v>
      </c>
      <c r="F80" s="139" t="str">
        <f xml:space="preserve"> InpS!F152</f>
        <v>n/a</v>
      </c>
      <c r="G80" s="138">
        <f xml:space="preserve"> InpS!G152</f>
        <v>0</v>
      </c>
    </row>
    <row r="81" spans="1:7" s="138" customFormat="1" outlineLevel="2" x14ac:dyDescent="0.2">
      <c r="A81" s="157"/>
      <c r="B81" s="157"/>
      <c r="C81" s="158"/>
      <c r="D81" s="159"/>
      <c r="E81" s="138" t="str">
        <f xml:space="preserve"> InpS!E153</f>
        <v>PR19 Bioresources forecasting accuracy incentive penalty in 2017-18 FYA (CPIH deflated) prices (ADDN2)</v>
      </c>
      <c r="F81" s="139" t="str">
        <f xml:space="preserve"> InpS!F153</f>
        <v>n/a</v>
      </c>
      <c r="G81" s="138">
        <f xml:space="preserve"> InpS!G153</f>
        <v>0</v>
      </c>
    </row>
    <row r="82" spans="1:7" s="138" customFormat="1" outlineLevel="2" x14ac:dyDescent="0.2">
      <c r="A82" s="157"/>
      <c r="B82" s="157"/>
      <c r="C82" s="158"/>
      <c r="D82" s="159"/>
      <c r="E82" s="138" t="str">
        <f xml:space="preserve"> InpS!E154</f>
        <v>PR19 Bioresources forecasting accuracy incentive penalty in 2017-18 FYA (CPIH deflated) prices (Residential retail)</v>
      </c>
      <c r="F82" s="139" t="str">
        <f xml:space="preserve"> InpS!F154</f>
        <v>n/a</v>
      </c>
      <c r="G82" s="138">
        <f xml:space="preserve"> InpS!G154</f>
        <v>0</v>
      </c>
    </row>
    <row r="83" spans="1:7" s="138" customFormat="1" outlineLevel="2" x14ac:dyDescent="0.2">
      <c r="A83" s="157"/>
      <c r="B83" s="157"/>
      <c r="C83" s="158"/>
      <c r="D83" s="159"/>
      <c r="E83" s="138" t="str">
        <f xml:space="preserve"> InpS!E155</f>
        <v>PR19 Bioresources forecasting accuracy incentive penalty in 2017-18 FYA (CPIH deflated) prices (Business retail)</v>
      </c>
      <c r="F83" s="139" t="str">
        <f xml:space="preserve"> InpS!F155</f>
        <v>n/a</v>
      </c>
      <c r="G83" s="138">
        <f xml:space="preserve"> InpS!G155</f>
        <v>0</v>
      </c>
    </row>
    <row r="84" spans="1:7" s="138" customFormat="1" outlineLevel="2" x14ac:dyDescent="0.2">
      <c r="A84" s="157"/>
      <c r="B84" s="157"/>
      <c r="C84" s="158"/>
      <c r="D84" s="159"/>
      <c r="F84" s="139"/>
    </row>
    <row r="85" spans="1:7" s="138" customFormat="1" outlineLevel="2" x14ac:dyDescent="0.2">
      <c r="A85" s="157"/>
      <c r="B85" s="157"/>
      <c r="C85" s="158"/>
      <c r="D85" s="159"/>
      <c r="E85" s="138" t="str">
        <f xml:space="preserve"> InpS!E166</f>
        <v>PR19 Business retail revenue adjustment in 2017-18 FYA (CPIH deflated) prices (WR)</v>
      </c>
      <c r="F85" s="139" t="str">
        <f xml:space="preserve"> InpS!F166</f>
        <v>n/a</v>
      </c>
      <c r="G85" s="138">
        <f xml:space="preserve"> InpS!G166</f>
        <v>0</v>
      </c>
    </row>
    <row r="86" spans="1:7" s="138" customFormat="1" outlineLevel="2" x14ac:dyDescent="0.2">
      <c r="A86" s="157"/>
      <c r="B86" s="157"/>
      <c r="C86" s="158"/>
      <c r="D86" s="159"/>
      <c r="E86" s="138" t="str">
        <f xml:space="preserve"> InpS!E167</f>
        <v>PR19 Business retail revenue adjustment in 2017-18 FYA (CPIH deflated) prices (WN)</v>
      </c>
      <c r="F86" s="139" t="str">
        <f xml:space="preserve"> InpS!F167</f>
        <v>n/a</v>
      </c>
      <c r="G86" s="138">
        <f xml:space="preserve"> InpS!G167</f>
        <v>0</v>
      </c>
    </row>
    <row r="87" spans="1:7" s="138" customFormat="1" outlineLevel="2" x14ac:dyDescent="0.2">
      <c r="A87" s="157"/>
      <c r="B87" s="157"/>
      <c r="C87" s="158"/>
      <c r="D87" s="159"/>
      <c r="E87" s="138" t="str">
        <f xml:space="preserve"> InpS!E168</f>
        <v>PR19 Business retail revenue adjustment in 2017-18 FYA (CPIH deflated) prices (WWN)</v>
      </c>
      <c r="F87" s="139" t="str">
        <f xml:space="preserve"> InpS!F168</f>
        <v>n/a</v>
      </c>
      <c r="G87" s="138">
        <f xml:space="preserve"> InpS!G168</f>
        <v>0</v>
      </c>
    </row>
    <row r="88" spans="1:7" s="138" customFormat="1" outlineLevel="2" x14ac:dyDescent="0.2">
      <c r="A88" s="157"/>
      <c r="B88" s="157"/>
      <c r="C88" s="158"/>
      <c r="D88" s="159"/>
      <c r="E88" s="138" t="str">
        <f xml:space="preserve"> InpS!E169</f>
        <v>PR19 Business retail revenue adjustment in 2017-18 FYA (CPIH deflated) prices (BR)</v>
      </c>
      <c r="F88" s="139" t="str">
        <f xml:space="preserve"> InpS!F169</f>
        <v>n/a</v>
      </c>
      <c r="G88" s="138">
        <f xml:space="preserve"> InpS!G169</f>
        <v>0</v>
      </c>
    </row>
    <row r="89" spans="1:7" s="138" customFormat="1" outlineLevel="2" x14ac:dyDescent="0.2">
      <c r="A89" s="157"/>
      <c r="B89" s="157"/>
      <c r="C89" s="158"/>
      <c r="D89" s="159"/>
      <c r="E89" s="138" t="str">
        <f xml:space="preserve"> InpS!E170</f>
        <v>PR19 Business retail revenue adjustment in 2017-18 FYA (CPIH deflated) prices (ADDN1)</v>
      </c>
      <c r="F89" s="139" t="str">
        <f xml:space="preserve"> InpS!F170</f>
        <v>n/a</v>
      </c>
      <c r="G89" s="138">
        <f xml:space="preserve"> InpS!G170</f>
        <v>0</v>
      </c>
    </row>
    <row r="90" spans="1:7" s="138" customFormat="1" outlineLevel="2" x14ac:dyDescent="0.2">
      <c r="A90" s="157"/>
      <c r="B90" s="157"/>
      <c r="C90" s="158"/>
      <c r="D90" s="159"/>
      <c r="E90" s="138" t="str">
        <f xml:space="preserve"> InpS!E171</f>
        <v>PR19 Business retail revenue adjustment in 2017-18 FYA (CPIH deflated) prices (ADDN2)</v>
      </c>
      <c r="F90" s="139" t="str">
        <f xml:space="preserve"> InpS!F171</f>
        <v>n/a</v>
      </c>
      <c r="G90" s="138">
        <f xml:space="preserve"> InpS!G171</f>
        <v>0</v>
      </c>
    </row>
    <row r="91" spans="1:7" s="138" customFormat="1" outlineLevel="2" x14ac:dyDescent="0.2">
      <c r="A91" s="157"/>
      <c r="B91" s="157"/>
      <c r="C91" s="158"/>
      <c r="D91" s="159"/>
      <c r="E91" s="138" t="str">
        <f xml:space="preserve"> InpS!E172</f>
        <v>PR19 Business retail revenue adjustment in 2017-18 FYA (CPIH deflated) prices (Residential retail)</v>
      </c>
      <c r="F91" s="139" t="str">
        <f xml:space="preserve"> InpS!F172</f>
        <v>n/a</v>
      </c>
      <c r="G91" s="138">
        <f xml:space="preserve"> InpS!G172</f>
        <v>0</v>
      </c>
    </row>
    <row r="92" spans="1:7" s="138" customFormat="1" outlineLevel="2" x14ac:dyDescent="0.2">
      <c r="A92" s="157"/>
      <c r="B92" s="157"/>
      <c r="C92" s="158"/>
      <c r="D92" s="159"/>
      <c r="E92" s="138" t="str">
        <f xml:space="preserve"> InpS!E173</f>
        <v>PR19 Business retail revenue adjustment in 2017-18 FYA (CPIH deflated) prices (Business retail)</v>
      </c>
      <c r="F92" s="139">
        <f xml:space="preserve"> InpS!F173</f>
        <v>1.49</v>
      </c>
      <c r="G92" s="138" t="str">
        <f xml:space="preserve"> InpS!G173</f>
        <v>£m</v>
      </c>
    </row>
    <row r="93" spans="1:7" s="138" customFormat="1" outlineLevel="2" x14ac:dyDescent="0.2">
      <c r="A93" s="157"/>
      <c r="B93" s="157"/>
      <c r="C93" s="158"/>
      <c r="D93" s="159"/>
      <c r="F93" s="139"/>
    </row>
    <row r="94" spans="1:7" s="138" customFormat="1" outlineLevel="2" x14ac:dyDescent="0.2">
      <c r="A94" s="157"/>
      <c r="B94" s="157"/>
      <c r="C94" s="158"/>
      <c r="D94" s="159"/>
      <c r="E94" s="138" t="str">
        <f xml:space="preserve"> InpS!E175</f>
        <v>PR19 Water trading revenue adjustment in 2017-18 FYA (CPIH deflated) prices (WR)</v>
      </c>
      <c r="F94" s="139">
        <f xml:space="preserve"> InpS!F175</f>
        <v>0</v>
      </c>
      <c r="G94" s="138" t="str">
        <f xml:space="preserve"> InpS!G175</f>
        <v>£m</v>
      </c>
    </row>
    <row r="95" spans="1:7" s="138" customFormat="1" outlineLevel="2" x14ac:dyDescent="0.2">
      <c r="A95" s="157"/>
      <c r="B95" s="157"/>
      <c r="C95" s="158"/>
      <c r="D95" s="159"/>
      <c r="E95" s="138" t="str">
        <f xml:space="preserve"> InpS!E176</f>
        <v>PR19 Water trading revenue adjustment in 2017-18 FYA (CPIH deflated) prices (WN)</v>
      </c>
      <c r="F95" s="139">
        <f xml:space="preserve"> InpS!F176</f>
        <v>0</v>
      </c>
      <c r="G95" s="138" t="str">
        <f xml:space="preserve"> InpS!G176</f>
        <v>£m</v>
      </c>
    </row>
    <row r="96" spans="1:7" s="138" customFormat="1" outlineLevel="2" x14ac:dyDescent="0.2">
      <c r="A96" s="157"/>
      <c r="B96" s="157"/>
      <c r="C96" s="158"/>
      <c r="D96" s="159"/>
      <c r="E96" s="138" t="str">
        <f xml:space="preserve"> InpS!E177</f>
        <v>PR19 Water trading revenue adjustment in 2017-18 FYA (CPIH deflated) prices (WWN)</v>
      </c>
      <c r="F96" s="139" t="str">
        <f xml:space="preserve"> InpS!F177</f>
        <v>n/a</v>
      </c>
      <c r="G96" s="138">
        <f xml:space="preserve"> InpS!G177</f>
        <v>0</v>
      </c>
    </row>
    <row r="97" spans="1:7" s="138" customFormat="1" outlineLevel="2" x14ac:dyDescent="0.2">
      <c r="A97" s="157"/>
      <c r="B97" s="157"/>
      <c r="C97" s="158"/>
      <c r="D97" s="159"/>
      <c r="E97" s="138" t="str">
        <f xml:space="preserve"> InpS!E178</f>
        <v>PR19 Water trading revenue adjustment in 2017-18 FYA (CPIH deflated) prices (BR)</v>
      </c>
      <c r="F97" s="139" t="str">
        <f xml:space="preserve"> InpS!F178</f>
        <v>n/a</v>
      </c>
      <c r="G97" s="138">
        <f xml:space="preserve"> InpS!G178</f>
        <v>0</v>
      </c>
    </row>
    <row r="98" spans="1:7" s="138" customFormat="1" outlineLevel="2" x14ac:dyDescent="0.2">
      <c r="A98" s="157"/>
      <c r="B98" s="157"/>
      <c r="C98" s="158"/>
      <c r="D98" s="159"/>
      <c r="E98" s="138" t="str">
        <f xml:space="preserve"> InpS!E179</f>
        <v>PR19 Water trading revenue adjustment in 2017-18 FYA (CPIH deflated) prices (ADDN1)</v>
      </c>
      <c r="F98" s="139" t="str">
        <f xml:space="preserve"> InpS!F179</f>
        <v>n/a</v>
      </c>
      <c r="G98" s="138">
        <f xml:space="preserve"> InpS!G179</f>
        <v>0</v>
      </c>
    </row>
    <row r="99" spans="1:7" s="138" customFormat="1" outlineLevel="2" x14ac:dyDescent="0.2">
      <c r="A99" s="157"/>
      <c r="B99" s="157"/>
      <c r="C99" s="158"/>
      <c r="D99" s="159"/>
      <c r="E99" s="138" t="str">
        <f xml:space="preserve"> InpS!E180</f>
        <v>PR19 Water trading revenue adjustment in 2017-18 FYA (CPIH deflated) prices (ADDN2)</v>
      </c>
      <c r="F99" s="139" t="str">
        <f xml:space="preserve"> InpS!F180</f>
        <v>n/a</v>
      </c>
      <c r="G99" s="138">
        <f xml:space="preserve"> InpS!G180</f>
        <v>0</v>
      </c>
    </row>
    <row r="100" spans="1:7" s="138" customFormat="1" outlineLevel="2" x14ac:dyDescent="0.2">
      <c r="A100" s="157"/>
      <c r="B100" s="157"/>
      <c r="C100" s="158"/>
      <c r="D100" s="159"/>
      <c r="E100" s="138" t="str">
        <f xml:space="preserve"> InpS!E181</f>
        <v>PR19 Water trading revenue adjustment in 2017-18 FYA (CPIH deflated) prices (Residential retail)</v>
      </c>
      <c r="F100" s="139" t="str">
        <f xml:space="preserve"> InpS!F181</f>
        <v>n/a</v>
      </c>
      <c r="G100" s="138">
        <f xml:space="preserve"> InpS!G181</f>
        <v>0</v>
      </c>
    </row>
    <row r="101" spans="1:7" s="138" customFormat="1" outlineLevel="2" x14ac:dyDescent="0.2">
      <c r="A101" s="157"/>
      <c r="B101" s="157"/>
      <c r="C101" s="158"/>
      <c r="D101" s="159"/>
      <c r="E101" s="138" t="str">
        <f xml:space="preserve"> InpS!E182</f>
        <v>PR19 Water trading revenue adjustment in 2017-18 FYA (CPIH deflated) prices (Business retail)</v>
      </c>
      <c r="F101" s="139" t="str">
        <f xml:space="preserve"> InpS!F182</f>
        <v>n/a</v>
      </c>
      <c r="G101" s="138">
        <f xml:space="preserve"> InpS!G182</f>
        <v>0</v>
      </c>
    </row>
    <row r="102" spans="1:7" s="138" customFormat="1" outlineLevel="2" x14ac:dyDescent="0.2">
      <c r="A102" s="157"/>
      <c r="B102" s="157"/>
      <c r="C102" s="158"/>
      <c r="D102" s="159"/>
      <c r="F102" s="139"/>
    </row>
    <row r="103" spans="1:7" s="138" customFormat="1" outlineLevel="2" x14ac:dyDescent="0.2">
      <c r="A103" s="157"/>
      <c r="B103" s="157"/>
      <c r="C103" s="158"/>
      <c r="D103" s="159"/>
      <c r="E103" s="138" t="str">
        <f xml:space="preserve"> InpS!E184</f>
        <v>PR19 Developer services revenue adjustment in 2017-18 FYA (CPIH deflated) prices (WR)</v>
      </c>
      <c r="F103" s="139" t="str">
        <f xml:space="preserve"> InpS!F184</f>
        <v>n/a</v>
      </c>
      <c r="G103" s="138">
        <f xml:space="preserve"> InpS!G184</f>
        <v>0</v>
      </c>
    </row>
    <row r="104" spans="1:7" s="138" customFormat="1" outlineLevel="2" x14ac:dyDescent="0.2">
      <c r="A104" s="157"/>
      <c r="B104" s="157"/>
      <c r="C104" s="158"/>
      <c r="D104" s="159"/>
      <c r="E104" s="138" t="str">
        <f xml:space="preserve"> InpS!E185</f>
        <v>PR19 Developer services revenue adjustment in 2017-18 FYA (CPIH deflated) prices (WN)</v>
      </c>
      <c r="F104" s="139">
        <f xml:space="preserve"> InpS!F185</f>
        <v>11.566000000000001</v>
      </c>
      <c r="G104" s="138" t="str">
        <f xml:space="preserve"> InpS!G185</f>
        <v>£m</v>
      </c>
    </row>
    <row r="105" spans="1:7" s="138" customFormat="1" outlineLevel="2" x14ac:dyDescent="0.2">
      <c r="A105" s="157"/>
      <c r="B105" s="157"/>
      <c r="C105" s="158"/>
      <c r="D105" s="159"/>
      <c r="E105" s="138" t="str">
        <f xml:space="preserve"> InpS!E186</f>
        <v>PR19 Developer services revenue adjustment in 2017-18 FYA (CPIH deflated) prices (WWN)</v>
      </c>
      <c r="F105" s="139">
        <f xml:space="preserve"> InpS!F186</f>
        <v>6.8550000000000004</v>
      </c>
      <c r="G105" s="138" t="str">
        <f xml:space="preserve"> InpS!G186</f>
        <v>£m</v>
      </c>
    </row>
    <row r="106" spans="1:7" s="138" customFormat="1" outlineLevel="2" x14ac:dyDescent="0.2">
      <c r="A106" s="157"/>
      <c r="B106" s="157"/>
      <c r="C106" s="158"/>
      <c r="D106" s="159"/>
      <c r="E106" s="138" t="str">
        <f xml:space="preserve"> InpS!E187</f>
        <v>PR19 Developer services revenue adjustment in 2017-18 FYA (CPIH deflated) prices (BR)</v>
      </c>
      <c r="F106" s="139" t="str">
        <f xml:space="preserve"> InpS!F187</f>
        <v>n/a</v>
      </c>
      <c r="G106" s="138">
        <f xml:space="preserve"> InpS!G187</f>
        <v>0</v>
      </c>
    </row>
    <row r="107" spans="1:7" s="138" customFormat="1" outlineLevel="2" x14ac:dyDescent="0.2">
      <c r="A107" s="157"/>
      <c r="B107" s="157"/>
      <c r="C107" s="158"/>
      <c r="D107" s="159"/>
      <c r="E107" s="138" t="str">
        <f xml:space="preserve"> InpS!E188</f>
        <v>PR19 Developer services revenue adjustment in 2017-18 FYA (CPIH deflated) prices (ADDN1)</v>
      </c>
      <c r="F107" s="139" t="str">
        <f xml:space="preserve"> InpS!F188</f>
        <v>n/a</v>
      </c>
      <c r="G107" s="138">
        <f xml:space="preserve"> InpS!G188</f>
        <v>0</v>
      </c>
    </row>
    <row r="108" spans="1:7" s="138" customFormat="1" outlineLevel="2" x14ac:dyDescent="0.2">
      <c r="A108" s="157"/>
      <c r="B108" s="157"/>
      <c r="C108" s="158"/>
      <c r="D108" s="159"/>
      <c r="E108" s="138" t="str">
        <f xml:space="preserve"> InpS!E189</f>
        <v>PR19 Developer services revenue adjustment in 2017-18 FYA (CPIH deflated) prices (ADDN2)</v>
      </c>
      <c r="F108" s="139" t="str">
        <f xml:space="preserve"> InpS!F189</f>
        <v>n/a</v>
      </c>
      <c r="G108" s="138">
        <f xml:space="preserve"> InpS!G189</f>
        <v>0</v>
      </c>
    </row>
    <row r="109" spans="1:7" s="138" customFormat="1" outlineLevel="2" x14ac:dyDescent="0.2">
      <c r="A109" s="157"/>
      <c r="B109" s="157"/>
      <c r="C109" s="158"/>
      <c r="D109" s="159"/>
      <c r="E109" s="138" t="str">
        <f xml:space="preserve"> InpS!E190</f>
        <v>PR19 Developer services revenue adjustment in 2017-18 FYA (CPIH deflated) prices (Residential retail)</v>
      </c>
      <c r="F109" s="139" t="str">
        <f xml:space="preserve"> InpS!F190</f>
        <v>n/a</v>
      </c>
      <c r="G109" s="138">
        <f xml:space="preserve"> InpS!G190</f>
        <v>0</v>
      </c>
    </row>
    <row r="110" spans="1:7" s="138" customFormat="1" outlineLevel="2" x14ac:dyDescent="0.2">
      <c r="A110" s="157"/>
      <c r="B110" s="157"/>
      <c r="C110" s="158"/>
      <c r="D110" s="159"/>
      <c r="E110" s="138" t="str">
        <f xml:space="preserve"> InpS!E191</f>
        <v>PR19 Developer services revenue adjustment in 2017-18 FYA (CPIH deflated) prices (Business retail)</v>
      </c>
      <c r="F110" s="139" t="str">
        <f xml:space="preserve"> InpS!F191</f>
        <v>n/a</v>
      </c>
      <c r="G110" s="138">
        <f xml:space="preserve"> InpS!G191</f>
        <v>0</v>
      </c>
    </row>
    <row r="111" spans="1:7" s="138" customFormat="1" outlineLevel="2" x14ac:dyDescent="0.2">
      <c r="A111" s="157"/>
      <c r="B111" s="157"/>
      <c r="C111" s="158"/>
      <c r="D111" s="159"/>
      <c r="F111" s="139"/>
    </row>
    <row r="112" spans="1:7" s="138" customFormat="1" outlineLevel="2" x14ac:dyDescent="0.2">
      <c r="A112" s="157"/>
      <c r="B112" s="157"/>
      <c r="C112" s="158"/>
      <c r="D112" s="159"/>
      <c r="E112" s="138" t="str">
        <f xml:space="preserve"> InpS!E193</f>
        <v>PR19 Cost of new debt revenue adjustment in 2017-18 FYA (CPIH deflated) prices (WR)</v>
      </c>
      <c r="F112" s="139">
        <f xml:space="preserve"> InpS!F193</f>
        <v>0.86299999999999999</v>
      </c>
      <c r="G112" s="138" t="str">
        <f xml:space="preserve"> InpS!G193</f>
        <v>£m</v>
      </c>
    </row>
    <row r="113" spans="1:7" s="138" customFormat="1" outlineLevel="2" x14ac:dyDescent="0.2">
      <c r="A113" s="157"/>
      <c r="B113" s="157"/>
      <c r="C113" s="158"/>
      <c r="D113" s="159"/>
      <c r="E113" s="138" t="str">
        <f xml:space="preserve"> InpS!E194</f>
        <v>PR19 Cost of new debt revenue adjustment in 2017-18 FYA (CPIH deflated) prices (WN)</v>
      </c>
      <c r="F113" s="139">
        <f xml:space="preserve"> InpS!F194</f>
        <v>6.35</v>
      </c>
      <c r="G113" s="138" t="str">
        <f xml:space="preserve"> InpS!G194</f>
        <v>£m</v>
      </c>
    </row>
    <row r="114" spans="1:7" s="138" customFormat="1" outlineLevel="2" x14ac:dyDescent="0.2">
      <c r="A114" s="157"/>
      <c r="B114" s="157"/>
      <c r="C114" s="158"/>
      <c r="D114" s="159"/>
      <c r="E114" s="138" t="str">
        <f xml:space="preserve"> InpS!E195</f>
        <v>PR19 Cost of new debt revenue adjustment in 2017-18 FYA (CPIH deflated) prices (WWN)</v>
      </c>
      <c r="F114" s="139">
        <f xml:space="preserve"> InpS!F195</f>
        <v>13.427</v>
      </c>
      <c r="G114" s="138" t="str">
        <f xml:space="preserve"> InpS!G195</f>
        <v>£m</v>
      </c>
    </row>
    <row r="115" spans="1:7" s="138" customFormat="1" outlineLevel="2" x14ac:dyDescent="0.2">
      <c r="A115" s="157"/>
      <c r="B115" s="157"/>
      <c r="C115" s="158"/>
      <c r="D115" s="159"/>
      <c r="E115" s="138" t="str">
        <f xml:space="preserve"> InpS!E196</f>
        <v>PR19 Cost of new debt revenue adjustment in 2017-18 FYA (CPIH deflated) prices (BR)</v>
      </c>
      <c r="F115" s="139">
        <f xml:space="preserve"> InpS!F196</f>
        <v>0.79400000000000004</v>
      </c>
      <c r="G115" s="138" t="str">
        <f xml:space="preserve"> InpS!G196</f>
        <v>£m</v>
      </c>
    </row>
    <row r="116" spans="1:7" s="138" customFormat="1" outlineLevel="2" x14ac:dyDescent="0.2">
      <c r="A116" s="157"/>
      <c r="B116" s="157"/>
      <c r="C116" s="158"/>
      <c r="D116" s="159"/>
      <c r="E116" s="138" t="str">
        <f xml:space="preserve"> InpS!E197</f>
        <v>PR19 Cost of new debt revenue adjustment in 2017-18 FYA (CPIH deflated) prices (ADDN1)</v>
      </c>
      <c r="F116" s="139">
        <f xml:space="preserve"> InpS!F197</f>
        <v>0</v>
      </c>
      <c r="G116" s="138" t="str">
        <f xml:space="preserve"> InpS!G197</f>
        <v>£m</v>
      </c>
    </row>
    <row r="117" spans="1:7" s="138" customFormat="1" outlineLevel="2" x14ac:dyDescent="0.2">
      <c r="A117" s="157"/>
      <c r="B117" s="157"/>
      <c r="C117" s="158"/>
      <c r="D117" s="159"/>
      <c r="E117" s="138" t="str">
        <f xml:space="preserve"> InpS!E198</f>
        <v>PR19 Cost of new debt revenue adjustment in 2017-18 FYA (CPIH deflated) prices (ADDN2)</v>
      </c>
      <c r="F117" s="139">
        <f xml:space="preserve"> InpS!F198</f>
        <v>0</v>
      </c>
      <c r="G117" s="138" t="str">
        <f xml:space="preserve"> InpS!G198</f>
        <v>£m</v>
      </c>
    </row>
    <row r="118" spans="1:7" s="138" customFormat="1" outlineLevel="2" x14ac:dyDescent="0.2">
      <c r="A118" s="157"/>
      <c r="B118" s="157"/>
      <c r="C118" s="158"/>
      <c r="D118" s="159"/>
      <c r="E118" s="138" t="str">
        <f xml:space="preserve"> InpS!E199</f>
        <v>PR19 Cost of new debt revenue adjustment in 2017-18 FYA (CPIH deflated) prices (Residential retail)</v>
      </c>
      <c r="F118" s="139" t="str">
        <f xml:space="preserve"> InpS!F199</f>
        <v>n/a</v>
      </c>
      <c r="G118" s="138">
        <f xml:space="preserve"> InpS!G199</f>
        <v>0</v>
      </c>
    </row>
    <row r="119" spans="1:7" s="138" customFormat="1" outlineLevel="2" x14ac:dyDescent="0.2">
      <c r="A119" s="157"/>
      <c r="B119" s="157"/>
      <c r="C119" s="158"/>
      <c r="D119" s="159"/>
      <c r="E119" s="138" t="str">
        <f xml:space="preserve"> InpS!E200</f>
        <v>PR19 Cost of new debt revenue adjustment in 2017-18 FYA (CPIH deflated) prices (Business retail)</v>
      </c>
      <c r="F119" s="139" t="str">
        <f xml:space="preserve"> InpS!F200</f>
        <v>n/a</v>
      </c>
      <c r="G119" s="138">
        <f xml:space="preserve"> InpS!G200</f>
        <v>0</v>
      </c>
    </row>
    <row r="120" spans="1:7" s="138" customFormat="1" outlineLevel="2" x14ac:dyDescent="0.2">
      <c r="A120" s="157"/>
      <c r="B120" s="157"/>
      <c r="C120" s="158"/>
      <c r="D120" s="159"/>
      <c r="F120" s="139"/>
    </row>
    <row r="121" spans="1:7" s="138" customFormat="1" outlineLevel="2" x14ac:dyDescent="0.2">
      <c r="A121" s="157"/>
      <c r="B121" s="157"/>
      <c r="C121" s="158"/>
      <c r="D121" s="159"/>
      <c r="E121" s="138" t="str">
        <f xml:space="preserve"> InpS!E211</f>
        <v>PR19 Totex costs revenue adjustment in 2017-18 FYA (CPIH deflated) prices (WR)</v>
      </c>
      <c r="F121" s="139">
        <f xml:space="preserve"> InpS!F211</f>
        <v>0.95499999999999996</v>
      </c>
      <c r="G121" s="138" t="str">
        <f xml:space="preserve"> InpS!G211</f>
        <v>£m</v>
      </c>
    </row>
    <row r="122" spans="1:7" s="138" customFormat="1" outlineLevel="2" x14ac:dyDescent="0.2">
      <c r="A122" s="157"/>
      <c r="B122" s="157"/>
      <c r="C122" s="158"/>
      <c r="D122" s="159"/>
      <c r="E122" s="138" t="str">
        <f xml:space="preserve"> InpS!E212</f>
        <v>PR19 Totex costs revenue adjustment in 2017-18 FYA (CPIH deflated) prices (WN)</v>
      </c>
      <c r="F122" s="139">
        <f xml:space="preserve"> InpS!F212</f>
        <v>5.4160000000000004</v>
      </c>
      <c r="G122" s="138" t="str">
        <f xml:space="preserve"> InpS!G212</f>
        <v>£m</v>
      </c>
    </row>
    <row r="123" spans="1:7" s="138" customFormat="1" outlineLevel="2" x14ac:dyDescent="0.2">
      <c r="A123" s="157"/>
      <c r="B123" s="157"/>
      <c r="C123" s="158"/>
      <c r="D123" s="159"/>
      <c r="E123" s="138" t="str">
        <f xml:space="preserve"> InpS!E213</f>
        <v>PR19 Totex costs revenue adjustment in 2017-18 FYA (CPIH deflated) prices (WWN)</v>
      </c>
      <c r="F123" s="139">
        <f xml:space="preserve"> InpS!F213</f>
        <v>-14.448</v>
      </c>
      <c r="G123" s="138" t="str">
        <f xml:space="preserve"> InpS!G213</f>
        <v>£m</v>
      </c>
    </row>
    <row r="124" spans="1:7" s="138" customFormat="1" outlineLevel="2" x14ac:dyDescent="0.2">
      <c r="A124" s="157"/>
      <c r="B124" s="157"/>
      <c r="C124" s="158"/>
      <c r="D124" s="159"/>
      <c r="E124" s="138" t="str">
        <f xml:space="preserve"> InpS!E214</f>
        <v>PR19 Totex costs revenue adjustment in 2017-18 FYA (CPIH deflated) prices (BR)</v>
      </c>
      <c r="F124" s="139">
        <f xml:space="preserve"> InpS!F214</f>
        <v>-1.298</v>
      </c>
      <c r="G124" s="138" t="str">
        <f xml:space="preserve"> InpS!G214</f>
        <v>£m</v>
      </c>
    </row>
    <row r="125" spans="1:7" s="138" customFormat="1" outlineLevel="2" x14ac:dyDescent="0.2">
      <c r="A125" s="157"/>
      <c r="B125" s="157"/>
      <c r="C125" s="158"/>
      <c r="D125" s="159"/>
      <c r="E125" s="138" t="str">
        <f xml:space="preserve"> InpS!E215</f>
        <v>PR19 Totex costs revenue adjustment in 2017-18 FYA (CPIH deflated) prices (ADDN1)</v>
      </c>
      <c r="F125" s="219">
        <f xml:space="preserve"> InpS!F215</f>
        <v>0</v>
      </c>
      <c r="G125" s="138" t="str">
        <f xml:space="preserve"> InpS!G215</f>
        <v>£m</v>
      </c>
    </row>
    <row r="126" spans="1:7" s="138" customFormat="1" outlineLevel="2" x14ac:dyDescent="0.2">
      <c r="A126" s="157"/>
      <c r="B126" s="157"/>
      <c r="C126" s="158"/>
      <c r="D126" s="159"/>
      <c r="E126" s="138" t="str">
        <f xml:space="preserve"> InpS!E216</f>
        <v>PR19 Totex costs revenue adjustment in 2017-18 FYA (CPIH deflated) prices (ADDN2)</v>
      </c>
      <c r="F126" s="139">
        <f xml:space="preserve"> InpS!F216</f>
        <v>0</v>
      </c>
      <c r="G126" s="138" t="str">
        <f xml:space="preserve"> InpS!G216</f>
        <v>£m</v>
      </c>
    </row>
    <row r="127" spans="1:7" s="138" customFormat="1" outlineLevel="2" x14ac:dyDescent="0.2">
      <c r="A127" s="157"/>
      <c r="B127" s="157"/>
      <c r="C127" s="158"/>
      <c r="D127" s="159"/>
      <c r="E127" s="138" t="str">
        <f xml:space="preserve"> InpS!E217</f>
        <v>PR19 Totex costs revenue adjustment in 2017-18 FYA (CPIH deflated) prices (Residential retail)</v>
      </c>
      <c r="F127" s="139" t="str">
        <f xml:space="preserve"> InpS!F217</f>
        <v>n/a</v>
      </c>
      <c r="G127" s="138">
        <f xml:space="preserve"> InpS!G217</f>
        <v>0</v>
      </c>
    </row>
    <row r="128" spans="1:7" s="138" customFormat="1" outlineLevel="2" x14ac:dyDescent="0.2">
      <c r="A128" s="157"/>
      <c r="B128" s="157"/>
      <c r="C128" s="158"/>
      <c r="D128" s="159"/>
      <c r="E128" s="138" t="str">
        <f xml:space="preserve"> InpS!E218</f>
        <v>PR19 Totex costs revenue adjustment in 2017-18 FYA (CPIH deflated) prices (Business retail)</v>
      </c>
      <c r="F128" s="139" t="str">
        <f xml:space="preserve"> InpS!F218</f>
        <v>n/a</v>
      </c>
      <c r="G128" s="138">
        <f xml:space="preserve"> InpS!G218</f>
        <v>0</v>
      </c>
    </row>
    <row r="129" spans="1:7" s="138" customFormat="1" outlineLevel="2" x14ac:dyDescent="0.2">
      <c r="A129" s="157"/>
      <c r="B129" s="157"/>
      <c r="C129" s="158"/>
      <c r="D129" s="159"/>
      <c r="F129" s="139"/>
    </row>
    <row r="130" spans="1:7" s="138" customFormat="1" outlineLevel="2" x14ac:dyDescent="0.2">
      <c r="A130" s="157"/>
      <c r="B130" s="157"/>
      <c r="C130" s="158"/>
      <c r="D130" s="159"/>
      <c r="E130" s="138" t="str">
        <f xml:space="preserve"> InpS!E220</f>
        <v>PR19 Tax revenue adjustment in 2017-18 FYA (CPIH deflated) prices (WR)</v>
      </c>
      <c r="F130" s="139">
        <f xml:space="preserve"> InpS!F220</f>
        <v>0</v>
      </c>
      <c r="G130" s="138" t="str">
        <f xml:space="preserve"> InpS!G220</f>
        <v>£m</v>
      </c>
    </row>
    <row r="131" spans="1:7" s="138" customFormat="1" outlineLevel="2" x14ac:dyDescent="0.2">
      <c r="A131" s="157"/>
      <c r="B131" s="157"/>
      <c r="C131" s="158"/>
      <c r="D131" s="159"/>
      <c r="E131" s="138" t="str">
        <f xml:space="preserve"> InpS!E221</f>
        <v>PR19 Tax revenue adjustment in 2017-18 FYA (CPIH deflated) prices (WN)</v>
      </c>
      <c r="F131" s="139">
        <f xml:space="preserve"> InpS!F221</f>
        <v>0</v>
      </c>
      <c r="G131" s="138" t="str">
        <f xml:space="preserve"> InpS!G221</f>
        <v>£m</v>
      </c>
    </row>
    <row r="132" spans="1:7" s="138" customFormat="1" outlineLevel="2" x14ac:dyDescent="0.2">
      <c r="A132" s="157"/>
      <c r="B132" s="157"/>
      <c r="C132" s="158"/>
      <c r="D132" s="159"/>
      <c r="E132" s="138" t="str">
        <f xml:space="preserve"> InpS!E222</f>
        <v>PR19 Tax revenue adjustment in 2017-18 FYA (CPIH deflated) prices (WWN)</v>
      </c>
      <c r="F132" s="139">
        <f xml:space="preserve"> InpS!F222</f>
        <v>0</v>
      </c>
      <c r="G132" s="138" t="str">
        <f xml:space="preserve"> InpS!G222</f>
        <v>£m</v>
      </c>
    </row>
    <row r="133" spans="1:7" s="138" customFormat="1" outlineLevel="2" x14ac:dyDescent="0.2">
      <c r="A133" s="157"/>
      <c r="B133" s="157"/>
      <c r="C133" s="158"/>
      <c r="D133" s="159"/>
      <c r="E133" s="138" t="str">
        <f xml:space="preserve"> InpS!E223</f>
        <v>PR19 Tax revenue adjustment in 2017-18 FYA (CPIH deflated) prices (BR)</v>
      </c>
      <c r="F133" s="139">
        <f xml:space="preserve"> InpS!F223</f>
        <v>0</v>
      </c>
      <c r="G133" s="138" t="str">
        <f xml:space="preserve"> InpS!G223</f>
        <v>£m</v>
      </c>
    </row>
    <row r="134" spans="1:7" s="138" customFormat="1" outlineLevel="2" x14ac:dyDescent="0.2">
      <c r="A134" s="157"/>
      <c r="B134" s="157"/>
      <c r="C134" s="158"/>
      <c r="D134" s="159"/>
      <c r="E134" s="138" t="str">
        <f xml:space="preserve"> InpS!E224</f>
        <v>PR19 Tax revenue adjustment in 2017-18 FYA (CPIH deflated) prices (ADDN1)</v>
      </c>
      <c r="F134" s="139">
        <f xml:space="preserve"> InpS!F224</f>
        <v>0</v>
      </c>
      <c r="G134" s="138" t="str">
        <f xml:space="preserve"> InpS!G224</f>
        <v>£m</v>
      </c>
    </row>
    <row r="135" spans="1:7" s="138" customFormat="1" outlineLevel="2" x14ac:dyDescent="0.2">
      <c r="A135" s="157"/>
      <c r="B135" s="157"/>
      <c r="C135" s="158"/>
      <c r="D135" s="159"/>
      <c r="E135" s="138" t="str">
        <f xml:space="preserve"> InpS!E225</f>
        <v>PR19 Tax revenue adjustment in 2017-18 FYA (CPIH deflated) prices (ADDN2)</v>
      </c>
      <c r="F135" s="139">
        <f xml:space="preserve"> InpS!F225</f>
        <v>0</v>
      </c>
      <c r="G135" s="138" t="str">
        <f xml:space="preserve"> InpS!G225</f>
        <v>£m</v>
      </c>
    </row>
    <row r="136" spans="1:7" s="138" customFormat="1" outlineLevel="2" x14ac:dyDescent="0.2">
      <c r="A136" s="157"/>
      <c r="B136" s="157"/>
      <c r="C136" s="158"/>
      <c r="D136" s="159"/>
      <c r="E136" s="138" t="str">
        <f xml:space="preserve"> InpS!E226</f>
        <v>PR19 Tax revenue adjustment in 2017-18 FYA (CPIH deflated) prices (Residential retail)</v>
      </c>
      <c r="F136" s="139" t="str">
        <f xml:space="preserve"> InpS!F226</f>
        <v>n/a</v>
      </c>
      <c r="G136" s="138">
        <f xml:space="preserve"> InpS!G226</f>
        <v>0</v>
      </c>
    </row>
    <row r="137" spans="1:7" s="138" customFormat="1" outlineLevel="2" x14ac:dyDescent="0.2">
      <c r="A137" s="157"/>
      <c r="B137" s="157"/>
      <c r="C137" s="158"/>
      <c r="D137" s="159"/>
      <c r="E137" s="138" t="str">
        <f xml:space="preserve"> InpS!E227</f>
        <v>PR19 Tax revenue adjustment in 2017-18 FYA (CPIH deflated) prices (Business retail)</v>
      </c>
      <c r="F137" s="139" t="str">
        <f xml:space="preserve"> InpS!F227</f>
        <v>n/a</v>
      </c>
      <c r="G137" s="138">
        <f xml:space="preserve"> InpS!G227</f>
        <v>0</v>
      </c>
    </row>
    <row r="138" spans="1:7" s="138" customFormat="1" outlineLevel="2" x14ac:dyDescent="0.2">
      <c r="A138" s="157"/>
      <c r="B138" s="157"/>
      <c r="C138" s="158"/>
      <c r="D138" s="159"/>
      <c r="F138" s="139"/>
    </row>
    <row r="139" spans="1:7" s="138" customFormat="1" outlineLevel="2" x14ac:dyDescent="0.2">
      <c r="A139" s="157"/>
      <c r="B139" s="157"/>
      <c r="C139" s="158"/>
      <c r="D139" s="159"/>
      <c r="E139" s="138" t="str">
        <f xml:space="preserve"> InpS!E229</f>
        <v>PR19 RPI-CPIH wedge revenue adjustment in 2017-18 FYA (CPIH deflated) prices (WR)</v>
      </c>
      <c r="F139" s="139">
        <f xml:space="preserve"> InpS!F229</f>
        <v>0.80900000000000005</v>
      </c>
      <c r="G139" s="138" t="str">
        <f xml:space="preserve"> InpS!G229</f>
        <v>£m</v>
      </c>
    </row>
    <row r="140" spans="1:7" s="138" customFormat="1" outlineLevel="2" x14ac:dyDescent="0.2">
      <c r="A140" s="157"/>
      <c r="B140" s="157"/>
      <c r="C140" s="158"/>
      <c r="D140" s="159"/>
      <c r="E140" s="138" t="str">
        <f xml:space="preserve"> InpS!E230</f>
        <v>PR19 RPI-CPIH wedge revenue adjustment in 2017-18 FYA (CPIH deflated) prices (WN)</v>
      </c>
      <c r="F140" s="139">
        <f xml:space="preserve"> InpS!F230</f>
        <v>7.4509999999999996</v>
      </c>
      <c r="G140" s="138" t="str">
        <f xml:space="preserve"> InpS!G230</f>
        <v>£m</v>
      </c>
    </row>
    <row r="141" spans="1:7" s="138" customFormat="1" outlineLevel="2" x14ac:dyDescent="0.2">
      <c r="A141" s="157"/>
      <c r="B141" s="157"/>
      <c r="C141" s="158"/>
      <c r="D141" s="159"/>
      <c r="E141" s="138" t="str">
        <f xml:space="preserve"> InpS!E231</f>
        <v>PR19 RPI-CPIH wedge revenue adjustment in 2017-18 FYA (CPIH deflated) prices (WWN)</v>
      </c>
      <c r="F141" s="139">
        <f xml:space="preserve"> InpS!F231</f>
        <v>14.13</v>
      </c>
      <c r="G141" s="138" t="str">
        <f xml:space="preserve"> InpS!G231</f>
        <v>£m</v>
      </c>
    </row>
    <row r="142" spans="1:7" s="138" customFormat="1" outlineLevel="2" x14ac:dyDescent="0.2">
      <c r="A142" s="157"/>
      <c r="B142" s="157"/>
      <c r="C142" s="158"/>
      <c r="D142" s="159"/>
      <c r="E142" s="138" t="str">
        <f xml:space="preserve"> InpS!E232</f>
        <v>PR19 RPI-CPIH wedge revenue adjustment in 2017-18 FYA (CPIH deflated) prices (BR)</v>
      </c>
      <c r="F142" s="139">
        <f xml:space="preserve"> InpS!F232</f>
        <v>1.1930000000000001</v>
      </c>
      <c r="G142" s="138" t="str">
        <f xml:space="preserve"> InpS!G232</f>
        <v>£m</v>
      </c>
    </row>
    <row r="143" spans="1:7" s="138" customFormat="1" outlineLevel="2" x14ac:dyDescent="0.2">
      <c r="A143" s="157"/>
      <c r="B143" s="157"/>
      <c r="C143" s="158"/>
      <c r="D143" s="159"/>
      <c r="E143" s="138" t="str">
        <f xml:space="preserve"> InpS!E233</f>
        <v>PR19 RPI-CPIH wedge revenue adjustment in 2017-18 FYA (CPIH deflated) prices (ADDN1)</v>
      </c>
      <c r="F143" s="139">
        <f xml:space="preserve"> InpS!F233</f>
        <v>0</v>
      </c>
      <c r="G143" s="138" t="str">
        <f xml:space="preserve"> InpS!G233</f>
        <v>£m</v>
      </c>
    </row>
    <row r="144" spans="1:7" s="138" customFormat="1" outlineLevel="2" x14ac:dyDescent="0.2">
      <c r="A144" s="157"/>
      <c r="B144" s="157"/>
      <c r="C144" s="158"/>
      <c r="D144" s="159"/>
      <c r="E144" s="138" t="str">
        <f xml:space="preserve"> InpS!E234</f>
        <v>PR19 RPI-CPIH wedge revenue adjustment in 2017-18 FYA (CPIH deflated) prices (ADDN2)</v>
      </c>
      <c r="F144" s="139">
        <f xml:space="preserve"> InpS!F234</f>
        <v>0</v>
      </c>
      <c r="G144" s="138" t="str">
        <f xml:space="preserve"> InpS!G234</f>
        <v>£m</v>
      </c>
    </row>
    <row r="145" spans="1:7" s="138" customFormat="1" outlineLevel="2" x14ac:dyDescent="0.2">
      <c r="A145" s="157"/>
      <c r="B145" s="157"/>
      <c r="C145" s="158"/>
      <c r="D145" s="159"/>
      <c r="E145" s="138" t="str">
        <f xml:space="preserve"> InpS!E235</f>
        <v>PR19 RPI-CPIH wedge revenue adjustment in 2017-18 FYA (CPIH deflated) prices (Residential retail)</v>
      </c>
      <c r="F145" s="139" t="str">
        <f xml:space="preserve"> InpS!F235</f>
        <v>n/a</v>
      </c>
      <c r="G145" s="138">
        <f xml:space="preserve"> InpS!G235</f>
        <v>0</v>
      </c>
    </row>
    <row r="146" spans="1:7" s="138" customFormat="1" outlineLevel="2" x14ac:dyDescent="0.2">
      <c r="A146" s="157"/>
      <c r="B146" s="157"/>
      <c r="C146" s="158"/>
      <c r="D146" s="159"/>
      <c r="E146" s="138" t="str">
        <f xml:space="preserve"> InpS!E236</f>
        <v>PR19 RPI-CPIH wedge revenue adjustment in 2017-18 FYA (CPIH deflated) prices (Business retail)</v>
      </c>
      <c r="F146" s="139" t="str">
        <f xml:space="preserve"> InpS!F236</f>
        <v>n/a</v>
      </c>
      <c r="G146" s="138">
        <f xml:space="preserve"> InpS!G236</f>
        <v>0</v>
      </c>
    </row>
    <row r="147" spans="1:7" s="138" customFormat="1" outlineLevel="2" x14ac:dyDescent="0.2">
      <c r="A147" s="157"/>
      <c r="B147" s="157"/>
      <c r="C147" s="158"/>
      <c r="D147" s="159"/>
      <c r="F147" s="139"/>
    </row>
    <row r="148" spans="1:7" s="138" customFormat="1" outlineLevel="2" x14ac:dyDescent="0.2">
      <c r="A148" s="157"/>
      <c r="B148" s="157"/>
      <c r="C148" s="158"/>
      <c r="D148" s="159"/>
      <c r="E148" s="138" t="str">
        <f xml:space="preserve"> InpS!E238</f>
        <v>PR19 Strategic regional water resources revenue adjustment in 2017-18 FYA (CPIH deflated) prices (WR)</v>
      </c>
      <c r="F148" s="139">
        <f xml:space="preserve"> InpS!F238</f>
        <v>0</v>
      </c>
      <c r="G148" s="138" t="str">
        <f xml:space="preserve"> InpS!G238</f>
        <v>£m</v>
      </c>
    </row>
    <row r="149" spans="1:7" s="138" customFormat="1" outlineLevel="2" x14ac:dyDescent="0.2">
      <c r="A149" s="157"/>
      <c r="B149" s="157"/>
      <c r="C149" s="158"/>
      <c r="D149" s="159"/>
      <c r="E149" s="138" t="str">
        <f xml:space="preserve"> InpS!E239</f>
        <v>PR19 Strategic regional water resources revenue adjustment in 2017-18 FYA (CPIH deflated) prices (WN)</v>
      </c>
      <c r="F149" s="139">
        <f xml:space="preserve"> InpS!F239</f>
        <v>0</v>
      </c>
      <c r="G149" s="138" t="str">
        <f xml:space="preserve"> InpS!G239</f>
        <v>£m</v>
      </c>
    </row>
    <row r="150" spans="1:7" s="138" customFormat="1" outlineLevel="2" x14ac:dyDescent="0.2">
      <c r="A150" s="157"/>
      <c r="B150" s="157"/>
      <c r="C150" s="158"/>
      <c r="D150" s="159"/>
      <c r="E150" s="138" t="str">
        <f xml:space="preserve"> InpS!E240</f>
        <v>PR19 Strategic regional water resources revenue adjustment in 2017-18 FYA (CPIH deflated) prices (WWN)</v>
      </c>
      <c r="F150" s="139" t="str">
        <f xml:space="preserve"> InpS!F240</f>
        <v>n/a</v>
      </c>
      <c r="G150" s="138">
        <f xml:space="preserve"> InpS!G240</f>
        <v>0</v>
      </c>
    </row>
    <row r="151" spans="1:7" s="138" customFormat="1" outlineLevel="2" x14ac:dyDescent="0.2">
      <c r="A151" s="157"/>
      <c r="B151" s="157"/>
      <c r="C151" s="158"/>
      <c r="D151" s="159"/>
      <c r="E151" s="138" t="str">
        <f xml:space="preserve"> InpS!E241</f>
        <v>PR19 Strategic regional water resources revenue adjustment in 2017-18 FYA (CPIH deflated) prices (BR)</v>
      </c>
      <c r="F151" s="139" t="str">
        <f xml:space="preserve"> InpS!F241</f>
        <v>n/a</v>
      </c>
      <c r="G151" s="138">
        <f xml:space="preserve"> InpS!G241</f>
        <v>0</v>
      </c>
    </row>
    <row r="152" spans="1:7" s="138" customFormat="1" outlineLevel="2" x14ac:dyDescent="0.2">
      <c r="A152" s="157"/>
      <c r="B152" s="157"/>
      <c r="C152" s="158"/>
      <c r="D152" s="159"/>
      <c r="E152" s="138" t="str">
        <f xml:space="preserve"> InpS!E242</f>
        <v>PR19 Strategic regional water resources revenue adjustment in 2017-18 FYA (CPIH deflated) prices (ADDN1)</v>
      </c>
      <c r="F152" s="139" t="str">
        <f xml:space="preserve"> InpS!F242</f>
        <v>n/a</v>
      </c>
      <c r="G152" s="138">
        <f xml:space="preserve"> InpS!G242</f>
        <v>0</v>
      </c>
    </row>
    <row r="153" spans="1:7" s="138" customFormat="1" outlineLevel="2" x14ac:dyDescent="0.2">
      <c r="A153" s="157"/>
      <c r="B153" s="157"/>
      <c r="C153" s="158"/>
      <c r="D153" s="159"/>
      <c r="E153" s="138" t="str">
        <f xml:space="preserve"> InpS!E243</f>
        <v>PR19 Strategic regional water resources revenue adjustment in 2017-18 FYA (CPIH deflated) prices (ADDN2)</v>
      </c>
      <c r="F153" s="139" t="str">
        <f xml:space="preserve"> InpS!F243</f>
        <v>n/a</v>
      </c>
      <c r="G153" s="138">
        <f xml:space="preserve"> InpS!G243</f>
        <v>0</v>
      </c>
    </row>
    <row r="154" spans="1:7" s="138" customFormat="1" outlineLevel="2" x14ac:dyDescent="0.2">
      <c r="A154" s="157"/>
      <c r="B154" s="157"/>
      <c r="C154" s="158"/>
      <c r="D154" s="159"/>
      <c r="E154" s="138" t="str">
        <f xml:space="preserve"> InpS!E244</f>
        <v>PR19 Strategic regional water resources revenue adjustment in 2017-18 FYA (CPIH deflated) prices (Residential retail)</v>
      </c>
      <c r="F154" s="139" t="str">
        <f xml:space="preserve"> InpS!F244</f>
        <v>n/a</v>
      </c>
      <c r="G154" s="138">
        <f xml:space="preserve"> InpS!G244</f>
        <v>0</v>
      </c>
    </row>
    <row r="155" spans="1:7" s="138" customFormat="1" outlineLevel="2" x14ac:dyDescent="0.2">
      <c r="A155" s="157"/>
      <c r="B155" s="157"/>
      <c r="C155" s="158"/>
      <c r="D155" s="159"/>
      <c r="E155" s="138" t="str">
        <f xml:space="preserve"> InpS!E245</f>
        <v>PR19 Strategic regional water resources revenue adjustment in 2017-18 FYA (CPIH deflated) prices (Business retail)</v>
      </c>
      <c r="F155" s="139" t="str">
        <f xml:space="preserve"> InpS!F245</f>
        <v>n/a</v>
      </c>
      <c r="G155" s="138">
        <f xml:space="preserve"> InpS!G245</f>
        <v>0</v>
      </c>
    </row>
    <row r="156" spans="1:7" s="138" customFormat="1" outlineLevel="2" x14ac:dyDescent="0.2">
      <c r="A156" s="157"/>
      <c r="B156" s="157"/>
      <c r="C156" s="158"/>
      <c r="D156" s="159"/>
      <c r="F156" s="139"/>
    </row>
    <row r="157" spans="1:7" s="138" customFormat="1" outlineLevel="2" x14ac:dyDescent="0.2">
      <c r="A157" s="157"/>
      <c r="B157" s="157"/>
      <c r="C157" s="158"/>
      <c r="D157" s="159"/>
      <c r="E157" s="138" t="str">
        <f xml:space="preserve"> InpS!E247</f>
        <v>PR19 Havant Thicket activities revenue adjustment in 2017-18 FYA (CPIH deflated) prices (WR)</v>
      </c>
      <c r="F157" s="139" t="str">
        <f xml:space="preserve"> InpS!F247</f>
        <v>n/a</v>
      </c>
      <c r="G157" s="138">
        <f xml:space="preserve"> InpS!G247</f>
        <v>0</v>
      </c>
    </row>
    <row r="158" spans="1:7" s="138" customFormat="1" outlineLevel="2" x14ac:dyDescent="0.2">
      <c r="A158" s="157"/>
      <c r="B158" s="157"/>
      <c r="C158" s="158"/>
      <c r="D158" s="159"/>
      <c r="E158" s="138" t="str">
        <f xml:space="preserve"> InpS!E248</f>
        <v>PR19 Havant Thicket activities revenue adjustment in 2017-18 FYA (CPIH deflated) prices (WN)</v>
      </c>
      <c r="F158" s="139" t="str">
        <f xml:space="preserve"> InpS!F248</f>
        <v>n/a</v>
      </c>
      <c r="G158" s="138">
        <f xml:space="preserve"> InpS!G248</f>
        <v>0</v>
      </c>
    </row>
    <row r="159" spans="1:7" s="138" customFormat="1" outlineLevel="2" x14ac:dyDescent="0.2">
      <c r="A159" s="157"/>
      <c r="B159" s="157"/>
      <c r="C159" s="158"/>
      <c r="D159" s="159"/>
      <c r="E159" s="138" t="str">
        <f xml:space="preserve"> InpS!E249</f>
        <v>PR19 Havant Thicket activities revenue adjustment in 2017-18 FYA (CPIH deflated) prices (WWN)</v>
      </c>
      <c r="F159" s="139" t="str">
        <f xml:space="preserve"> InpS!F249</f>
        <v>n/a</v>
      </c>
      <c r="G159" s="138">
        <f xml:space="preserve"> InpS!G249</f>
        <v>0</v>
      </c>
    </row>
    <row r="160" spans="1:7" s="138" customFormat="1" outlineLevel="2" x14ac:dyDescent="0.2">
      <c r="A160" s="157"/>
      <c r="B160" s="157"/>
      <c r="C160" s="158"/>
      <c r="D160" s="159"/>
      <c r="E160" s="138" t="str">
        <f xml:space="preserve"> InpS!E250</f>
        <v>PR19 Havant Thicket activities revenue adjustment in 2017-18 FYA (CPIH deflated) prices (BR)</v>
      </c>
      <c r="F160" s="139" t="str">
        <f xml:space="preserve"> InpS!F250</f>
        <v>n/a</v>
      </c>
      <c r="G160" s="138">
        <f xml:space="preserve"> InpS!G250</f>
        <v>0</v>
      </c>
    </row>
    <row r="161" spans="1:7" s="138" customFormat="1" outlineLevel="2" x14ac:dyDescent="0.2">
      <c r="A161" s="157"/>
      <c r="B161" s="157"/>
      <c r="C161" s="158"/>
      <c r="D161" s="159"/>
      <c r="E161" s="138" t="str">
        <f xml:space="preserve"> InpS!E251</f>
        <v>PR19 Havant Thicket activities revenue adjustment in 2017-18 FYA (CPIH deflated) prices (ADDN1)</v>
      </c>
      <c r="F161" s="139">
        <f xml:space="preserve"> InpS!F251</f>
        <v>0</v>
      </c>
      <c r="G161" s="138" t="str">
        <f xml:space="preserve"> InpS!G251</f>
        <v>£m</v>
      </c>
    </row>
    <row r="162" spans="1:7" s="138" customFormat="1" outlineLevel="2" x14ac:dyDescent="0.2">
      <c r="A162" s="157"/>
      <c r="B162" s="157"/>
      <c r="C162" s="158"/>
      <c r="D162" s="159"/>
      <c r="E162" s="138" t="str">
        <f xml:space="preserve"> InpS!E252</f>
        <v>PR19 Havant Thicket activities revenue adjustment in 2017-18 FYA (CPIH deflated) prices (ADDN2)</v>
      </c>
      <c r="F162" s="139" t="str">
        <f xml:space="preserve"> InpS!F252</f>
        <v>n/a</v>
      </c>
      <c r="G162" s="138">
        <f xml:space="preserve"> InpS!G252</f>
        <v>0</v>
      </c>
    </row>
    <row r="163" spans="1:7" s="138" customFormat="1" outlineLevel="2" x14ac:dyDescent="0.2">
      <c r="A163" s="157"/>
      <c r="B163" s="157"/>
      <c r="C163" s="158"/>
      <c r="D163" s="159"/>
      <c r="E163" s="138" t="str">
        <f xml:space="preserve"> InpS!E253</f>
        <v>PR19 Havant Thicket activities revenue adjustment in 2017-18 FYA (CPIH deflated) prices (Residential retail)</v>
      </c>
      <c r="F163" s="139" t="str">
        <f xml:space="preserve"> InpS!F253</f>
        <v>n/a</v>
      </c>
      <c r="G163" s="138">
        <f xml:space="preserve"> InpS!G253</f>
        <v>0</v>
      </c>
    </row>
    <row r="164" spans="1:7" s="138" customFormat="1" outlineLevel="2" x14ac:dyDescent="0.2">
      <c r="A164" s="157"/>
      <c r="B164" s="157"/>
      <c r="C164" s="158"/>
      <c r="D164" s="159"/>
      <c r="E164" s="138" t="str">
        <f xml:space="preserve"> InpS!E254</f>
        <v>PR19 Havant Thicket activities revenue adjustment in 2017-18 FYA (CPIH deflated) prices (Business retail)</v>
      </c>
      <c r="F164" s="139" t="str">
        <f xml:space="preserve"> InpS!F254</f>
        <v>n/a</v>
      </c>
      <c r="G164" s="138">
        <f xml:space="preserve"> InpS!G254</f>
        <v>0</v>
      </c>
    </row>
    <row r="165" spans="1:7" s="138" customFormat="1" outlineLevel="2" x14ac:dyDescent="0.2">
      <c r="A165" s="157"/>
      <c r="B165" s="157"/>
      <c r="C165" s="158"/>
      <c r="D165" s="159"/>
      <c r="F165" s="139"/>
    </row>
    <row r="166" spans="1:7" s="138" customFormat="1" outlineLevel="2" x14ac:dyDescent="0.2">
      <c r="A166" s="157"/>
      <c r="B166" s="157"/>
      <c r="C166" s="158"/>
      <c r="D166" s="159"/>
      <c r="E166" s="138" t="str">
        <f xml:space="preserve"> InpS!E256</f>
        <v>PR19 Green recovery costs revenue adjustment in 2017-18 FYA (CPIH deflated) prices (WR)</v>
      </c>
      <c r="F166" s="139">
        <f xml:space="preserve"> InpS!F256</f>
        <v>0</v>
      </c>
      <c r="G166" s="138" t="str">
        <f xml:space="preserve"> InpS!G256</f>
        <v>£m</v>
      </c>
    </row>
    <row r="167" spans="1:7" s="138" customFormat="1" outlineLevel="2" x14ac:dyDescent="0.2">
      <c r="A167" s="157"/>
      <c r="B167" s="157"/>
      <c r="C167" s="158"/>
      <c r="D167" s="159"/>
      <c r="E167" s="138" t="str">
        <f xml:space="preserve"> InpS!E257</f>
        <v>PR19 Green recovery costs revenue adjustment in 2017-18 FYA (CPIH deflated) prices (WN)</v>
      </c>
      <c r="F167" s="139">
        <f xml:space="preserve"> InpS!F257</f>
        <v>0</v>
      </c>
      <c r="G167" s="138" t="str">
        <f xml:space="preserve"> InpS!G257</f>
        <v>£m</v>
      </c>
    </row>
    <row r="168" spans="1:7" s="138" customFormat="1" outlineLevel="2" x14ac:dyDescent="0.2">
      <c r="A168" s="157"/>
      <c r="B168" s="157"/>
      <c r="C168" s="158"/>
      <c r="D168" s="159"/>
      <c r="E168" s="138" t="str">
        <f xml:space="preserve"> InpS!E258</f>
        <v>PR19 Green recovery costs revenue adjustment in 2017-18 FYA (CPIH deflated) prices (WWN)</v>
      </c>
      <c r="F168" s="139">
        <f xml:space="preserve"> InpS!F258</f>
        <v>0</v>
      </c>
      <c r="G168" s="138" t="str">
        <f xml:space="preserve"> InpS!G258</f>
        <v>£m</v>
      </c>
    </row>
    <row r="169" spans="1:7" s="138" customFormat="1" outlineLevel="2" x14ac:dyDescent="0.2">
      <c r="A169" s="157"/>
      <c r="B169" s="157"/>
      <c r="C169" s="158"/>
      <c r="D169" s="159"/>
      <c r="E169" s="138" t="str">
        <f xml:space="preserve"> InpS!E259</f>
        <v>PR19 Green recovery costs revenue adjustment in 2017-18 FYA (CPIH deflated) prices (BR)</v>
      </c>
      <c r="F169" s="139">
        <f xml:space="preserve"> InpS!F259</f>
        <v>0</v>
      </c>
      <c r="G169" s="138" t="str">
        <f xml:space="preserve"> InpS!G259</f>
        <v>£m</v>
      </c>
    </row>
    <row r="170" spans="1:7" s="138" customFormat="1" outlineLevel="2" x14ac:dyDescent="0.2">
      <c r="A170" s="157"/>
      <c r="B170" s="157"/>
      <c r="C170" s="158"/>
      <c r="D170" s="159"/>
      <c r="E170" s="138" t="str">
        <f xml:space="preserve"> InpS!E260</f>
        <v>PR19 Green recovery costs revenue adjustment in 2017-18 FYA (CPIH deflated) prices (ADDN1)</v>
      </c>
      <c r="F170" s="139" t="str">
        <f xml:space="preserve"> InpS!F260</f>
        <v>n/a</v>
      </c>
      <c r="G170" s="138">
        <f xml:space="preserve"> InpS!G260</f>
        <v>0</v>
      </c>
    </row>
    <row r="171" spans="1:7" s="138" customFormat="1" outlineLevel="2" x14ac:dyDescent="0.2">
      <c r="A171" s="157"/>
      <c r="B171" s="157"/>
      <c r="C171" s="158"/>
      <c r="D171" s="159"/>
      <c r="E171" s="138" t="str">
        <f xml:space="preserve"> InpS!E261</f>
        <v>PR19 Green recovery costs revenue adjustment in 2017-18 FYA (CPIH deflated) prices (ADDN2)</v>
      </c>
      <c r="F171" s="139" t="str">
        <f xml:space="preserve"> InpS!F261</f>
        <v>n/a</v>
      </c>
      <c r="G171" s="138">
        <f xml:space="preserve"> InpS!G261</f>
        <v>0</v>
      </c>
    </row>
    <row r="172" spans="1:7" s="138" customFormat="1" outlineLevel="2" x14ac:dyDescent="0.2">
      <c r="A172" s="157"/>
      <c r="B172" s="157"/>
      <c r="C172" s="158"/>
      <c r="D172" s="159"/>
      <c r="E172" s="138" t="str">
        <f xml:space="preserve"> InpS!E262</f>
        <v>PR19 Green recovery costs revenue adjustment in 2017-18 FYA (CPIH deflated) prices (Residential retail)</v>
      </c>
      <c r="F172" s="139" t="str">
        <f xml:space="preserve"> InpS!F262</f>
        <v>n/a</v>
      </c>
      <c r="G172" s="138">
        <f xml:space="preserve"> InpS!G262</f>
        <v>0</v>
      </c>
    </row>
    <row r="173" spans="1:7" s="138" customFormat="1" outlineLevel="2" x14ac:dyDescent="0.2">
      <c r="A173" s="157"/>
      <c r="B173" s="157"/>
      <c r="C173" s="158"/>
      <c r="D173" s="159"/>
      <c r="E173" s="138" t="str">
        <f xml:space="preserve"> InpS!E263</f>
        <v>PR19 Green recovery costs revenue adjustment in 2017-18 FYA (CPIH deflated) prices (Business retail)</v>
      </c>
      <c r="F173" s="139" t="str">
        <f xml:space="preserve"> InpS!F263</f>
        <v>n/a</v>
      </c>
      <c r="G173" s="138">
        <f xml:space="preserve"> InpS!G263</f>
        <v>0</v>
      </c>
    </row>
    <row r="174" spans="1:7" s="138" customFormat="1" outlineLevel="2" x14ac:dyDescent="0.2">
      <c r="A174" s="157"/>
      <c r="B174" s="157"/>
      <c r="C174" s="158"/>
      <c r="D174" s="159"/>
      <c r="F174" s="139"/>
    </row>
    <row r="175" spans="1:7" s="138" customFormat="1" outlineLevel="2" x14ac:dyDescent="0.2">
      <c r="A175" s="157"/>
      <c r="B175" s="157"/>
      <c r="C175" s="158"/>
      <c r="D175" s="159"/>
      <c r="E175" s="138" t="str">
        <f xml:space="preserve"> InpS!E265</f>
        <v>PR19 Green recovery (TVM) revenue adjustment in 2017-18 FYA (CPIH deflated) prices (WR)</v>
      </c>
      <c r="F175" s="139">
        <f xml:space="preserve"> InpS!F265</f>
        <v>0</v>
      </c>
      <c r="G175" s="138" t="str">
        <f xml:space="preserve"> InpS!G265</f>
        <v>£m</v>
      </c>
    </row>
    <row r="176" spans="1:7" s="138" customFormat="1" outlineLevel="2" x14ac:dyDescent="0.2">
      <c r="A176" s="157"/>
      <c r="B176" s="157"/>
      <c r="C176" s="158"/>
      <c r="D176" s="159"/>
      <c r="E176" s="138" t="str">
        <f xml:space="preserve"> InpS!E266</f>
        <v>PR19 Green recovery (TVM) revenue adjustment in 2017-18 FYA (CPIH deflated) prices (WN)</v>
      </c>
      <c r="F176" s="139">
        <f xml:space="preserve"> InpS!F266</f>
        <v>0</v>
      </c>
      <c r="G176" s="138" t="str">
        <f xml:space="preserve"> InpS!G266</f>
        <v>£m</v>
      </c>
    </row>
    <row r="177" spans="1:7" s="138" customFormat="1" outlineLevel="2" x14ac:dyDescent="0.2">
      <c r="A177" s="157"/>
      <c r="B177" s="157"/>
      <c r="C177" s="158"/>
      <c r="D177" s="159"/>
      <c r="E177" s="138" t="str">
        <f xml:space="preserve"> InpS!E267</f>
        <v>PR19 Green recovery (TVM) revenue adjustment in 2017-18 FYA (CPIH deflated) prices (WWN)</v>
      </c>
      <c r="F177" s="139">
        <f xml:space="preserve"> InpS!F267</f>
        <v>0</v>
      </c>
      <c r="G177" s="138" t="str">
        <f xml:space="preserve"> InpS!G267</f>
        <v>£m</v>
      </c>
    </row>
    <row r="178" spans="1:7" s="138" customFormat="1" outlineLevel="2" x14ac:dyDescent="0.2">
      <c r="A178" s="157"/>
      <c r="B178" s="157"/>
      <c r="C178" s="158"/>
      <c r="D178" s="159"/>
      <c r="E178" s="138" t="str">
        <f xml:space="preserve"> InpS!E268</f>
        <v>PR19 Green recovery (TVM) revenue adjustment in 2017-18 FYA (CPIH deflated) prices (BR)</v>
      </c>
      <c r="F178" s="139">
        <f xml:space="preserve"> InpS!F268</f>
        <v>0</v>
      </c>
      <c r="G178" s="138" t="str">
        <f xml:space="preserve"> InpS!G268</f>
        <v>£m</v>
      </c>
    </row>
    <row r="179" spans="1:7" s="138" customFormat="1" outlineLevel="2" x14ac:dyDescent="0.2">
      <c r="A179" s="157"/>
      <c r="B179" s="157"/>
      <c r="C179" s="158"/>
      <c r="D179" s="159"/>
      <c r="E179" s="138" t="str">
        <f xml:space="preserve"> InpS!E269</f>
        <v>PR19 Green recovery (TVM) revenue adjustment in 2017-18 FYA (CPIH deflated) prices (ADDN1)</v>
      </c>
      <c r="F179" s="139" t="str">
        <f xml:space="preserve"> InpS!F269</f>
        <v>n/a</v>
      </c>
      <c r="G179" s="138">
        <f xml:space="preserve"> InpS!G269</f>
        <v>0</v>
      </c>
    </row>
    <row r="180" spans="1:7" s="138" customFormat="1" outlineLevel="2" x14ac:dyDescent="0.2">
      <c r="A180" s="157"/>
      <c r="B180" s="157"/>
      <c r="C180" s="158"/>
      <c r="D180" s="159"/>
      <c r="E180" s="138" t="str">
        <f xml:space="preserve"> InpS!E270</f>
        <v>PR19 Green recovery (TVM) revenue adjustment in 2017-18 FYA (CPIH deflated) prices (ADDN2)</v>
      </c>
      <c r="F180" s="139" t="str">
        <f xml:space="preserve"> InpS!F270</f>
        <v>n/a</v>
      </c>
      <c r="G180" s="138">
        <f xml:space="preserve"> InpS!G270</f>
        <v>0</v>
      </c>
    </row>
    <row r="181" spans="1:7" s="138" customFormat="1" outlineLevel="2" x14ac:dyDescent="0.2">
      <c r="A181" s="157"/>
      <c r="B181" s="157"/>
      <c r="C181" s="158"/>
      <c r="D181" s="159"/>
      <c r="E181" s="138" t="str">
        <f xml:space="preserve"> InpS!E271</f>
        <v>PR19 Green recovery (TVM) revenue adjustment in 2017-18 FYA (CPIH deflated) prices (Residential retail)</v>
      </c>
      <c r="F181" s="139" t="str">
        <f xml:space="preserve"> InpS!F271</f>
        <v>n/a</v>
      </c>
      <c r="G181" s="138">
        <f xml:space="preserve"> InpS!G271</f>
        <v>0</v>
      </c>
    </row>
    <row r="182" spans="1:7" s="138" customFormat="1" outlineLevel="2" x14ac:dyDescent="0.2">
      <c r="A182" s="157"/>
      <c r="B182" s="157"/>
      <c r="C182" s="158"/>
      <c r="D182" s="159"/>
      <c r="E182" s="138" t="str">
        <f xml:space="preserve"> InpS!E272</f>
        <v>PR19 Green recovery (TVM) revenue adjustment in 2017-18 FYA (CPIH deflated) prices (Business retail)</v>
      </c>
      <c r="F182" s="139" t="str">
        <f xml:space="preserve"> InpS!F272</f>
        <v>n/a</v>
      </c>
      <c r="G182" s="138">
        <f xml:space="preserve"> InpS!G272</f>
        <v>0</v>
      </c>
    </row>
    <row r="183" spans="1:7" s="138" customFormat="1" outlineLevel="2" x14ac:dyDescent="0.2">
      <c r="A183" s="157"/>
      <c r="B183" s="157"/>
      <c r="C183" s="158"/>
      <c r="D183" s="159"/>
      <c r="F183" s="139"/>
    </row>
    <row r="184" spans="1:7" s="138" customFormat="1" outlineLevel="2" x14ac:dyDescent="0.2">
      <c r="A184" s="157"/>
      <c r="B184" s="157"/>
      <c r="C184" s="158"/>
      <c r="D184" s="159"/>
      <c r="E184" s="138" t="str">
        <f xml:space="preserve"> InpS!E274</f>
        <v>Other revenue adjustments in 2017-18 FYA (CPIH deflated) prices (WR)</v>
      </c>
      <c r="F184" s="139">
        <f xml:space="preserve"> InpS!F274</f>
        <v>0</v>
      </c>
      <c r="G184" s="138" t="str">
        <f xml:space="preserve"> InpS!G274</f>
        <v>£m</v>
      </c>
    </row>
    <row r="185" spans="1:7" s="138" customFormat="1" outlineLevel="2" x14ac:dyDescent="0.2">
      <c r="A185" s="157"/>
      <c r="B185" s="157"/>
      <c r="C185" s="158"/>
      <c r="D185" s="159"/>
      <c r="E185" s="138" t="str">
        <f xml:space="preserve"> InpS!E275</f>
        <v>Other revenue adjustments in 2017-18 FYA (CPIH deflated) prices (WN)</v>
      </c>
      <c r="F185" s="139">
        <f xml:space="preserve"> InpS!F275</f>
        <v>0</v>
      </c>
      <c r="G185" s="138" t="str">
        <f xml:space="preserve"> InpS!G275</f>
        <v>£m</v>
      </c>
    </row>
    <row r="186" spans="1:7" s="138" customFormat="1" outlineLevel="2" x14ac:dyDescent="0.2">
      <c r="A186" s="157"/>
      <c r="B186" s="157"/>
      <c r="C186" s="158"/>
      <c r="D186" s="159"/>
      <c r="E186" s="138" t="str">
        <f xml:space="preserve"> InpS!E276</f>
        <v>Other revenue adjustments in 2017-18 FYA (CPIH deflated) prices (WWN)</v>
      </c>
      <c r="F186" s="139">
        <f xml:space="preserve"> InpS!F276</f>
        <v>0</v>
      </c>
      <c r="G186" s="138" t="str">
        <f xml:space="preserve"> InpS!G276</f>
        <v>£m</v>
      </c>
    </row>
    <row r="187" spans="1:7" s="138" customFormat="1" outlineLevel="2" x14ac:dyDescent="0.2">
      <c r="A187" s="157"/>
      <c r="B187" s="157"/>
      <c r="C187" s="158"/>
      <c r="D187" s="159"/>
      <c r="E187" s="138" t="str">
        <f xml:space="preserve"> InpS!E277</f>
        <v>Other revenue adjustments in 2017-18 FYA (CPIH deflated) prices (BR)</v>
      </c>
      <c r="F187" s="139">
        <f xml:space="preserve"> InpS!F277</f>
        <v>0</v>
      </c>
      <c r="G187" s="138" t="str">
        <f xml:space="preserve"> InpS!G277</f>
        <v>£m</v>
      </c>
    </row>
    <row r="188" spans="1:7" s="138" customFormat="1" outlineLevel="2" x14ac:dyDescent="0.2">
      <c r="A188" s="157"/>
      <c r="B188" s="157"/>
      <c r="C188" s="158"/>
      <c r="D188" s="159"/>
      <c r="E188" s="138" t="str">
        <f xml:space="preserve"> InpS!E278</f>
        <v>Other revenue adjustments in 2017-18 FYA (CPIH deflated) prices (ADDN1)</v>
      </c>
      <c r="F188" s="139">
        <f xml:space="preserve"> InpS!F278</f>
        <v>0</v>
      </c>
      <c r="G188" s="138" t="str">
        <f xml:space="preserve"> InpS!G278</f>
        <v>£m</v>
      </c>
    </row>
    <row r="189" spans="1:7" s="138" customFormat="1" outlineLevel="2" x14ac:dyDescent="0.2">
      <c r="A189" s="157"/>
      <c r="B189" s="157"/>
      <c r="C189" s="158"/>
      <c r="D189" s="159"/>
      <c r="E189" s="138" t="str">
        <f xml:space="preserve"> InpS!E279</f>
        <v>Other revenue adjustments in 2017-18 FYA (CPIH deflated) prices (ADDN2)</v>
      </c>
      <c r="F189" s="139">
        <f xml:space="preserve"> InpS!F279</f>
        <v>0</v>
      </c>
      <c r="G189" s="138" t="str">
        <f xml:space="preserve"> InpS!G279</f>
        <v>£m</v>
      </c>
    </row>
    <row r="190" spans="1:7" s="138" customFormat="1" outlineLevel="2" x14ac:dyDescent="0.2">
      <c r="A190" s="157"/>
      <c r="B190" s="157"/>
      <c r="C190" s="158"/>
      <c r="D190" s="159"/>
      <c r="E190" s="138" t="str">
        <f xml:space="preserve"> InpS!E280</f>
        <v>Other revenue adjustments in 2017-18 FYA (CPIH deflated) prices (Residential retail)</v>
      </c>
      <c r="F190" s="139">
        <f xml:space="preserve"> InpS!F280</f>
        <v>0</v>
      </c>
      <c r="G190" s="138" t="str">
        <f xml:space="preserve"> InpS!G280</f>
        <v>£m</v>
      </c>
    </row>
    <row r="191" spans="1:7" s="138" customFormat="1" outlineLevel="2" x14ac:dyDescent="0.2">
      <c r="A191" s="157"/>
      <c r="B191" s="157"/>
      <c r="C191" s="158"/>
      <c r="D191" s="159"/>
      <c r="E191" s="138" t="str">
        <f xml:space="preserve"> InpS!E281</f>
        <v>Other revenue adjustments in 2017-18 FYA (CPIH deflated) prices (Business retail)</v>
      </c>
      <c r="F191" s="219">
        <f xml:space="preserve"> InpS!F281</f>
        <v>0</v>
      </c>
      <c r="G191" s="138" t="str">
        <f xml:space="preserve"> InpS!G281</f>
        <v>£m</v>
      </c>
    </row>
    <row r="192" spans="1:7" outlineLevel="2" x14ac:dyDescent="0.2">
      <c r="F192" s="260"/>
    </row>
    <row r="193" spans="1:7" s="138" customFormat="1" outlineLevel="2" x14ac:dyDescent="0.2">
      <c r="A193" s="157"/>
      <c r="B193" s="157"/>
      <c r="C193" s="158"/>
      <c r="D193" s="159"/>
      <c r="E193" s="138" t="str">
        <f xml:space="preserve"> Indexation!E$92</f>
        <v>CPI(H): Inflate from 2017-18 FYA to 2022-23 FYA</v>
      </c>
      <c r="F193" s="263">
        <f xml:space="preserve"> Indexation!F$92</f>
        <v>1.1806332960179113</v>
      </c>
      <c r="G193" s="138" t="str">
        <f xml:space="preserve"> Indexation!G$92</f>
        <v>factor</v>
      </c>
    </row>
    <row r="194" spans="1:7" outlineLevel="2" x14ac:dyDescent="0.2">
      <c r="F194" s="260"/>
    </row>
    <row r="195" spans="1:7" s="254" customFormat="1" outlineLevel="2" x14ac:dyDescent="0.2">
      <c r="A195" s="251" t="str">
        <f xml:space="preserve"> 'PD12'!O$62</f>
        <v>PD12.45</v>
      </c>
      <c r="B195" s="251"/>
      <c r="C195" s="252"/>
      <c r="D195" s="253"/>
      <c r="E195" s="254" t="s">
        <v>534</v>
      </c>
      <c r="F195" s="264">
        <f t="shared" ref="F195:F200" si="0" xml:space="preserve"> IF(F10 = "n/a", 0, F10 * $F$193)</f>
        <v>0</v>
      </c>
      <c r="G195" s="254" t="s">
        <v>158</v>
      </c>
    </row>
    <row r="196" spans="1:7" s="254" customFormat="1" outlineLevel="2" x14ac:dyDescent="0.2">
      <c r="A196" s="251" t="str">
        <f xml:space="preserve"> 'PD12'!O$62</f>
        <v>PD12.45</v>
      </c>
      <c r="B196" s="251"/>
      <c r="C196" s="252"/>
      <c r="D196" s="253"/>
      <c r="E196" s="254" t="s">
        <v>535</v>
      </c>
      <c r="F196" s="264">
        <f xml:space="preserve"> IF(F11 = "n/a", 0, F11 * $F$193)</f>
        <v>0</v>
      </c>
      <c r="G196" s="254" t="s">
        <v>158</v>
      </c>
    </row>
    <row r="197" spans="1:7" s="254" customFormat="1" outlineLevel="2" x14ac:dyDescent="0.2">
      <c r="A197" s="251" t="str">
        <f xml:space="preserve"> 'PD12'!O$62</f>
        <v>PD12.45</v>
      </c>
      <c r="B197" s="251"/>
      <c r="C197" s="252"/>
      <c r="D197" s="253"/>
      <c r="E197" s="254" t="s">
        <v>536</v>
      </c>
      <c r="F197" s="264">
        <f t="shared" si="0"/>
        <v>0</v>
      </c>
      <c r="G197" s="254" t="s">
        <v>158</v>
      </c>
    </row>
    <row r="198" spans="1:7" s="254" customFormat="1" outlineLevel="2" x14ac:dyDescent="0.2">
      <c r="A198" s="251" t="str">
        <f xml:space="preserve"> 'PD12'!O$62</f>
        <v>PD12.45</v>
      </c>
      <c r="B198" s="251"/>
      <c r="C198" s="252"/>
      <c r="D198" s="253"/>
      <c r="E198" s="254" t="s">
        <v>537</v>
      </c>
      <c r="F198" s="264">
        <f t="shared" si="0"/>
        <v>0</v>
      </c>
      <c r="G198" s="254" t="s">
        <v>158</v>
      </c>
    </row>
    <row r="199" spans="1:7" s="254" customFormat="1" outlineLevel="2" x14ac:dyDescent="0.2">
      <c r="A199" s="251" t="str">
        <f xml:space="preserve"> 'PD12'!O$62</f>
        <v>PD12.45</v>
      </c>
      <c r="B199" s="251"/>
      <c r="C199" s="252"/>
      <c r="D199" s="253"/>
      <c r="E199" s="254" t="s">
        <v>538</v>
      </c>
      <c r="F199" s="264">
        <f t="shared" si="0"/>
        <v>0</v>
      </c>
      <c r="G199" s="254" t="s">
        <v>158</v>
      </c>
    </row>
    <row r="200" spans="1:7" s="254" customFormat="1" outlineLevel="2" x14ac:dyDescent="0.2">
      <c r="A200" s="251" t="str">
        <f xml:space="preserve"> 'PD12'!O$62</f>
        <v>PD12.45</v>
      </c>
      <c r="B200" s="251"/>
      <c r="C200" s="252"/>
      <c r="D200" s="253"/>
      <c r="E200" s="254" t="s">
        <v>539</v>
      </c>
      <c r="F200" s="264">
        <f t="shared" si="0"/>
        <v>0</v>
      </c>
      <c r="G200" s="254" t="s">
        <v>158</v>
      </c>
    </row>
    <row r="201" spans="1:7" outlineLevel="2" x14ac:dyDescent="0.2">
      <c r="F201" s="260"/>
    </row>
    <row r="202" spans="1:7" s="254" customFormat="1" outlineLevel="2" x14ac:dyDescent="0.2">
      <c r="A202" s="251" t="str">
        <f xml:space="preserve"> 'PD12'!O$63</f>
        <v>PD12.46</v>
      </c>
      <c r="B202" s="251"/>
      <c r="C202" s="252"/>
      <c r="D202" s="253"/>
      <c r="E202" s="254" t="s">
        <v>540</v>
      </c>
      <c r="F202" s="264">
        <f t="shared" ref="F202:F207" si="1" xml:space="preserve"> IF(F17 = "n/a", 0, F17 * $F$193)</f>
        <v>0</v>
      </c>
      <c r="G202" s="254" t="s">
        <v>158</v>
      </c>
    </row>
    <row r="203" spans="1:7" s="254" customFormat="1" outlineLevel="2" x14ac:dyDescent="0.2">
      <c r="A203" s="251" t="str">
        <f xml:space="preserve"> 'PD12'!O$63</f>
        <v>PD12.46</v>
      </c>
      <c r="B203" s="251"/>
      <c r="C203" s="252"/>
      <c r="D203" s="253"/>
      <c r="E203" s="254" t="s">
        <v>541</v>
      </c>
      <c r="F203" s="264">
        <f t="shared" si="1"/>
        <v>0</v>
      </c>
      <c r="G203" s="254" t="s">
        <v>158</v>
      </c>
    </row>
    <row r="204" spans="1:7" s="254" customFormat="1" outlineLevel="2" x14ac:dyDescent="0.2">
      <c r="A204" s="251" t="str">
        <f xml:space="preserve"> 'PD12'!O$63</f>
        <v>PD12.46</v>
      </c>
      <c r="B204" s="251"/>
      <c r="C204" s="252"/>
      <c r="D204" s="253"/>
      <c r="E204" s="254" t="s">
        <v>542</v>
      </c>
      <c r="F204" s="264">
        <f t="shared" si="1"/>
        <v>0</v>
      </c>
      <c r="G204" s="254" t="s">
        <v>158</v>
      </c>
    </row>
    <row r="205" spans="1:7" s="254" customFormat="1" outlineLevel="2" x14ac:dyDescent="0.2">
      <c r="A205" s="251" t="str">
        <f xml:space="preserve"> 'PD12'!O$63</f>
        <v>PD12.46</v>
      </c>
      <c r="B205" s="251"/>
      <c r="C205" s="252"/>
      <c r="D205" s="253"/>
      <c r="E205" s="254" t="s">
        <v>543</v>
      </c>
      <c r="F205" s="264">
        <f t="shared" si="1"/>
        <v>0</v>
      </c>
      <c r="G205" s="254" t="s">
        <v>158</v>
      </c>
    </row>
    <row r="206" spans="1:7" s="254" customFormat="1" outlineLevel="2" x14ac:dyDescent="0.2">
      <c r="A206" s="251" t="str">
        <f xml:space="preserve"> 'PD12'!O$63</f>
        <v>PD12.46</v>
      </c>
      <c r="B206" s="251"/>
      <c r="C206" s="252"/>
      <c r="D206" s="253"/>
      <c r="E206" s="254" t="s">
        <v>544</v>
      </c>
      <c r="F206" s="264">
        <f t="shared" si="1"/>
        <v>0</v>
      </c>
      <c r="G206" s="254" t="s">
        <v>158</v>
      </c>
    </row>
    <row r="207" spans="1:7" s="254" customFormat="1" outlineLevel="2" x14ac:dyDescent="0.2">
      <c r="A207" s="251" t="str">
        <f xml:space="preserve"> 'PD12'!O$63</f>
        <v>PD12.46</v>
      </c>
      <c r="B207" s="251"/>
      <c r="C207" s="252"/>
      <c r="D207" s="253"/>
      <c r="E207" s="254" t="s">
        <v>545</v>
      </c>
      <c r="F207" s="264">
        <f t="shared" si="1"/>
        <v>0</v>
      </c>
      <c r="G207" s="254" t="s">
        <v>158</v>
      </c>
    </row>
    <row r="208" spans="1:7" outlineLevel="2" x14ac:dyDescent="0.2">
      <c r="F208" s="260"/>
    </row>
    <row r="209" spans="1:7" s="254" customFormat="1" outlineLevel="2" x14ac:dyDescent="0.2">
      <c r="A209" s="251" t="str">
        <f xml:space="preserve"> 'PD12'!O$64</f>
        <v>PD12.47</v>
      </c>
      <c r="B209" s="251"/>
      <c r="C209" s="252"/>
      <c r="D209" s="253"/>
      <c r="E209" s="254" t="s">
        <v>546</v>
      </c>
      <c r="F209" s="264">
        <f t="shared" ref="F209:F214" si="2" xml:space="preserve"> IF(F24 = "n/a", 0, F24 * $F$193)</f>
        <v>0</v>
      </c>
      <c r="G209" s="254" t="s">
        <v>158</v>
      </c>
    </row>
    <row r="210" spans="1:7" s="254" customFormat="1" outlineLevel="2" x14ac:dyDescent="0.2">
      <c r="A210" s="251" t="str">
        <f xml:space="preserve"> 'PD12'!O$64</f>
        <v>PD12.47</v>
      </c>
      <c r="B210" s="251"/>
      <c r="C210" s="252"/>
      <c r="D210" s="253"/>
      <c r="E210" s="254" t="s">
        <v>547</v>
      </c>
      <c r="F210" s="264">
        <f t="shared" si="2"/>
        <v>0</v>
      </c>
      <c r="G210" s="254" t="s">
        <v>158</v>
      </c>
    </row>
    <row r="211" spans="1:7" s="254" customFormat="1" outlineLevel="2" x14ac:dyDescent="0.2">
      <c r="A211" s="251" t="str">
        <f xml:space="preserve"> 'PD12'!O$64</f>
        <v>PD12.47</v>
      </c>
      <c r="B211" s="251"/>
      <c r="C211" s="252"/>
      <c r="D211" s="253"/>
      <c r="E211" s="254" t="s">
        <v>548</v>
      </c>
      <c r="F211" s="264">
        <f t="shared" si="2"/>
        <v>0</v>
      </c>
      <c r="G211" s="254" t="s">
        <v>158</v>
      </c>
    </row>
    <row r="212" spans="1:7" s="254" customFormat="1" outlineLevel="2" x14ac:dyDescent="0.2">
      <c r="A212" s="251" t="str">
        <f xml:space="preserve"> 'PD12'!O$64</f>
        <v>PD12.47</v>
      </c>
      <c r="B212" s="251"/>
      <c r="C212" s="252"/>
      <c r="D212" s="253"/>
      <c r="E212" s="254" t="s">
        <v>549</v>
      </c>
      <c r="F212" s="264">
        <f t="shared" si="2"/>
        <v>0</v>
      </c>
      <c r="G212" s="254" t="s">
        <v>158</v>
      </c>
    </row>
    <row r="213" spans="1:7" s="254" customFormat="1" outlineLevel="2" x14ac:dyDescent="0.2">
      <c r="A213" s="251" t="str">
        <f xml:space="preserve"> 'PD12'!O$64</f>
        <v>PD12.47</v>
      </c>
      <c r="B213" s="251"/>
      <c r="C213" s="252"/>
      <c r="D213" s="253"/>
      <c r="E213" s="254" t="s">
        <v>550</v>
      </c>
      <c r="F213" s="264">
        <f t="shared" si="2"/>
        <v>0</v>
      </c>
      <c r="G213" s="254" t="s">
        <v>158</v>
      </c>
    </row>
    <row r="214" spans="1:7" s="254" customFormat="1" outlineLevel="2" x14ac:dyDescent="0.2">
      <c r="A214" s="251" t="str">
        <f xml:space="preserve"> 'PD12'!O$64</f>
        <v>PD12.47</v>
      </c>
      <c r="B214" s="251"/>
      <c r="C214" s="252"/>
      <c r="D214" s="253"/>
      <c r="E214" s="254" t="s">
        <v>551</v>
      </c>
      <c r="F214" s="264">
        <f t="shared" si="2"/>
        <v>0</v>
      </c>
      <c r="G214" s="254" t="s">
        <v>158</v>
      </c>
    </row>
    <row r="215" spans="1:7" outlineLevel="2" x14ac:dyDescent="0.2">
      <c r="F215" s="260"/>
    </row>
    <row r="216" spans="1:7" s="254" customFormat="1" outlineLevel="2" x14ac:dyDescent="0.2">
      <c r="A216" s="251" t="str">
        <f xml:space="preserve"> 'PD12'!O$65</f>
        <v>PD12.48</v>
      </c>
      <c r="B216" s="251"/>
      <c r="C216" s="252"/>
      <c r="D216" s="253"/>
      <c r="E216" s="254" t="s">
        <v>552</v>
      </c>
      <c r="F216" s="264">
        <f t="shared" ref="F216:F221" si="3" xml:space="preserve"> IF(F31 = "n/a", 0, F31 * $F$193)</f>
        <v>0</v>
      </c>
      <c r="G216" s="254" t="s">
        <v>158</v>
      </c>
    </row>
    <row r="217" spans="1:7" s="254" customFormat="1" outlineLevel="2" x14ac:dyDescent="0.2">
      <c r="A217" s="251" t="str">
        <f xml:space="preserve"> 'PD12'!O$65</f>
        <v>PD12.48</v>
      </c>
      <c r="B217" s="251"/>
      <c r="C217" s="252"/>
      <c r="D217" s="253"/>
      <c r="E217" s="254" t="s">
        <v>553</v>
      </c>
      <c r="F217" s="264">
        <f t="shared" si="3"/>
        <v>0</v>
      </c>
      <c r="G217" s="254" t="s">
        <v>158</v>
      </c>
    </row>
    <row r="218" spans="1:7" s="254" customFormat="1" outlineLevel="2" x14ac:dyDescent="0.2">
      <c r="A218" s="251" t="str">
        <f xml:space="preserve"> 'PD12'!O$65</f>
        <v>PD12.48</v>
      </c>
      <c r="B218" s="251"/>
      <c r="C218" s="252"/>
      <c r="D218" s="253"/>
      <c r="E218" s="254" t="s">
        <v>554</v>
      </c>
      <c r="F218" s="264">
        <f t="shared" si="3"/>
        <v>0</v>
      </c>
      <c r="G218" s="254" t="s">
        <v>158</v>
      </c>
    </row>
    <row r="219" spans="1:7" s="254" customFormat="1" outlineLevel="2" x14ac:dyDescent="0.2">
      <c r="A219" s="251" t="str">
        <f xml:space="preserve"> 'PD12'!O$65</f>
        <v>PD12.48</v>
      </c>
      <c r="B219" s="251"/>
      <c r="C219" s="252"/>
      <c r="D219" s="253"/>
      <c r="E219" s="254" t="s">
        <v>555</v>
      </c>
      <c r="F219" s="264">
        <f t="shared" si="3"/>
        <v>0</v>
      </c>
      <c r="G219" s="254" t="s">
        <v>158</v>
      </c>
    </row>
    <row r="220" spans="1:7" s="254" customFormat="1" outlineLevel="2" x14ac:dyDescent="0.2">
      <c r="A220" s="251" t="str">
        <f xml:space="preserve"> 'PD12'!O$65</f>
        <v>PD12.48</v>
      </c>
      <c r="B220" s="251"/>
      <c r="C220" s="252"/>
      <c r="D220" s="253"/>
      <c r="E220" s="254" t="s">
        <v>556</v>
      </c>
      <c r="F220" s="264">
        <f t="shared" si="3"/>
        <v>0</v>
      </c>
      <c r="G220" s="254" t="s">
        <v>158</v>
      </c>
    </row>
    <row r="221" spans="1:7" s="254" customFormat="1" outlineLevel="2" x14ac:dyDescent="0.2">
      <c r="A221" s="251" t="str">
        <f xml:space="preserve"> 'PD12'!O$65</f>
        <v>PD12.48</v>
      </c>
      <c r="B221" s="251"/>
      <c r="C221" s="252"/>
      <c r="D221" s="253"/>
      <c r="E221" s="254" t="s">
        <v>557</v>
      </c>
      <c r="F221" s="264">
        <f t="shared" si="3"/>
        <v>0</v>
      </c>
      <c r="G221" s="254" t="s">
        <v>158</v>
      </c>
    </row>
    <row r="222" spans="1:7" outlineLevel="2" x14ac:dyDescent="0.2">
      <c r="F222" s="260"/>
    </row>
    <row r="223" spans="1:7" s="254" customFormat="1" outlineLevel="2" x14ac:dyDescent="0.2">
      <c r="A223" s="265" t="str">
        <f xml:space="preserve"> 'PD12'!O$66</f>
        <v>PD12.49</v>
      </c>
      <c r="B223" s="251"/>
      <c r="C223" s="252"/>
      <c r="D223" s="253"/>
      <c r="E223" s="254" t="s">
        <v>558</v>
      </c>
      <c r="F223" s="264">
        <f xml:space="preserve"> IF(F38 = "n/a", 0, F38 * $F$193)</f>
        <v>-2.3530021589636974</v>
      </c>
      <c r="G223" s="254" t="s">
        <v>158</v>
      </c>
    </row>
    <row r="224" spans="1:7" outlineLevel="2" x14ac:dyDescent="0.2">
      <c r="F224" s="260"/>
    </row>
    <row r="225" spans="1:7" s="254" customFormat="1" outlineLevel="2" x14ac:dyDescent="0.2">
      <c r="A225" s="265" t="str">
        <f xml:space="preserve"> 'PD12'!O$69</f>
        <v>PD12.50</v>
      </c>
      <c r="B225" s="251"/>
      <c r="C225" s="252"/>
      <c r="D225" s="253"/>
      <c r="E225" s="254" t="s">
        <v>559</v>
      </c>
      <c r="F225" s="264">
        <f t="shared" ref="F225:F232" si="4" xml:space="preserve"> IF(F40 = "n/a", 0, F40 * $F$193)</f>
        <v>2.2691771949464257</v>
      </c>
      <c r="G225" s="254" t="s">
        <v>158</v>
      </c>
    </row>
    <row r="226" spans="1:7" s="254" customFormat="1" outlineLevel="2" x14ac:dyDescent="0.2">
      <c r="A226" s="265" t="str">
        <f xml:space="preserve"> 'PD12'!O$69</f>
        <v>PD12.50</v>
      </c>
      <c r="B226" s="251"/>
      <c r="C226" s="252"/>
      <c r="D226" s="253"/>
      <c r="E226" s="254" t="s">
        <v>560</v>
      </c>
      <c r="F226" s="264">
        <f t="shared" si="4"/>
        <v>-8.033028946105869</v>
      </c>
      <c r="G226" s="254" t="s">
        <v>158</v>
      </c>
    </row>
    <row r="227" spans="1:7" s="254" customFormat="1" outlineLevel="2" x14ac:dyDescent="0.2">
      <c r="A227" s="265" t="str">
        <f xml:space="preserve"> 'PD12'!O$69</f>
        <v>PD12.50</v>
      </c>
      <c r="B227" s="251"/>
      <c r="C227" s="252"/>
      <c r="D227" s="253"/>
      <c r="E227" s="254" t="s">
        <v>561</v>
      </c>
      <c r="F227" s="264">
        <f t="shared" si="4"/>
        <v>5.5548796577642729</v>
      </c>
      <c r="G227" s="254" t="s">
        <v>158</v>
      </c>
    </row>
    <row r="228" spans="1:7" s="254" customFormat="1" outlineLevel="2" x14ac:dyDescent="0.2">
      <c r="A228" s="265" t="str">
        <f xml:space="preserve"> 'PD12'!O$69</f>
        <v>PD12.50</v>
      </c>
      <c r="B228" s="251"/>
      <c r="C228" s="252"/>
      <c r="D228" s="253"/>
      <c r="E228" s="254" t="s">
        <v>562</v>
      </c>
      <c r="F228" s="264">
        <f t="shared" si="4"/>
        <v>0</v>
      </c>
      <c r="G228" s="254" t="s">
        <v>158</v>
      </c>
    </row>
    <row r="229" spans="1:7" s="254" customFormat="1" outlineLevel="2" x14ac:dyDescent="0.2">
      <c r="A229" s="265" t="str">
        <f xml:space="preserve"> 'PD12'!O$69</f>
        <v>PD12.50</v>
      </c>
      <c r="B229" s="251"/>
      <c r="C229" s="252"/>
      <c r="D229" s="253"/>
      <c r="E229" s="254" t="s">
        <v>563</v>
      </c>
      <c r="F229" s="264">
        <f t="shared" si="4"/>
        <v>0</v>
      </c>
      <c r="G229" s="254" t="s">
        <v>158</v>
      </c>
    </row>
    <row r="230" spans="1:7" s="254" customFormat="1" outlineLevel="2" x14ac:dyDescent="0.2">
      <c r="A230" s="265" t="str">
        <f xml:space="preserve"> 'PD12'!O$69</f>
        <v>PD12.50</v>
      </c>
      <c r="B230" s="251"/>
      <c r="C230" s="252"/>
      <c r="D230" s="253"/>
      <c r="E230" s="254" t="s">
        <v>564</v>
      </c>
      <c r="F230" s="264">
        <f t="shared" si="4"/>
        <v>0</v>
      </c>
      <c r="G230" s="254" t="s">
        <v>158</v>
      </c>
    </row>
    <row r="231" spans="1:7" s="254" customFormat="1" outlineLevel="2" x14ac:dyDescent="0.2">
      <c r="A231" s="265" t="str">
        <f xml:space="preserve"> 'PD12'!O$69</f>
        <v>PD12.50</v>
      </c>
      <c r="B231" s="251"/>
      <c r="C231" s="252"/>
      <c r="D231" s="253"/>
      <c r="E231" s="254" t="s">
        <v>565</v>
      </c>
      <c r="F231" s="264">
        <f t="shared" si="4"/>
        <v>0</v>
      </c>
      <c r="G231" s="254" t="s">
        <v>158</v>
      </c>
    </row>
    <row r="232" spans="1:7" s="254" customFormat="1" outlineLevel="2" x14ac:dyDescent="0.2">
      <c r="A232" s="265" t="str">
        <f xml:space="preserve"> 'PD12'!O$69</f>
        <v>PD12.50</v>
      </c>
      <c r="B232" s="251"/>
      <c r="C232" s="252"/>
      <c r="D232" s="253"/>
      <c r="E232" s="254" t="s">
        <v>566</v>
      </c>
      <c r="F232" s="264">
        <f t="shared" si="4"/>
        <v>0</v>
      </c>
      <c r="G232" s="254" t="s">
        <v>158</v>
      </c>
    </row>
    <row r="233" spans="1:7" outlineLevel="2" x14ac:dyDescent="0.2">
      <c r="F233" s="260"/>
    </row>
    <row r="234" spans="1:7" s="254" customFormat="1" outlineLevel="2" x14ac:dyDescent="0.2">
      <c r="A234" s="265" t="str">
        <f xml:space="preserve"> 'PD12'!O$71</f>
        <v>PD12.52</v>
      </c>
      <c r="B234" s="251"/>
      <c r="C234" s="252"/>
      <c r="D234" s="253"/>
      <c r="E234" s="254" t="s">
        <v>567</v>
      </c>
      <c r="F234" s="264">
        <f t="shared" ref="F234:F241" si="5" xml:space="preserve"> IF(F49 = "n/a", 0, F49 * $F$193)</f>
        <v>0</v>
      </c>
      <c r="G234" s="254" t="s">
        <v>158</v>
      </c>
    </row>
    <row r="235" spans="1:7" s="254" customFormat="1" outlineLevel="2" x14ac:dyDescent="0.2">
      <c r="A235" s="265" t="str">
        <f xml:space="preserve"> 'PD12'!O$71</f>
        <v>PD12.52</v>
      </c>
      <c r="B235" s="251"/>
      <c r="C235" s="252"/>
      <c r="D235" s="253"/>
      <c r="E235" s="254" t="s">
        <v>568</v>
      </c>
      <c r="F235" s="264">
        <f t="shared" si="5"/>
        <v>0</v>
      </c>
      <c r="G235" s="254" t="s">
        <v>158</v>
      </c>
    </row>
    <row r="236" spans="1:7" s="254" customFormat="1" outlineLevel="2" x14ac:dyDescent="0.2">
      <c r="A236" s="265" t="str">
        <f xml:space="preserve"> 'PD12'!O$71</f>
        <v>PD12.52</v>
      </c>
      <c r="B236" s="251"/>
      <c r="C236" s="252"/>
      <c r="D236" s="253"/>
      <c r="E236" s="254" t="s">
        <v>569</v>
      </c>
      <c r="F236" s="264">
        <f t="shared" si="5"/>
        <v>0</v>
      </c>
      <c r="G236" s="254" t="s">
        <v>158</v>
      </c>
    </row>
    <row r="237" spans="1:7" s="254" customFormat="1" outlineLevel="2" x14ac:dyDescent="0.2">
      <c r="A237" s="265" t="str">
        <f xml:space="preserve"> 'PD12'!O$71</f>
        <v>PD12.52</v>
      </c>
      <c r="B237" s="251"/>
      <c r="C237" s="252"/>
      <c r="D237" s="253"/>
      <c r="E237" s="254" t="s">
        <v>570</v>
      </c>
      <c r="F237" s="264">
        <f t="shared" si="5"/>
        <v>0</v>
      </c>
      <c r="G237" s="254" t="s">
        <v>158</v>
      </c>
    </row>
    <row r="238" spans="1:7" s="254" customFormat="1" outlineLevel="2" x14ac:dyDescent="0.2">
      <c r="A238" s="265" t="str">
        <f xml:space="preserve"> 'PD12'!O$71</f>
        <v>PD12.52</v>
      </c>
      <c r="B238" s="251"/>
      <c r="C238" s="252"/>
      <c r="D238" s="253"/>
      <c r="E238" s="254" t="s">
        <v>571</v>
      </c>
      <c r="F238" s="264">
        <f t="shared" si="5"/>
        <v>0</v>
      </c>
      <c r="G238" s="254" t="s">
        <v>158</v>
      </c>
    </row>
    <row r="239" spans="1:7" s="254" customFormat="1" outlineLevel="2" x14ac:dyDescent="0.2">
      <c r="A239" s="265" t="str">
        <f xml:space="preserve"> 'PD12'!O$71</f>
        <v>PD12.52</v>
      </c>
      <c r="B239" s="251"/>
      <c r="C239" s="252"/>
      <c r="D239" s="253"/>
      <c r="E239" s="254" t="s">
        <v>572</v>
      </c>
      <c r="F239" s="264">
        <f t="shared" si="5"/>
        <v>0</v>
      </c>
      <c r="G239" s="254" t="s">
        <v>158</v>
      </c>
    </row>
    <row r="240" spans="1:7" s="254" customFormat="1" outlineLevel="2" x14ac:dyDescent="0.2">
      <c r="A240" s="265" t="str">
        <f xml:space="preserve"> 'PD12'!O$71</f>
        <v>PD12.52</v>
      </c>
      <c r="B240" s="251"/>
      <c r="C240" s="252"/>
      <c r="D240" s="253"/>
      <c r="E240" s="254" t="s">
        <v>573</v>
      </c>
      <c r="F240" s="264">
        <f t="shared" si="5"/>
        <v>0</v>
      </c>
      <c r="G240" s="254" t="s">
        <v>158</v>
      </c>
    </row>
    <row r="241" spans="1:7" s="254" customFormat="1" outlineLevel="2" x14ac:dyDescent="0.2">
      <c r="A241" s="265" t="str">
        <f xml:space="preserve"> 'PD12'!O$71</f>
        <v>PD12.52</v>
      </c>
      <c r="B241" s="251"/>
      <c r="C241" s="252"/>
      <c r="D241" s="253"/>
      <c r="E241" s="254" t="s">
        <v>574</v>
      </c>
      <c r="F241" s="264">
        <f t="shared" si="5"/>
        <v>0</v>
      </c>
      <c r="G241" s="254" t="s">
        <v>158</v>
      </c>
    </row>
    <row r="242" spans="1:7" outlineLevel="2" x14ac:dyDescent="0.2">
      <c r="F242" s="260"/>
    </row>
    <row r="243" spans="1:7" s="254" customFormat="1" outlineLevel="2" x14ac:dyDescent="0.2">
      <c r="A243" s="265" t="str">
        <f xml:space="preserve"> 'PD12'!O$72</f>
        <v>PD12.53</v>
      </c>
      <c r="B243" s="251"/>
      <c r="C243" s="252"/>
      <c r="D243" s="253"/>
      <c r="E243" s="254" t="s">
        <v>575</v>
      </c>
      <c r="F243" s="264">
        <f t="shared" ref="F243:F250" si="6" xml:space="preserve"> IF(F58 = "n/a", 0, F58 * $F$193)</f>
        <v>0</v>
      </c>
      <c r="G243" s="254" t="s">
        <v>158</v>
      </c>
    </row>
    <row r="244" spans="1:7" s="254" customFormat="1" outlineLevel="2" x14ac:dyDescent="0.2">
      <c r="A244" s="265" t="str">
        <f xml:space="preserve"> 'PD12'!O$72</f>
        <v>PD12.53</v>
      </c>
      <c r="B244" s="251"/>
      <c r="C244" s="252"/>
      <c r="D244" s="253"/>
      <c r="E244" s="254" t="s">
        <v>576</v>
      </c>
      <c r="F244" s="264">
        <f t="shared" si="6"/>
        <v>0</v>
      </c>
      <c r="G244" s="254" t="s">
        <v>158</v>
      </c>
    </row>
    <row r="245" spans="1:7" s="254" customFormat="1" outlineLevel="2" x14ac:dyDescent="0.2">
      <c r="A245" s="265" t="str">
        <f xml:space="preserve"> 'PD12'!O$72</f>
        <v>PD12.53</v>
      </c>
      <c r="B245" s="251"/>
      <c r="C245" s="252"/>
      <c r="D245" s="253"/>
      <c r="E245" s="254" t="s">
        <v>577</v>
      </c>
      <c r="F245" s="264">
        <f t="shared" si="6"/>
        <v>0</v>
      </c>
      <c r="G245" s="254" t="s">
        <v>158</v>
      </c>
    </row>
    <row r="246" spans="1:7" s="254" customFormat="1" outlineLevel="2" x14ac:dyDescent="0.2">
      <c r="A246" s="265" t="str">
        <f xml:space="preserve"> 'PD12'!O$72</f>
        <v>PD12.53</v>
      </c>
      <c r="B246" s="251"/>
      <c r="C246" s="252"/>
      <c r="D246" s="253"/>
      <c r="E246" s="254" t="s">
        <v>578</v>
      </c>
      <c r="F246" s="264">
        <f t="shared" si="6"/>
        <v>0</v>
      </c>
      <c r="G246" s="254" t="s">
        <v>158</v>
      </c>
    </row>
    <row r="247" spans="1:7" s="254" customFormat="1" outlineLevel="2" x14ac:dyDescent="0.2">
      <c r="A247" s="265" t="str">
        <f xml:space="preserve"> 'PD12'!O$72</f>
        <v>PD12.53</v>
      </c>
      <c r="B247" s="251"/>
      <c r="C247" s="252"/>
      <c r="D247" s="253"/>
      <c r="E247" s="254" t="s">
        <v>579</v>
      </c>
      <c r="F247" s="264">
        <f t="shared" si="6"/>
        <v>0</v>
      </c>
      <c r="G247" s="254" t="s">
        <v>158</v>
      </c>
    </row>
    <row r="248" spans="1:7" s="254" customFormat="1" outlineLevel="2" x14ac:dyDescent="0.2">
      <c r="A248" s="265" t="str">
        <f xml:space="preserve"> 'PD12'!O$72</f>
        <v>PD12.53</v>
      </c>
      <c r="B248" s="251"/>
      <c r="C248" s="252"/>
      <c r="D248" s="253"/>
      <c r="E248" s="254" t="s">
        <v>580</v>
      </c>
      <c r="F248" s="264">
        <f t="shared" si="6"/>
        <v>0</v>
      </c>
      <c r="G248" s="254" t="s">
        <v>158</v>
      </c>
    </row>
    <row r="249" spans="1:7" s="254" customFormat="1" outlineLevel="2" x14ac:dyDescent="0.2">
      <c r="A249" s="265" t="str">
        <f xml:space="preserve"> 'PD12'!O$72</f>
        <v>PD12.53</v>
      </c>
      <c r="B249" s="251"/>
      <c r="C249" s="252"/>
      <c r="D249" s="253"/>
      <c r="E249" s="254" t="s">
        <v>581</v>
      </c>
      <c r="F249" s="264">
        <f t="shared" si="6"/>
        <v>0</v>
      </c>
      <c r="G249" s="254" t="s">
        <v>158</v>
      </c>
    </row>
    <row r="250" spans="1:7" s="254" customFormat="1" outlineLevel="2" x14ac:dyDescent="0.2">
      <c r="A250" s="265" t="str">
        <f xml:space="preserve"> 'PD12'!O$72</f>
        <v>PD12.53</v>
      </c>
      <c r="B250" s="251"/>
      <c r="C250" s="252"/>
      <c r="D250" s="253"/>
      <c r="E250" s="254" t="s">
        <v>582</v>
      </c>
      <c r="F250" s="264">
        <f t="shared" si="6"/>
        <v>0</v>
      </c>
      <c r="G250" s="254" t="s">
        <v>158</v>
      </c>
    </row>
    <row r="251" spans="1:7" outlineLevel="2" x14ac:dyDescent="0.2">
      <c r="F251" s="260"/>
    </row>
    <row r="252" spans="1:7" s="254" customFormat="1" outlineLevel="2" x14ac:dyDescent="0.2">
      <c r="A252" s="265" t="str">
        <f xml:space="preserve"> 'PD12'!O$73</f>
        <v>PD12.54</v>
      </c>
      <c r="B252" s="251"/>
      <c r="C252" s="252"/>
      <c r="D252" s="253"/>
      <c r="E252" s="254" t="s">
        <v>583</v>
      </c>
      <c r="F252" s="264">
        <f t="shared" ref="F252:F259" si="7" xml:space="preserve"> IF(F67 = "n/a", 0, F67 * $F$193)</f>
        <v>0</v>
      </c>
      <c r="G252" s="254" t="s">
        <v>158</v>
      </c>
    </row>
    <row r="253" spans="1:7" s="254" customFormat="1" outlineLevel="2" x14ac:dyDescent="0.2">
      <c r="A253" s="265" t="str">
        <f xml:space="preserve"> 'PD12'!O$73</f>
        <v>PD12.54</v>
      </c>
      <c r="B253" s="251"/>
      <c r="C253" s="252"/>
      <c r="D253" s="253"/>
      <c r="E253" s="254" t="s">
        <v>584</v>
      </c>
      <c r="F253" s="264">
        <f t="shared" si="7"/>
        <v>0</v>
      </c>
      <c r="G253" s="254" t="s">
        <v>158</v>
      </c>
    </row>
    <row r="254" spans="1:7" s="254" customFormat="1" outlineLevel="2" x14ac:dyDescent="0.2">
      <c r="A254" s="265" t="str">
        <f xml:space="preserve"> 'PD12'!O$73</f>
        <v>PD12.54</v>
      </c>
      <c r="B254" s="251"/>
      <c r="C254" s="252"/>
      <c r="D254" s="253"/>
      <c r="E254" s="254" t="s">
        <v>585</v>
      </c>
      <c r="F254" s="264">
        <f t="shared" si="7"/>
        <v>0</v>
      </c>
      <c r="G254" s="254" t="s">
        <v>158</v>
      </c>
    </row>
    <row r="255" spans="1:7" s="254" customFormat="1" outlineLevel="2" x14ac:dyDescent="0.2">
      <c r="A255" s="265" t="str">
        <f xml:space="preserve"> 'PD12'!O$73</f>
        <v>PD12.54</v>
      </c>
      <c r="B255" s="251"/>
      <c r="C255" s="252"/>
      <c r="D255" s="253"/>
      <c r="E255" s="254" t="s">
        <v>586</v>
      </c>
      <c r="F255" s="264">
        <f t="shared" si="7"/>
        <v>0</v>
      </c>
      <c r="G255" s="254" t="s">
        <v>158</v>
      </c>
    </row>
    <row r="256" spans="1:7" s="254" customFormat="1" outlineLevel="2" x14ac:dyDescent="0.2">
      <c r="A256" s="265" t="str">
        <f xml:space="preserve"> 'PD12'!O$73</f>
        <v>PD12.54</v>
      </c>
      <c r="B256" s="251"/>
      <c r="C256" s="252"/>
      <c r="D256" s="253"/>
      <c r="E256" s="254" t="s">
        <v>587</v>
      </c>
      <c r="F256" s="264">
        <f t="shared" si="7"/>
        <v>0</v>
      </c>
      <c r="G256" s="254" t="s">
        <v>158</v>
      </c>
    </row>
    <row r="257" spans="1:7" s="254" customFormat="1" outlineLevel="2" x14ac:dyDescent="0.2">
      <c r="A257" s="265" t="str">
        <f xml:space="preserve"> 'PD12'!O$73</f>
        <v>PD12.54</v>
      </c>
      <c r="B257" s="251"/>
      <c r="C257" s="252"/>
      <c r="D257" s="253"/>
      <c r="E257" s="254" t="s">
        <v>588</v>
      </c>
      <c r="F257" s="264">
        <f t="shared" si="7"/>
        <v>0</v>
      </c>
      <c r="G257" s="254" t="s">
        <v>158</v>
      </c>
    </row>
    <row r="258" spans="1:7" s="254" customFormat="1" outlineLevel="2" x14ac:dyDescent="0.2">
      <c r="A258" s="265" t="str">
        <f xml:space="preserve"> 'PD12'!O$73</f>
        <v>PD12.54</v>
      </c>
      <c r="B258" s="251"/>
      <c r="C258" s="252"/>
      <c r="D258" s="253"/>
      <c r="E258" s="254" t="s">
        <v>589</v>
      </c>
      <c r="F258" s="264">
        <f t="shared" si="7"/>
        <v>0</v>
      </c>
      <c r="G258" s="254" t="s">
        <v>158</v>
      </c>
    </row>
    <row r="259" spans="1:7" s="254" customFormat="1" outlineLevel="2" x14ac:dyDescent="0.2">
      <c r="A259" s="265" t="str">
        <f xml:space="preserve"> 'PD12'!O$73</f>
        <v>PD12.54</v>
      </c>
      <c r="B259" s="251"/>
      <c r="C259" s="252"/>
      <c r="D259" s="253"/>
      <c r="E259" s="254" t="s">
        <v>590</v>
      </c>
      <c r="F259" s="264">
        <f t="shared" si="7"/>
        <v>0</v>
      </c>
      <c r="G259" s="254" t="s">
        <v>158</v>
      </c>
    </row>
    <row r="260" spans="1:7" outlineLevel="2" x14ac:dyDescent="0.2">
      <c r="F260" s="260"/>
    </row>
    <row r="261" spans="1:7" s="268" customFormat="1" outlineLevel="2" x14ac:dyDescent="0.2">
      <c r="A261" s="265" t="str">
        <f xml:space="preserve"> 'PD12'!O$75</f>
        <v>PD12.56</v>
      </c>
      <c r="B261" s="265"/>
      <c r="C261" s="266"/>
      <c r="D261" s="267"/>
      <c r="E261" s="268" t="s">
        <v>591</v>
      </c>
      <c r="F261" s="264">
        <f t="shared" ref="F261:F268" si="8" xml:space="preserve"> IF(F76 = "n/a", 0, F76 * $F$193)</f>
        <v>0</v>
      </c>
      <c r="G261" s="268" t="s">
        <v>158</v>
      </c>
    </row>
    <row r="262" spans="1:7" s="268" customFormat="1" outlineLevel="2" x14ac:dyDescent="0.2">
      <c r="A262" s="265" t="str">
        <f xml:space="preserve"> 'PD12'!O$75</f>
        <v>PD12.56</v>
      </c>
      <c r="B262" s="265"/>
      <c r="C262" s="266"/>
      <c r="D262" s="267"/>
      <c r="E262" s="268" t="s">
        <v>592</v>
      </c>
      <c r="F262" s="264">
        <f t="shared" si="8"/>
        <v>0</v>
      </c>
      <c r="G262" s="268" t="s">
        <v>158</v>
      </c>
    </row>
    <row r="263" spans="1:7" s="268" customFormat="1" outlineLevel="2" x14ac:dyDescent="0.2">
      <c r="A263" s="265" t="str">
        <f xml:space="preserve"> 'PD12'!O$75</f>
        <v>PD12.56</v>
      </c>
      <c r="B263" s="265"/>
      <c r="C263" s="266"/>
      <c r="D263" s="267"/>
      <c r="E263" s="268" t="s">
        <v>593</v>
      </c>
      <c r="F263" s="264">
        <f t="shared" si="8"/>
        <v>0</v>
      </c>
      <c r="G263" s="268" t="s">
        <v>158</v>
      </c>
    </row>
    <row r="264" spans="1:7" s="268" customFormat="1" outlineLevel="2" x14ac:dyDescent="0.2">
      <c r="A264" s="265" t="str">
        <f xml:space="preserve"> 'PD12'!O$75</f>
        <v>PD12.56</v>
      </c>
      <c r="B264" s="265"/>
      <c r="C264" s="266"/>
      <c r="D264" s="267"/>
      <c r="E264" s="268" t="s">
        <v>594</v>
      </c>
      <c r="F264" s="264">
        <f t="shared" si="8"/>
        <v>0</v>
      </c>
      <c r="G264" s="268" t="s">
        <v>158</v>
      </c>
    </row>
    <row r="265" spans="1:7" s="268" customFormat="1" outlineLevel="2" x14ac:dyDescent="0.2">
      <c r="A265" s="265" t="str">
        <f xml:space="preserve"> 'PD12'!O$75</f>
        <v>PD12.56</v>
      </c>
      <c r="B265" s="265"/>
      <c r="C265" s="266"/>
      <c r="D265" s="267"/>
      <c r="E265" s="268" t="s">
        <v>595</v>
      </c>
      <c r="F265" s="264">
        <f t="shared" si="8"/>
        <v>0</v>
      </c>
      <c r="G265" s="268" t="s">
        <v>158</v>
      </c>
    </row>
    <row r="266" spans="1:7" s="268" customFormat="1" outlineLevel="2" x14ac:dyDescent="0.2">
      <c r="A266" s="265" t="str">
        <f xml:space="preserve"> 'PD12'!O$75</f>
        <v>PD12.56</v>
      </c>
      <c r="B266" s="265"/>
      <c r="C266" s="266"/>
      <c r="D266" s="267"/>
      <c r="E266" s="268" t="s">
        <v>596</v>
      </c>
      <c r="F266" s="264">
        <f t="shared" si="8"/>
        <v>0</v>
      </c>
      <c r="G266" s="268" t="s">
        <v>158</v>
      </c>
    </row>
    <row r="267" spans="1:7" s="268" customFormat="1" outlineLevel="2" x14ac:dyDescent="0.2">
      <c r="A267" s="265" t="str">
        <f xml:space="preserve"> 'PD12'!O$75</f>
        <v>PD12.56</v>
      </c>
      <c r="B267" s="265"/>
      <c r="C267" s="266"/>
      <c r="D267" s="267"/>
      <c r="E267" s="268" t="s">
        <v>597</v>
      </c>
      <c r="F267" s="264">
        <f t="shared" si="8"/>
        <v>0</v>
      </c>
      <c r="G267" s="268" t="s">
        <v>158</v>
      </c>
    </row>
    <row r="268" spans="1:7" s="268" customFormat="1" outlineLevel="2" x14ac:dyDescent="0.2">
      <c r="A268" s="265" t="str">
        <f xml:space="preserve"> 'PD12'!O$75</f>
        <v>PD12.56</v>
      </c>
      <c r="B268" s="265"/>
      <c r="C268" s="266"/>
      <c r="D268" s="267"/>
      <c r="E268" s="268" t="s">
        <v>598</v>
      </c>
      <c r="F268" s="264">
        <f t="shared" si="8"/>
        <v>0</v>
      </c>
      <c r="G268" s="268" t="s">
        <v>158</v>
      </c>
    </row>
    <row r="269" spans="1:7" outlineLevel="2" x14ac:dyDescent="0.2">
      <c r="F269" s="260"/>
    </row>
    <row r="270" spans="1:7" s="254" customFormat="1" outlineLevel="2" x14ac:dyDescent="0.2">
      <c r="A270" s="265" t="str">
        <f xml:space="preserve"> 'PD12'!O$77</f>
        <v>PD12.58</v>
      </c>
      <c r="B270" s="251"/>
      <c r="C270" s="252"/>
      <c r="D270" s="253"/>
      <c r="E270" s="254" t="s">
        <v>599</v>
      </c>
      <c r="F270" s="264">
        <f t="shared" ref="F270:F277" si="9" xml:space="preserve"> IF(F85 = "n/a", 0, F85 * $F$193)</f>
        <v>0</v>
      </c>
      <c r="G270" s="254" t="s">
        <v>158</v>
      </c>
    </row>
    <row r="271" spans="1:7" s="254" customFormat="1" outlineLevel="2" x14ac:dyDescent="0.2">
      <c r="A271" s="265" t="str">
        <f xml:space="preserve"> 'PD12'!O$77</f>
        <v>PD12.58</v>
      </c>
      <c r="B271" s="251"/>
      <c r="C271" s="252"/>
      <c r="D271" s="253"/>
      <c r="E271" s="254" t="s">
        <v>600</v>
      </c>
      <c r="F271" s="264">
        <f t="shared" si="9"/>
        <v>0</v>
      </c>
      <c r="G271" s="254" t="s">
        <v>158</v>
      </c>
    </row>
    <row r="272" spans="1:7" s="254" customFormat="1" outlineLevel="2" x14ac:dyDescent="0.2">
      <c r="A272" s="265" t="str">
        <f xml:space="preserve"> 'PD12'!O$77</f>
        <v>PD12.58</v>
      </c>
      <c r="B272" s="251"/>
      <c r="C272" s="252"/>
      <c r="D272" s="253"/>
      <c r="E272" s="254" t="s">
        <v>601</v>
      </c>
      <c r="F272" s="264">
        <f t="shared" si="9"/>
        <v>0</v>
      </c>
      <c r="G272" s="254" t="s">
        <v>158</v>
      </c>
    </row>
    <row r="273" spans="1:7" s="254" customFormat="1" outlineLevel="2" x14ac:dyDescent="0.2">
      <c r="A273" s="265" t="str">
        <f xml:space="preserve"> 'PD12'!O$77</f>
        <v>PD12.58</v>
      </c>
      <c r="B273" s="251"/>
      <c r="C273" s="252"/>
      <c r="D273" s="253"/>
      <c r="E273" s="254" t="s">
        <v>602</v>
      </c>
      <c r="F273" s="264">
        <f t="shared" si="9"/>
        <v>0</v>
      </c>
      <c r="G273" s="254" t="s">
        <v>158</v>
      </c>
    </row>
    <row r="274" spans="1:7" s="254" customFormat="1" outlineLevel="2" x14ac:dyDescent="0.2">
      <c r="A274" s="265" t="str">
        <f xml:space="preserve"> 'PD12'!O$77</f>
        <v>PD12.58</v>
      </c>
      <c r="B274" s="251"/>
      <c r="C274" s="252"/>
      <c r="D274" s="253"/>
      <c r="E274" s="254" t="s">
        <v>603</v>
      </c>
      <c r="F274" s="264">
        <f t="shared" si="9"/>
        <v>0</v>
      </c>
      <c r="G274" s="254" t="s">
        <v>158</v>
      </c>
    </row>
    <row r="275" spans="1:7" s="254" customFormat="1" outlineLevel="2" x14ac:dyDescent="0.2">
      <c r="A275" s="265" t="str">
        <f xml:space="preserve"> 'PD12'!O$77</f>
        <v>PD12.58</v>
      </c>
      <c r="B275" s="251"/>
      <c r="C275" s="252"/>
      <c r="D275" s="253"/>
      <c r="E275" s="254" t="s">
        <v>604</v>
      </c>
      <c r="F275" s="264">
        <f t="shared" si="9"/>
        <v>0</v>
      </c>
      <c r="G275" s="254" t="s">
        <v>158</v>
      </c>
    </row>
    <row r="276" spans="1:7" s="254" customFormat="1" outlineLevel="2" x14ac:dyDescent="0.2">
      <c r="A276" s="265" t="str">
        <f xml:space="preserve"> 'PD12'!O$77</f>
        <v>PD12.58</v>
      </c>
      <c r="B276" s="251"/>
      <c r="C276" s="252"/>
      <c r="D276" s="253"/>
      <c r="E276" s="254" t="s">
        <v>605</v>
      </c>
      <c r="F276" s="264">
        <f t="shared" si="9"/>
        <v>0</v>
      </c>
      <c r="G276" s="254" t="s">
        <v>158</v>
      </c>
    </row>
    <row r="277" spans="1:7" s="254" customFormat="1" outlineLevel="2" x14ac:dyDescent="0.2">
      <c r="A277" s="265" t="str">
        <f xml:space="preserve"> 'PD12'!O$77</f>
        <v>PD12.58</v>
      </c>
      <c r="B277" s="251"/>
      <c r="C277" s="252"/>
      <c r="D277" s="253"/>
      <c r="E277" s="254" t="s">
        <v>606</v>
      </c>
      <c r="F277" s="264">
        <f t="shared" si="9"/>
        <v>1.7591436110666878</v>
      </c>
      <c r="G277" s="254" t="s">
        <v>158</v>
      </c>
    </row>
    <row r="278" spans="1:7" outlineLevel="2" x14ac:dyDescent="0.2">
      <c r="F278" s="260"/>
    </row>
    <row r="279" spans="1:7" s="254" customFormat="1" outlineLevel="2" x14ac:dyDescent="0.2">
      <c r="A279" s="265" t="str">
        <f xml:space="preserve"> 'PD12'!O$78</f>
        <v>PD12.59</v>
      </c>
      <c r="B279" s="251"/>
      <c r="C279" s="252"/>
      <c r="D279" s="253"/>
      <c r="E279" s="254" t="s">
        <v>607</v>
      </c>
      <c r="F279" s="264">
        <f t="shared" ref="F279:F286" si="10" xml:space="preserve"> IF(F94 = "n/a", 0, F94 * $F$193)</f>
        <v>0</v>
      </c>
      <c r="G279" s="254" t="s">
        <v>158</v>
      </c>
    </row>
    <row r="280" spans="1:7" s="254" customFormat="1" outlineLevel="2" x14ac:dyDescent="0.2">
      <c r="A280" s="265" t="str">
        <f xml:space="preserve"> 'PD12'!O$78</f>
        <v>PD12.59</v>
      </c>
      <c r="B280" s="251"/>
      <c r="C280" s="252"/>
      <c r="D280" s="253"/>
      <c r="E280" s="254" t="s">
        <v>608</v>
      </c>
      <c r="F280" s="264">
        <f t="shared" si="10"/>
        <v>0</v>
      </c>
      <c r="G280" s="254" t="s">
        <v>158</v>
      </c>
    </row>
    <row r="281" spans="1:7" s="254" customFormat="1" outlineLevel="2" x14ac:dyDescent="0.2">
      <c r="A281" s="265" t="str">
        <f xml:space="preserve"> 'PD12'!O$78</f>
        <v>PD12.59</v>
      </c>
      <c r="B281" s="251"/>
      <c r="C281" s="252"/>
      <c r="D281" s="253"/>
      <c r="E281" s="254" t="s">
        <v>609</v>
      </c>
      <c r="F281" s="264">
        <f t="shared" si="10"/>
        <v>0</v>
      </c>
      <c r="G281" s="254" t="s">
        <v>158</v>
      </c>
    </row>
    <row r="282" spans="1:7" s="254" customFormat="1" outlineLevel="2" x14ac:dyDescent="0.2">
      <c r="A282" s="265" t="str">
        <f xml:space="preserve"> 'PD12'!O$78</f>
        <v>PD12.59</v>
      </c>
      <c r="B282" s="251"/>
      <c r="C282" s="252"/>
      <c r="D282" s="253"/>
      <c r="E282" s="254" t="s">
        <v>610</v>
      </c>
      <c r="F282" s="264">
        <f t="shared" si="10"/>
        <v>0</v>
      </c>
      <c r="G282" s="254" t="s">
        <v>158</v>
      </c>
    </row>
    <row r="283" spans="1:7" s="254" customFormat="1" outlineLevel="2" x14ac:dyDescent="0.2">
      <c r="A283" s="265" t="str">
        <f xml:space="preserve"> 'PD12'!O$78</f>
        <v>PD12.59</v>
      </c>
      <c r="B283" s="251"/>
      <c r="C283" s="252"/>
      <c r="D283" s="253"/>
      <c r="E283" s="254" t="s">
        <v>611</v>
      </c>
      <c r="F283" s="264">
        <f t="shared" si="10"/>
        <v>0</v>
      </c>
      <c r="G283" s="254" t="s">
        <v>158</v>
      </c>
    </row>
    <row r="284" spans="1:7" s="254" customFormat="1" outlineLevel="2" x14ac:dyDescent="0.2">
      <c r="A284" s="265" t="str">
        <f xml:space="preserve"> 'PD12'!O$78</f>
        <v>PD12.59</v>
      </c>
      <c r="B284" s="251"/>
      <c r="C284" s="252"/>
      <c r="D284" s="253"/>
      <c r="E284" s="254" t="s">
        <v>612</v>
      </c>
      <c r="F284" s="264">
        <f t="shared" si="10"/>
        <v>0</v>
      </c>
      <c r="G284" s="254" t="s">
        <v>158</v>
      </c>
    </row>
    <row r="285" spans="1:7" s="254" customFormat="1" outlineLevel="2" x14ac:dyDescent="0.2">
      <c r="A285" s="265" t="str">
        <f xml:space="preserve"> 'PD12'!O$78</f>
        <v>PD12.59</v>
      </c>
      <c r="B285" s="251"/>
      <c r="C285" s="252"/>
      <c r="D285" s="253"/>
      <c r="E285" s="254" t="s">
        <v>613</v>
      </c>
      <c r="F285" s="264">
        <f t="shared" si="10"/>
        <v>0</v>
      </c>
      <c r="G285" s="254" t="s">
        <v>158</v>
      </c>
    </row>
    <row r="286" spans="1:7" s="254" customFormat="1" outlineLevel="2" x14ac:dyDescent="0.2">
      <c r="A286" s="265" t="str">
        <f xml:space="preserve"> 'PD12'!O$78</f>
        <v>PD12.59</v>
      </c>
      <c r="B286" s="251"/>
      <c r="C286" s="252"/>
      <c r="D286" s="253"/>
      <c r="E286" s="254" t="s">
        <v>614</v>
      </c>
      <c r="F286" s="264">
        <f t="shared" si="10"/>
        <v>0</v>
      </c>
      <c r="G286" s="254" t="s">
        <v>158</v>
      </c>
    </row>
    <row r="287" spans="1:7" outlineLevel="2" x14ac:dyDescent="0.2">
      <c r="F287" s="260"/>
    </row>
    <row r="288" spans="1:7" s="254" customFormat="1" outlineLevel="2" x14ac:dyDescent="0.2">
      <c r="A288" s="265" t="str">
        <f xml:space="preserve"> 'PD12'!O$79</f>
        <v>PD12.60</v>
      </c>
      <c r="B288" s="251"/>
      <c r="C288" s="252"/>
      <c r="D288" s="253"/>
      <c r="E288" s="254" t="s">
        <v>615</v>
      </c>
      <c r="F288" s="264">
        <f t="shared" ref="F288:F295" si="11" xml:space="preserve"> IF(F103 = "n/a", 0, F103 * $F$193)</f>
        <v>0</v>
      </c>
      <c r="G288" s="254" t="s">
        <v>158</v>
      </c>
    </row>
    <row r="289" spans="1:7" s="254" customFormat="1" outlineLevel="2" x14ac:dyDescent="0.2">
      <c r="A289" s="265" t="str">
        <f xml:space="preserve"> 'PD12'!O$79</f>
        <v>PD12.60</v>
      </c>
      <c r="B289" s="251"/>
      <c r="C289" s="252"/>
      <c r="D289" s="253"/>
      <c r="E289" s="254" t="s">
        <v>616</v>
      </c>
      <c r="F289" s="264">
        <f t="shared" si="11"/>
        <v>13.655204701743163</v>
      </c>
      <c r="G289" s="254" t="s">
        <v>158</v>
      </c>
    </row>
    <row r="290" spans="1:7" s="254" customFormat="1" outlineLevel="2" x14ac:dyDescent="0.2">
      <c r="A290" s="265" t="str">
        <f xml:space="preserve"> 'PD12'!O$79</f>
        <v>PD12.60</v>
      </c>
      <c r="B290" s="251"/>
      <c r="C290" s="252"/>
      <c r="D290" s="253"/>
      <c r="E290" s="254" t="s">
        <v>617</v>
      </c>
      <c r="F290" s="264">
        <f t="shared" si="11"/>
        <v>8.0932412442027832</v>
      </c>
      <c r="G290" s="254" t="s">
        <v>158</v>
      </c>
    </row>
    <row r="291" spans="1:7" s="254" customFormat="1" outlineLevel="2" x14ac:dyDescent="0.2">
      <c r="A291" s="265" t="str">
        <f xml:space="preserve"> 'PD12'!O$79</f>
        <v>PD12.60</v>
      </c>
      <c r="B291" s="251"/>
      <c r="C291" s="252"/>
      <c r="D291" s="253"/>
      <c r="E291" s="254" t="s">
        <v>618</v>
      </c>
      <c r="F291" s="264">
        <f t="shared" si="11"/>
        <v>0</v>
      </c>
      <c r="G291" s="254" t="s">
        <v>158</v>
      </c>
    </row>
    <row r="292" spans="1:7" s="254" customFormat="1" outlineLevel="2" x14ac:dyDescent="0.2">
      <c r="A292" s="265" t="str">
        <f xml:space="preserve"> 'PD12'!O$79</f>
        <v>PD12.60</v>
      </c>
      <c r="B292" s="251"/>
      <c r="C292" s="252"/>
      <c r="D292" s="253"/>
      <c r="E292" s="254" t="s">
        <v>619</v>
      </c>
      <c r="F292" s="264">
        <f t="shared" si="11"/>
        <v>0</v>
      </c>
      <c r="G292" s="254" t="s">
        <v>158</v>
      </c>
    </row>
    <row r="293" spans="1:7" s="254" customFormat="1" outlineLevel="2" x14ac:dyDescent="0.2">
      <c r="A293" s="265" t="str">
        <f xml:space="preserve"> 'PD12'!O$79</f>
        <v>PD12.60</v>
      </c>
      <c r="B293" s="251"/>
      <c r="C293" s="252"/>
      <c r="D293" s="253"/>
      <c r="E293" s="254" t="s">
        <v>620</v>
      </c>
      <c r="F293" s="264">
        <f t="shared" si="11"/>
        <v>0</v>
      </c>
      <c r="G293" s="254" t="s">
        <v>158</v>
      </c>
    </row>
    <row r="294" spans="1:7" s="254" customFormat="1" outlineLevel="2" x14ac:dyDescent="0.2">
      <c r="A294" s="265" t="str">
        <f xml:space="preserve"> 'PD12'!O$79</f>
        <v>PD12.60</v>
      </c>
      <c r="B294" s="251"/>
      <c r="C294" s="252"/>
      <c r="D294" s="253"/>
      <c r="E294" s="254" t="s">
        <v>621</v>
      </c>
      <c r="F294" s="264">
        <f t="shared" si="11"/>
        <v>0</v>
      </c>
      <c r="G294" s="254" t="s">
        <v>158</v>
      </c>
    </row>
    <row r="295" spans="1:7" s="254" customFormat="1" outlineLevel="2" x14ac:dyDescent="0.2">
      <c r="A295" s="265" t="str">
        <f xml:space="preserve"> 'PD12'!O$79</f>
        <v>PD12.60</v>
      </c>
      <c r="B295" s="251"/>
      <c r="C295" s="252"/>
      <c r="D295" s="253"/>
      <c r="E295" s="254" t="s">
        <v>622</v>
      </c>
      <c r="F295" s="264">
        <f t="shared" si="11"/>
        <v>0</v>
      </c>
      <c r="G295" s="254" t="s">
        <v>158</v>
      </c>
    </row>
    <row r="296" spans="1:7" outlineLevel="2" x14ac:dyDescent="0.2">
      <c r="F296" s="260"/>
    </row>
    <row r="297" spans="1:7" s="254" customFormat="1" outlineLevel="2" x14ac:dyDescent="0.2">
      <c r="A297" s="265" t="str">
        <f xml:space="preserve"> 'PD12'!O$80</f>
        <v>PD12.61</v>
      </c>
      <c r="B297" s="251"/>
      <c r="C297" s="252"/>
      <c r="D297" s="253"/>
      <c r="E297" s="254" t="s">
        <v>623</v>
      </c>
      <c r="F297" s="264">
        <f t="shared" ref="F297:F304" si="12" xml:space="preserve"> IF(F112 = "n/a", 0, F112 * $F$193)</f>
        <v>1.0188865344634574</v>
      </c>
      <c r="G297" s="254" t="s">
        <v>158</v>
      </c>
    </row>
    <row r="298" spans="1:7" s="254" customFormat="1" outlineLevel="2" x14ac:dyDescent="0.2">
      <c r="A298" s="265" t="str">
        <f xml:space="preserve"> 'PD12'!O$80</f>
        <v>PD12.61</v>
      </c>
      <c r="B298" s="251"/>
      <c r="C298" s="252"/>
      <c r="D298" s="253"/>
      <c r="E298" s="254" t="s">
        <v>624</v>
      </c>
      <c r="F298" s="264">
        <f t="shared" si="12"/>
        <v>7.4970214297137368</v>
      </c>
      <c r="G298" s="254" t="s">
        <v>158</v>
      </c>
    </row>
    <row r="299" spans="1:7" s="254" customFormat="1" outlineLevel="2" x14ac:dyDescent="0.2">
      <c r="A299" s="265" t="str">
        <f xml:space="preserve"> 'PD12'!O$80</f>
        <v>PD12.61</v>
      </c>
      <c r="B299" s="251"/>
      <c r="C299" s="252"/>
      <c r="D299" s="253"/>
      <c r="E299" s="254" t="s">
        <v>625</v>
      </c>
      <c r="F299" s="264">
        <f t="shared" si="12"/>
        <v>15.852363265632494</v>
      </c>
      <c r="G299" s="254" t="s">
        <v>158</v>
      </c>
    </row>
    <row r="300" spans="1:7" s="254" customFormat="1" outlineLevel="2" x14ac:dyDescent="0.2">
      <c r="A300" s="265" t="str">
        <f xml:space="preserve"> 'PD12'!O$80</f>
        <v>PD12.61</v>
      </c>
      <c r="B300" s="251"/>
      <c r="C300" s="252"/>
      <c r="D300" s="253"/>
      <c r="E300" s="254" t="s">
        <v>626</v>
      </c>
      <c r="F300" s="264">
        <f t="shared" si="12"/>
        <v>0.9374228370382216</v>
      </c>
      <c r="G300" s="254" t="s">
        <v>158</v>
      </c>
    </row>
    <row r="301" spans="1:7" s="254" customFormat="1" outlineLevel="2" x14ac:dyDescent="0.2">
      <c r="A301" s="265" t="str">
        <f xml:space="preserve"> 'PD12'!O$80</f>
        <v>PD12.61</v>
      </c>
      <c r="B301" s="251"/>
      <c r="C301" s="252"/>
      <c r="D301" s="253"/>
      <c r="E301" s="254" t="s">
        <v>627</v>
      </c>
      <c r="F301" s="264">
        <f t="shared" si="12"/>
        <v>0</v>
      </c>
      <c r="G301" s="254" t="s">
        <v>158</v>
      </c>
    </row>
    <row r="302" spans="1:7" s="254" customFormat="1" outlineLevel="2" x14ac:dyDescent="0.2">
      <c r="A302" s="265" t="str">
        <f xml:space="preserve"> 'PD12'!O$80</f>
        <v>PD12.61</v>
      </c>
      <c r="B302" s="251"/>
      <c r="C302" s="252"/>
      <c r="D302" s="253"/>
      <c r="E302" s="254" t="s">
        <v>628</v>
      </c>
      <c r="F302" s="264">
        <f t="shared" si="12"/>
        <v>0</v>
      </c>
      <c r="G302" s="254" t="s">
        <v>158</v>
      </c>
    </row>
    <row r="303" spans="1:7" s="254" customFormat="1" outlineLevel="2" x14ac:dyDescent="0.2">
      <c r="A303" s="265" t="str">
        <f xml:space="preserve"> 'PD12'!O$80</f>
        <v>PD12.61</v>
      </c>
      <c r="B303" s="251"/>
      <c r="C303" s="252"/>
      <c r="D303" s="253"/>
      <c r="E303" s="254" t="s">
        <v>629</v>
      </c>
      <c r="F303" s="264">
        <f t="shared" si="12"/>
        <v>0</v>
      </c>
      <c r="G303" s="254" t="s">
        <v>158</v>
      </c>
    </row>
    <row r="304" spans="1:7" s="254" customFormat="1" outlineLevel="2" x14ac:dyDescent="0.2">
      <c r="A304" s="265" t="str">
        <f xml:space="preserve"> 'PD12'!O$80</f>
        <v>PD12.61</v>
      </c>
      <c r="B304" s="251"/>
      <c r="C304" s="252"/>
      <c r="D304" s="253"/>
      <c r="E304" s="254" t="s">
        <v>630</v>
      </c>
      <c r="F304" s="264">
        <f t="shared" si="12"/>
        <v>0</v>
      </c>
      <c r="G304" s="254" t="s">
        <v>158</v>
      </c>
    </row>
    <row r="305" spans="1:7" outlineLevel="2" x14ac:dyDescent="0.2">
      <c r="F305" s="260"/>
    </row>
    <row r="306" spans="1:7" s="254" customFormat="1" outlineLevel="2" x14ac:dyDescent="0.2">
      <c r="A306" s="265" t="str">
        <f xml:space="preserve"> 'PD12'!O$82</f>
        <v>PD12.63</v>
      </c>
      <c r="B306" s="251"/>
      <c r="C306" s="252"/>
      <c r="D306" s="253"/>
      <c r="E306" s="254" t="s">
        <v>631</v>
      </c>
      <c r="F306" s="264">
        <f t="shared" ref="F306:F313" si="13" xml:space="preserve"> IF(F121 = "n/a", 0, F121 * $F$193)</f>
        <v>1.1275047976971053</v>
      </c>
      <c r="G306" s="254" t="s">
        <v>158</v>
      </c>
    </row>
    <row r="307" spans="1:7" s="254" customFormat="1" outlineLevel="2" x14ac:dyDescent="0.2">
      <c r="A307" s="265" t="str">
        <f xml:space="preserve"> 'PD12'!O$82</f>
        <v>PD12.63</v>
      </c>
      <c r="B307" s="251"/>
      <c r="C307" s="252"/>
      <c r="D307" s="253"/>
      <c r="E307" s="254" t="s">
        <v>632</v>
      </c>
      <c r="F307" s="264">
        <f t="shared" si="13"/>
        <v>6.3943099312330078</v>
      </c>
      <c r="G307" s="254" t="s">
        <v>158</v>
      </c>
    </row>
    <row r="308" spans="1:7" s="254" customFormat="1" outlineLevel="2" x14ac:dyDescent="0.2">
      <c r="A308" s="265" t="str">
        <f xml:space="preserve"> 'PD12'!O$82</f>
        <v>PD12.63</v>
      </c>
      <c r="B308" s="251"/>
      <c r="C308" s="252"/>
      <c r="D308" s="253"/>
      <c r="E308" s="254" t="s">
        <v>633</v>
      </c>
      <c r="F308" s="264">
        <f t="shared" si="13"/>
        <v>-17.057789860866784</v>
      </c>
      <c r="G308" s="254" t="s">
        <v>158</v>
      </c>
    </row>
    <row r="309" spans="1:7" s="254" customFormat="1" outlineLevel="2" x14ac:dyDescent="0.2">
      <c r="A309" s="265" t="str">
        <f xml:space="preserve"> 'PD12'!O$82</f>
        <v>PD12.63</v>
      </c>
      <c r="B309" s="251"/>
      <c r="C309" s="252"/>
      <c r="D309" s="253"/>
      <c r="E309" s="254" t="s">
        <v>634</v>
      </c>
      <c r="F309" s="264">
        <f t="shared" si="13"/>
        <v>-1.5324620182312489</v>
      </c>
      <c r="G309" s="254" t="s">
        <v>158</v>
      </c>
    </row>
    <row r="310" spans="1:7" s="254" customFormat="1" outlineLevel="2" x14ac:dyDescent="0.2">
      <c r="A310" s="265" t="str">
        <f xml:space="preserve"> 'PD12'!O$82</f>
        <v>PD12.63</v>
      </c>
      <c r="B310" s="251"/>
      <c r="C310" s="252"/>
      <c r="D310" s="253"/>
      <c r="E310" s="254" t="s">
        <v>635</v>
      </c>
      <c r="F310" s="264">
        <f t="shared" si="13"/>
        <v>0</v>
      </c>
      <c r="G310" s="254" t="s">
        <v>158</v>
      </c>
    </row>
    <row r="311" spans="1:7" s="254" customFormat="1" outlineLevel="2" x14ac:dyDescent="0.2">
      <c r="A311" s="265" t="str">
        <f xml:space="preserve"> 'PD12'!O$82</f>
        <v>PD12.63</v>
      </c>
      <c r="B311" s="251"/>
      <c r="C311" s="252"/>
      <c r="D311" s="253"/>
      <c r="E311" s="254" t="s">
        <v>636</v>
      </c>
      <c r="F311" s="264">
        <f t="shared" si="13"/>
        <v>0</v>
      </c>
      <c r="G311" s="254" t="s">
        <v>158</v>
      </c>
    </row>
    <row r="312" spans="1:7" s="254" customFormat="1" outlineLevel="2" x14ac:dyDescent="0.2">
      <c r="A312" s="265" t="str">
        <f xml:space="preserve"> 'PD12'!O$82</f>
        <v>PD12.63</v>
      </c>
      <c r="B312" s="251"/>
      <c r="C312" s="252"/>
      <c r="D312" s="253"/>
      <c r="E312" s="254" t="s">
        <v>637</v>
      </c>
      <c r="F312" s="264">
        <f t="shared" si="13"/>
        <v>0</v>
      </c>
      <c r="G312" s="254" t="s">
        <v>158</v>
      </c>
    </row>
    <row r="313" spans="1:7" s="254" customFormat="1" outlineLevel="2" x14ac:dyDescent="0.2">
      <c r="A313" s="265" t="str">
        <f xml:space="preserve"> 'PD12'!O$82</f>
        <v>PD12.63</v>
      </c>
      <c r="B313" s="251"/>
      <c r="C313" s="252"/>
      <c r="D313" s="253"/>
      <c r="E313" s="254" t="s">
        <v>638</v>
      </c>
      <c r="F313" s="264">
        <f t="shared" si="13"/>
        <v>0</v>
      </c>
      <c r="G313" s="254" t="s">
        <v>158</v>
      </c>
    </row>
    <row r="314" spans="1:7" outlineLevel="2" x14ac:dyDescent="0.2">
      <c r="F314" s="260"/>
    </row>
    <row r="315" spans="1:7" s="254" customFormat="1" outlineLevel="2" x14ac:dyDescent="0.2">
      <c r="A315" s="265" t="str">
        <f xml:space="preserve"> 'PD12'!O$83</f>
        <v>PD12.64</v>
      </c>
      <c r="B315" s="251"/>
      <c r="C315" s="252"/>
      <c r="D315" s="253"/>
      <c r="E315" s="254" t="s">
        <v>639</v>
      </c>
      <c r="F315" s="264">
        <f t="shared" ref="F315:F322" si="14" xml:space="preserve"> IF(F130 = "n/a", 0, F130 * $F$193)</f>
        <v>0</v>
      </c>
      <c r="G315" s="254" t="s">
        <v>158</v>
      </c>
    </row>
    <row r="316" spans="1:7" s="254" customFormat="1" outlineLevel="2" x14ac:dyDescent="0.2">
      <c r="A316" s="265" t="str">
        <f xml:space="preserve"> 'PD12'!O$83</f>
        <v>PD12.64</v>
      </c>
      <c r="B316" s="251"/>
      <c r="C316" s="252"/>
      <c r="D316" s="253"/>
      <c r="E316" s="254" t="s">
        <v>640</v>
      </c>
      <c r="F316" s="264">
        <f t="shared" si="14"/>
        <v>0</v>
      </c>
      <c r="G316" s="254" t="s">
        <v>158</v>
      </c>
    </row>
    <row r="317" spans="1:7" s="254" customFormat="1" outlineLevel="2" x14ac:dyDescent="0.2">
      <c r="A317" s="265" t="str">
        <f xml:space="preserve"> 'PD12'!O$83</f>
        <v>PD12.64</v>
      </c>
      <c r="B317" s="251"/>
      <c r="C317" s="252"/>
      <c r="D317" s="253"/>
      <c r="E317" s="254" t="s">
        <v>641</v>
      </c>
      <c r="F317" s="264">
        <f t="shared" si="14"/>
        <v>0</v>
      </c>
      <c r="G317" s="254" t="s">
        <v>158</v>
      </c>
    </row>
    <row r="318" spans="1:7" s="254" customFormat="1" outlineLevel="2" x14ac:dyDescent="0.2">
      <c r="A318" s="265" t="str">
        <f xml:space="preserve"> 'PD12'!O$83</f>
        <v>PD12.64</v>
      </c>
      <c r="B318" s="251"/>
      <c r="C318" s="252"/>
      <c r="D318" s="253"/>
      <c r="E318" s="254" t="s">
        <v>642</v>
      </c>
      <c r="F318" s="264">
        <f t="shared" si="14"/>
        <v>0</v>
      </c>
      <c r="G318" s="254" t="s">
        <v>158</v>
      </c>
    </row>
    <row r="319" spans="1:7" s="254" customFormat="1" outlineLevel="2" x14ac:dyDescent="0.2">
      <c r="A319" s="265" t="str">
        <f xml:space="preserve"> 'PD12'!O$83</f>
        <v>PD12.64</v>
      </c>
      <c r="B319" s="251"/>
      <c r="C319" s="252"/>
      <c r="D319" s="253"/>
      <c r="E319" s="254" t="s">
        <v>643</v>
      </c>
      <c r="F319" s="264">
        <f t="shared" si="14"/>
        <v>0</v>
      </c>
      <c r="G319" s="254" t="s">
        <v>158</v>
      </c>
    </row>
    <row r="320" spans="1:7" s="254" customFormat="1" outlineLevel="2" x14ac:dyDescent="0.2">
      <c r="A320" s="265" t="str">
        <f xml:space="preserve"> 'PD12'!O$83</f>
        <v>PD12.64</v>
      </c>
      <c r="B320" s="251"/>
      <c r="C320" s="252"/>
      <c r="D320" s="253"/>
      <c r="E320" s="254" t="s">
        <v>644</v>
      </c>
      <c r="F320" s="264">
        <f t="shared" si="14"/>
        <v>0</v>
      </c>
      <c r="G320" s="254" t="s">
        <v>158</v>
      </c>
    </row>
    <row r="321" spans="1:7" s="254" customFormat="1" outlineLevel="2" x14ac:dyDescent="0.2">
      <c r="A321" s="265" t="str">
        <f xml:space="preserve"> 'PD12'!O$83</f>
        <v>PD12.64</v>
      </c>
      <c r="B321" s="251"/>
      <c r="C321" s="252"/>
      <c r="D321" s="253"/>
      <c r="E321" s="254" t="s">
        <v>645</v>
      </c>
      <c r="F321" s="264">
        <f t="shared" si="14"/>
        <v>0</v>
      </c>
      <c r="G321" s="254" t="s">
        <v>158</v>
      </c>
    </row>
    <row r="322" spans="1:7" s="254" customFormat="1" outlineLevel="2" x14ac:dyDescent="0.2">
      <c r="A322" s="265" t="str">
        <f xml:space="preserve"> 'PD12'!O$83</f>
        <v>PD12.64</v>
      </c>
      <c r="B322" s="251"/>
      <c r="C322" s="252"/>
      <c r="D322" s="253"/>
      <c r="E322" s="254" t="s">
        <v>646</v>
      </c>
      <c r="F322" s="264">
        <f t="shared" si="14"/>
        <v>0</v>
      </c>
      <c r="G322" s="254" t="s">
        <v>158</v>
      </c>
    </row>
    <row r="323" spans="1:7" outlineLevel="2" x14ac:dyDescent="0.2">
      <c r="F323" s="260"/>
    </row>
    <row r="324" spans="1:7" s="254" customFormat="1" outlineLevel="2" x14ac:dyDescent="0.2">
      <c r="A324" s="265" t="str">
        <f xml:space="preserve"> 'PD12'!O$84</f>
        <v>PD12.65</v>
      </c>
      <c r="B324" s="251"/>
      <c r="C324" s="252"/>
      <c r="D324" s="253"/>
      <c r="E324" s="254" t="s">
        <v>647</v>
      </c>
      <c r="F324" s="264">
        <f t="shared" ref="F324:F331" si="15" xml:space="preserve"> IF(F139 = "n/a", 0, F139 * $F$193)</f>
        <v>0.95513233647849038</v>
      </c>
      <c r="G324" s="254" t="s">
        <v>158</v>
      </c>
    </row>
    <row r="325" spans="1:7" s="254" customFormat="1" outlineLevel="2" x14ac:dyDescent="0.2">
      <c r="A325" s="265" t="str">
        <f xml:space="preserve"> 'PD12'!O$84</f>
        <v>PD12.65</v>
      </c>
      <c r="B325" s="251"/>
      <c r="C325" s="252"/>
      <c r="D325" s="253"/>
      <c r="E325" s="254" t="s">
        <v>648</v>
      </c>
      <c r="F325" s="264">
        <f t="shared" si="15"/>
        <v>8.7968986886294562</v>
      </c>
      <c r="G325" s="254" t="s">
        <v>158</v>
      </c>
    </row>
    <row r="326" spans="1:7" s="254" customFormat="1" outlineLevel="2" x14ac:dyDescent="0.2">
      <c r="A326" s="265" t="str">
        <f xml:space="preserve"> 'PD12'!O$84</f>
        <v>PD12.65</v>
      </c>
      <c r="B326" s="251"/>
      <c r="C326" s="252"/>
      <c r="D326" s="253"/>
      <c r="E326" s="254" t="s">
        <v>649</v>
      </c>
      <c r="F326" s="264">
        <f t="shared" si="15"/>
        <v>16.682348472733089</v>
      </c>
      <c r="G326" s="254" t="s">
        <v>158</v>
      </c>
    </row>
    <row r="327" spans="1:7" s="254" customFormat="1" outlineLevel="2" x14ac:dyDescent="0.2">
      <c r="A327" s="265" t="str">
        <f xml:space="preserve"> 'PD12'!O$84</f>
        <v>PD12.65</v>
      </c>
      <c r="B327" s="251"/>
      <c r="C327" s="252"/>
      <c r="D327" s="253"/>
      <c r="E327" s="254" t="s">
        <v>650</v>
      </c>
      <c r="F327" s="264">
        <f t="shared" si="15"/>
        <v>1.4084955221493682</v>
      </c>
      <c r="G327" s="254" t="s">
        <v>158</v>
      </c>
    </row>
    <row r="328" spans="1:7" s="254" customFormat="1" outlineLevel="2" x14ac:dyDescent="0.2">
      <c r="A328" s="265" t="str">
        <f xml:space="preserve"> 'PD12'!O$84</f>
        <v>PD12.65</v>
      </c>
      <c r="B328" s="251"/>
      <c r="C328" s="252"/>
      <c r="D328" s="253"/>
      <c r="E328" s="254" t="s">
        <v>651</v>
      </c>
      <c r="F328" s="264">
        <f t="shared" si="15"/>
        <v>0</v>
      </c>
      <c r="G328" s="254" t="s">
        <v>158</v>
      </c>
    </row>
    <row r="329" spans="1:7" s="254" customFormat="1" outlineLevel="2" x14ac:dyDescent="0.2">
      <c r="A329" s="265" t="str">
        <f xml:space="preserve"> 'PD12'!O$84</f>
        <v>PD12.65</v>
      </c>
      <c r="B329" s="251"/>
      <c r="C329" s="252"/>
      <c r="D329" s="253"/>
      <c r="E329" s="254" t="s">
        <v>652</v>
      </c>
      <c r="F329" s="264">
        <f t="shared" si="15"/>
        <v>0</v>
      </c>
      <c r="G329" s="254" t="s">
        <v>158</v>
      </c>
    </row>
    <row r="330" spans="1:7" s="254" customFormat="1" outlineLevel="2" x14ac:dyDescent="0.2">
      <c r="A330" s="265" t="str">
        <f xml:space="preserve"> 'PD12'!O$84</f>
        <v>PD12.65</v>
      </c>
      <c r="B330" s="251"/>
      <c r="C330" s="252"/>
      <c r="D330" s="253"/>
      <c r="E330" s="254" t="s">
        <v>653</v>
      </c>
      <c r="F330" s="264">
        <f t="shared" si="15"/>
        <v>0</v>
      </c>
      <c r="G330" s="254" t="s">
        <v>158</v>
      </c>
    </row>
    <row r="331" spans="1:7" s="254" customFormat="1" outlineLevel="2" x14ac:dyDescent="0.2">
      <c r="A331" s="265" t="str">
        <f xml:space="preserve"> 'PD12'!O$84</f>
        <v>PD12.65</v>
      </c>
      <c r="B331" s="251"/>
      <c r="C331" s="252"/>
      <c r="D331" s="253"/>
      <c r="E331" s="254" t="s">
        <v>654</v>
      </c>
      <c r="F331" s="264">
        <f t="shared" si="15"/>
        <v>0</v>
      </c>
      <c r="G331" s="254" t="s">
        <v>158</v>
      </c>
    </row>
    <row r="332" spans="1:7" outlineLevel="2" x14ac:dyDescent="0.2">
      <c r="F332" s="260"/>
    </row>
    <row r="333" spans="1:7" s="254" customFormat="1" outlineLevel="2" x14ac:dyDescent="0.2">
      <c r="A333" s="265" t="str">
        <f xml:space="preserve"> 'PD12'!O$85</f>
        <v>PD12.66</v>
      </c>
      <c r="B333" s="251"/>
      <c r="C333" s="252"/>
      <c r="D333" s="253"/>
      <c r="E333" s="254" t="s">
        <v>655</v>
      </c>
      <c r="F333" s="264">
        <f t="shared" ref="F333:F340" si="16" xml:space="preserve"> IF(F148 = "n/a", 0, F148 * $F$193)</f>
        <v>0</v>
      </c>
      <c r="G333" s="254" t="s">
        <v>158</v>
      </c>
    </row>
    <row r="334" spans="1:7" s="254" customFormat="1" outlineLevel="2" x14ac:dyDescent="0.2">
      <c r="A334" s="265" t="str">
        <f xml:space="preserve"> 'PD12'!O$85</f>
        <v>PD12.66</v>
      </c>
      <c r="B334" s="251"/>
      <c r="C334" s="252"/>
      <c r="D334" s="253"/>
      <c r="E334" s="254" t="s">
        <v>656</v>
      </c>
      <c r="F334" s="264">
        <f t="shared" si="16"/>
        <v>0</v>
      </c>
      <c r="G334" s="254" t="s">
        <v>158</v>
      </c>
    </row>
    <row r="335" spans="1:7" s="254" customFormat="1" outlineLevel="2" x14ac:dyDescent="0.2">
      <c r="A335" s="265" t="str">
        <f xml:space="preserve"> 'PD12'!O$85</f>
        <v>PD12.66</v>
      </c>
      <c r="B335" s="251"/>
      <c r="C335" s="252"/>
      <c r="D335" s="253"/>
      <c r="E335" s="254" t="s">
        <v>657</v>
      </c>
      <c r="F335" s="264">
        <f t="shared" si="16"/>
        <v>0</v>
      </c>
      <c r="G335" s="254" t="s">
        <v>158</v>
      </c>
    </row>
    <row r="336" spans="1:7" s="254" customFormat="1" outlineLevel="2" x14ac:dyDescent="0.2">
      <c r="A336" s="265" t="str">
        <f xml:space="preserve"> 'PD12'!O$85</f>
        <v>PD12.66</v>
      </c>
      <c r="B336" s="251"/>
      <c r="C336" s="252"/>
      <c r="D336" s="253"/>
      <c r="E336" s="254" t="s">
        <v>658</v>
      </c>
      <c r="F336" s="264">
        <f t="shared" si="16"/>
        <v>0</v>
      </c>
      <c r="G336" s="254" t="s">
        <v>158</v>
      </c>
    </row>
    <row r="337" spans="1:7" s="254" customFormat="1" outlineLevel="2" x14ac:dyDescent="0.2">
      <c r="A337" s="265" t="str">
        <f xml:space="preserve"> 'PD12'!O$85</f>
        <v>PD12.66</v>
      </c>
      <c r="B337" s="251"/>
      <c r="C337" s="252"/>
      <c r="D337" s="253"/>
      <c r="E337" s="254" t="s">
        <v>659</v>
      </c>
      <c r="F337" s="264">
        <f t="shared" si="16"/>
        <v>0</v>
      </c>
      <c r="G337" s="254" t="s">
        <v>158</v>
      </c>
    </row>
    <row r="338" spans="1:7" s="254" customFormat="1" outlineLevel="2" x14ac:dyDescent="0.2">
      <c r="A338" s="265" t="str">
        <f xml:space="preserve"> 'PD12'!O$85</f>
        <v>PD12.66</v>
      </c>
      <c r="B338" s="251"/>
      <c r="C338" s="252"/>
      <c r="D338" s="253"/>
      <c r="E338" s="254" t="s">
        <v>660</v>
      </c>
      <c r="F338" s="264">
        <f t="shared" si="16"/>
        <v>0</v>
      </c>
      <c r="G338" s="254" t="s">
        <v>158</v>
      </c>
    </row>
    <row r="339" spans="1:7" s="254" customFormat="1" outlineLevel="2" x14ac:dyDescent="0.2">
      <c r="A339" s="265" t="str">
        <f xml:space="preserve"> 'PD12'!O$85</f>
        <v>PD12.66</v>
      </c>
      <c r="B339" s="251"/>
      <c r="C339" s="252"/>
      <c r="D339" s="253"/>
      <c r="E339" s="254" t="s">
        <v>661</v>
      </c>
      <c r="F339" s="264">
        <f t="shared" si="16"/>
        <v>0</v>
      </c>
      <c r="G339" s="254" t="s">
        <v>158</v>
      </c>
    </row>
    <row r="340" spans="1:7" s="254" customFormat="1" outlineLevel="2" x14ac:dyDescent="0.2">
      <c r="A340" s="265" t="str">
        <f xml:space="preserve"> 'PD12'!O$85</f>
        <v>PD12.66</v>
      </c>
      <c r="B340" s="251"/>
      <c r="C340" s="252"/>
      <c r="D340" s="253"/>
      <c r="E340" s="254" t="s">
        <v>662</v>
      </c>
      <c r="F340" s="264">
        <f t="shared" si="16"/>
        <v>0</v>
      </c>
      <c r="G340" s="254" t="s">
        <v>158</v>
      </c>
    </row>
    <row r="341" spans="1:7" outlineLevel="2" x14ac:dyDescent="0.2">
      <c r="F341" s="260"/>
    </row>
    <row r="342" spans="1:7" s="254" customFormat="1" outlineLevel="2" x14ac:dyDescent="0.2">
      <c r="A342" s="265" t="str">
        <f xml:space="preserve"> 'PD12'!O$86</f>
        <v>PD12.67</v>
      </c>
      <c r="B342" s="251"/>
      <c r="C342" s="252"/>
      <c r="D342" s="253"/>
      <c r="E342" s="254" t="s">
        <v>663</v>
      </c>
      <c r="F342" s="264">
        <f t="shared" ref="F342:F349" si="17" xml:space="preserve"> IF(F157 = "n/a", 0, F157 * $F$193)</f>
        <v>0</v>
      </c>
      <c r="G342" s="254" t="s">
        <v>158</v>
      </c>
    </row>
    <row r="343" spans="1:7" s="254" customFormat="1" outlineLevel="2" x14ac:dyDescent="0.2">
      <c r="A343" s="265" t="str">
        <f xml:space="preserve"> 'PD12'!O$86</f>
        <v>PD12.67</v>
      </c>
      <c r="B343" s="251"/>
      <c r="C343" s="252"/>
      <c r="D343" s="253"/>
      <c r="E343" s="254" t="s">
        <v>664</v>
      </c>
      <c r="F343" s="264">
        <f t="shared" si="17"/>
        <v>0</v>
      </c>
      <c r="G343" s="254" t="s">
        <v>158</v>
      </c>
    </row>
    <row r="344" spans="1:7" s="254" customFormat="1" outlineLevel="2" x14ac:dyDescent="0.2">
      <c r="A344" s="265" t="str">
        <f xml:space="preserve"> 'PD12'!O$86</f>
        <v>PD12.67</v>
      </c>
      <c r="B344" s="251"/>
      <c r="C344" s="252"/>
      <c r="D344" s="253"/>
      <c r="E344" s="254" t="s">
        <v>665</v>
      </c>
      <c r="F344" s="264">
        <f t="shared" si="17"/>
        <v>0</v>
      </c>
      <c r="G344" s="254" t="s">
        <v>158</v>
      </c>
    </row>
    <row r="345" spans="1:7" s="254" customFormat="1" outlineLevel="2" x14ac:dyDescent="0.2">
      <c r="A345" s="265" t="str">
        <f xml:space="preserve"> 'PD12'!O$86</f>
        <v>PD12.67</v>
      </c>
      <c r="B345" s="251"/>
      <c r="C345" s="252"/>
      <c r="D345" s="253"/>
      <c r="E345" s="254" t="s">
        <v>666</v>
      </c>
      <c r="F345" s="264">
        <f t="shared" si="17"/>
        <v>0</v>
      </c>
      <c r="G345" s="254" t="s">
        <v>158</v>
      </c>
    </row>
    <row r="346" spans="1:7" s="254" customFormat="1" outlineLevel="2" x14ac:dyDescent="0.2">
      <c r="A346" s="265" t="str">
        <f xml:space="preserve"> 'PD12'!O$86</f>
        <v>PD12.67</v>
      </c>
      <c r="B346" s="251"/>
      <c r="C346" s="252"/>
      <c r="D346" s="253"/>
      <c r="E346" s="254" t="s">
        <v>667</v>
      </c>
      <c r="F346" s="264">
        <f t="shared" si="17"/>
        <v>0</v>
      </c>
      <c r="G346" s="254" t="s">
        <v>158</v>
      </c>
    </row>
    <row r="347" spans="1:7" s="254" customFormat="1" outlineLevel="2" x14ac:dyDescent="0.2">
      <c r="A347" s="265" t="str">
        <f xml:space="preserve"> 'PD12'!O$86</f>
        <v>PD12.67</v>
      </c>
      <c r="B347" s="251"/>
      <c r="C347" s="252"/>
      <c r="D347" s="253"/>
      <c r="E347" s="254" t="s">
        <v>668</v>
      </c>
      <c r="F347" s="264">
        <f t="shared" si="17"/>
        <v>0</v>
      </c>
      <c r="G347" s="254" t="s">
        <v>158</v>
      </c>
    </row>
    <row r="348" spans="1:7" s="254" customFormat="1" outlineLevel="2" x14ac:dyDescent="0.2">
      <c r="A348" s="265" t="str">
        <f xml:space="preserve"> 'PD12'!O$86</f>
        <v>PD12.67</v>
      </c>
      <c r="B348" s="251"/>
      <c r="C348" s="252"/>
      <c r="D348" s="253"/>
      <c r="E348" s="254" t="s">
        <v>669</v>
      </c>
      <c r="F348" s="264">
        <f t="shared" si="17"/>
        <v>0</v>
      </c>
      <c r="G348" s="254" t="s">
        <v>158</v>
      </c>
    </row>
    <row r="349" spans="1:7" s="254" customFormat="1" outlineLevel="2" x14ac:dyDescent="0.2">
      <c r="A349" s="265" t="str">
        <f xml:space="preserve"> 'PD12'!O$86</f>
        <v>PD12.67</v>
      </c>
      <c r="B349" s="251"/>
      <c r="C349" s="252"/>
      <c r="D349" s="253"/>
      <c r="E349" s="254" t="s">
        <v>670</v>
      </c>
      <c r="F349" s="264">
        <f t="shared" si="17"/>
        <v>0</v>
      </c>
      <c r="G349" s="254" t="s">
        <v>158</v>
      </c>
    </row>
    <row r="350" spans="1:7" outlineLevel="2" x14ac:dyDescent="0.2">
      <c r="F350" s="260"/>
    </row>
    <row r="351" spans="1:7" s="254" customFormat="1" outlineLevel="2" x14ac:dyDescent="0.2">
      <c r="A351" s="265" t="str">
        <f xml:space="preserve"> 'PD12'!O$87</f>
        <v>PD12.68</v>
      </c>
      <c r="B351" s="251"/>
      <c r="C351" s="252"/>
      <c r="D351" s="253"/>
      <c r="E351" s="254" t="s">
        <v>671</v>
      </c>
      <c r="F351" s="264">
        <f t="shared" ref="F351:F358" si="18" xml:space="preserve"> IF(F166 = "n/a", 0, F166 * $F$193)</f>
        <v>0</v>
      </c>
      <c r="G351" s="254" t="s">
        <v>158</v>
      </c>
    </row>
    <row r="352" spans="1:7" s="254" customFormat="1" outlineLevel="2" x14ac:dyDescent="0.2">
      <c r="A352" s="265" t="str">
        <f xml:space="preserve"> 'PD12'!O$87</f>
        <v>PD12.68</v>
      </c>
      <c r="B352" s="251"/>
      <c r="C352" s="252"/>
      <c r="D352" s="253"/>
      <c r="E352" s="254" t="s">
        <v>672</v>
      </c>
      <c r="F352" s="264">
        <f t="shared" si="18"/>
        <v>0</v>
      </c>
      <c r="G352" s="254" t="s">
        <v>158</v>
      </c>
    </row>
    <row r="353" spans="1:7" s="254" customFormat="1" outlineLevel="2" x14ac:dyDescent="0.2">
      <c r="A353" s="265" t="str">
        <f xml:space="preserve"> 'PD12'!O$87</f>
        <v>PD12.68</v>
      </c>
      <c r="B353" s="251"/>
      <c r="C353" s="252"/>
      <c r="D353" s="253"/>
      <c r="E353" s="254" t="s">
        <v>673</v>
      </c>
      <c r="F353" s="264">
        <f t="shared" si="18"/>
        <v>0</v>
      </c>
      <c r="G353" s="254" t="s">
        <v>158</v>
      </c>
    </row>
    <row r="354" spans="1:7" s="254" customFormat="1" outlineLevel="2" x14ac:dyDescent="0.2">
      <c r="A354" s="265" t="str">
        <f xml:space="preserve"> 'PD12'!O$87</f>
        <v>PD12.68</v>
      </c>
      <c r="B354" s="251"/>
      <c r="C354" s="252"/>
      <c r="D354" s="253"/>
      <c r="E354" s="254" t="s">
        <v>674</v>
      </c>
      <c r="F354" s="264">
        <f t="shared" si="18"/>
        <v>0</v>
      </c>
      <c r="G354" s="254" t="s">
        <v>158</v>
      </c>
    </row>
    <row r="355" spans="1:7" s="254" customFormat="1" outlineLevel="2" x14ac:dyDescent="0.2">
      <c r="A355" s="265" t="str">
        <f xml:space="preserve"> 'PD12'!O$87</f>
        <v>PD12.68</v>
      </c>
      <c r="B355" s="251"/>
      <c r="C355" s="252"/>
      <c r="D355" s="253"/>
      <c r="E355" s="254" t="s">
        <v>675</v>
      </c>
      <c r="F355" s="264">
        <f t="shared" si="18"/>
        <v>0</v>
      </c>
      <c r="G355" s="254" t="s">
        <v>158</v>
      </c>
    </row>
    <row r="356" spans="1:7" s="254" customFormat="1" outlineLevel="2" x14ac:dyDescent="0.2">
      <c r="A356" s="265" t="str">
        <f xml:space="preserve"> 'PD12'!O$87</f>
        <v>PD12.68</v>
      </c>
      <c r="B356" s="251"/>
      <c r="C356" s="252"/>
      <c r="D356" s="253"/>
      <c r="E356" s="254" t="s">
        <v>676</v>
      </c>
      <c r="F356" s="264">
        <f t="shared" si="18"/>
        <v>0</v>
      </c>
      <c r="G356" s="254" t="s">
        <v>158</v>
      </c>
    </row>
    <row r="357" spans="1:7" s="254" customFormat="1" outlineLevel="2" x14ac:dyDescent="0.2">
      <c r="A357" s="265" t="str">
        <f xml:space="preserve"> 'PD12'!O$87</f>
        <v>PD12.68</v>
      </c>
      <c r="B357" s="251"/>
      <c r="C357" s="252"/>
      <c r="D357" s="253"/>
      <c r="E357" s="254" t="s">
        <v>677</v>
      </c>
      <c r="F357" s="264">
        <f t="shared" si="18"/>
        <v>0</v>
      </c>
      <c r="G357" s="254" t="s">
        <v>158</v>
      </c>
    </row>
    <row r="358" spans="1:7" s="254" customFormat="1" outlineLevel="2" x14ac:dyDescent="0.2">
      <c r="A358" s="265" t="str">
        <f xml:space="preserve"> 'PD12'!O$87</f>
        <v>PD12.68</v>
      </c>
      <c r="B358" s="251"/>
      <c r="C358" s="252"/>
      <c r="D358" s="253"/>
      <c r="E358" s="254" t="s">
        <v>678</v>
      </c>
      <c r="F358" s="264">
        <f t="shared" si="18"/>
        <v>0</v>
      </c>
      <c r="G358" s="254" t="s">
        <v>158</v>
      </c>
    </row>
    <row r="359" spans="1:7" outlineLevel="2" x14ac:dyDescent="0.2">
      <c r="F359" s="260"/>
    </row>
    <row r="360" spans="1:7" s="254" customFormat="1" outlineLevel="2" x14ac:dyDescent="0.2">
      <c r="A360" s="265" t="str">
        <f xml:space="preserve"> 'PD12'!O$88</f>
        <v>PD12.69</v>
      </c>
      <c r="B360" s="251"/>
      <c r="C360" s="252"/>
      <c r="D360" s="253"/>
      <c r="E360" s="254" t="s">
        <v>679</v>
      </c>
      <c r="F360" s="264">
        <f t="shared" ref="F360:F367" si="19" xml:space="preserve"> IF(F175 = "n/a", 0, F175 * $F$193)</f>
        <v>0</v>
      </c>
      <c r="G360" s="254" t="s">
        <v>158</v>
      </c>
    </row>
    <row r="361" spans="1:7" s="254" customFormat="1" outlineLevel="2" x14ac:dyDescent="0.2">
      <c r="A361" s="265" t="str">
        <f xml:space="preserve"> 'PD12'!O$88</f>
        <v>PD12.69</v>
      </c>
      <c r="B361" s="251"/>
      <c r="C361" s="252"/>
      <c r="D361" s="253"/>
      <c r="E361" s="254" t="s">
        <v>680</v>
      </c>
      <c r="F361" s="264">
        <f t="shared" si="19"/>
        <v>0</v>
      </c>
      <c r="G361" s="254" t="s">
        <v>158</v>
      </c>
    </row>
    <row r="362" spans="1:7" s="254" customFormat="1" outlineLevel="2" x14ac:dyDescent="0.2">
      <c r="A362" s="265" t="str">
        <f xml:space="preserve"> 'PD12'!O$88</f>
        <v>PD12.69</v>
      </c>
      <c r="B362" s="251"/>
      <c r="C362" s="252"/>
      <c r="D362" s="253"/>
      <c r="E362" s="254" t="s">
        <v>681</v>
      </c>
      <c r="F362" s="264">
        <f t="shared" si="19"/>
        <v>0</v>
      </c>
      <c r="G362" s="254" t="s">
        <v>158</v>
      </c>
    </row>
    <row r="363" spans="1:7" s="254" customFormat="1" outlineLevel="2" x14ac:dyDescent="0.2">
      <c r="A363" s="265" t="str">
        <f xml:space="preserve"> 'PD12'!O$88</f>
        <v>PD12.69</v>
      </c>
      <c r="B363" s="251"/>
      <c r="C363" s="252"/>
      <c r="D363" s="253"/>
      <c r="E363" s="254" t="s">
        <v>682</v>
      </c>
      <c r="F363" s="264">
        <f t="shared" si="19"/>
        <v>0</v>
      </c>
      <c r="G363" s="254" t="s">
        <v>158</v>
      </c>
    </row>
    <row r="364" spans="1:7" s="254" customFormat="1" outlineLevel="2" x14ac:dyDescent="0.2">
      <c r="A364" s="265" t="str">
        <f xml:space="preserve"> 'PD12'!O$88</f>
        <v>PD12.69</v>
      </c>
      <c r="B364" s="251"/>
      <c r="C364" s="252"/>
      <c r="D364" s="253"/>
      <c r="E364" s="254" t="s">
        <v>683</v>
      </c>
      <c r="F364" s="264">
        <f t="shared" si="19"/>
        <v>0</v>
      </c>
      <c r="G364" s="254" t="s">
        <v>158</v>
      </c>
    </row>
    <row r="365" spans="1:7" s="254" customFormat="1" outlineLevel="2" x14ac:dyDescent="0.2">
      <c r="A365" s="265" t="str">
        <f xml:space="preserve"> 'PD12'!O$88</f>
        <v>PD12.69</v>
      </c>
      <c r="B365" s="251"/>
      <c r="C365" s="252"/>
      <c r="D365" s="253"/>
      <c r="E365" s="254" t="s">
        <v>684</v>
      </c>
      <c r="F365" s="264">
        <f t="shared" si="19"/>
        <v>0</v>
      </c>
      <c r="G365" s="254" t="s">
        <v>158</v>
      </c>
    </row>
    <row r="366" spans="1:7" s="254" customFormat="1" outlineLevel="2" x14ac:dyDescent="0.2">
      <c r="A366" s="265" t="str">
        <f xml:space="preserve"> 'PD12'!O$88</f>
        <v>PD12.69</v>
      </c>
      <c r="B366" s="251"/>
      <c r="C366" s="252"/>
      <c r="D366" s="253"/>
      <c r="E366" s="254" t="s">
        <v>685</v>
      </c>
      <c r="F366" s="264">
        <f t="shared" si="19"/>
        <v>0</v>
      </c>
      <c r="G366" s="254" t="s">
        <v>158</v>
      </c>
    </row>
    <row r="367" spans="1:7" s="254" customFormat="1" outlineLevel="2" x14ac:dyDescent="0.2">
      <c r="A367" s="265" t="str">
        <f xml:space="preserve"> 'PD12'!O$88</f>
        <v>PD12.69</v>
      </c>
      <c r="B367" s="251"/>
      <c r="C367" s="252"/>
      <c r="D367" s="253"/>
      <c r="E367" s="254" t="s">
        <v>686</v>
      </c>
      <c r="F367" s="264">
        <f t="shared" si="19"/>
        <v>0</v>
      </c>
      <c r="G367" s="254" t="s">
        <v>158</v>
      </c>
    </row>
    <row r="368" spans="1:7" outlineLevel="2" x14ac:dyDescent="0.2">
      <c r="F368" s="260"/>
    </row>
    <row r="369" spans="1:7" s="254" customFormat="1" outlineLevel="2" x14ac:dyDescent="0.2">
      <c r="A369" s="265" t="str">
        <f xml:space="preserve"> 'PD12'!O$89</f>
        <v>PD12.70</v>
      </c>
      <c r="B369" s="251"/>
      <c r="C369" s="252"/>
      <c r="D369" s="253"/>
      <c r="E369" s="254" t="s">
        <v>687</v>
      </c>
      <c r="F369" s="264">
        <f t="shared" ref="F369:F376" si="20" xml:space="preserve"> IF(F184 = "n/a", 0, F184 * $F$193)</f>
        <v>0</v>
      </c>
      <c r="G369" s="254" t="s">
        <v>158</v>
      </c>
    </row>
    <row r="370" spans="1:7" s="254" customFormat="1" outlineLevel="2" x14ac:dyDescent="0.2">
      <c r="A370" s="265" t="str">
        <f xml:space="preserve"> 'PD12'!O$89</f>
        <v>PD12.70</v>
      </c>
      <c r="B370" s="251"/>
      <c r="C370" s="252"/>
      <c r="D370" s="253"/>
      <c r="E370" s="254" t="s">
        <v>688</v>
      </c>
      <c r="F370" s="264">
        <f t="shared" si="20"/>
        <v>0</v>
      </c>
      <c r="G370" s="254" t="s">
        <v>158</v>
      </c>
    </row>
    <row r="371" spans="1:7" s="254" customFormat="1" outlineLevel="2" x14ac:dyDescent="0.2">
      <c r="A371" s="265" t="str">
        <f xml:space="preserve"> 'PD12'!O$89</f>
        <v>PD12.70</v>
      </c>
      <c r="B371" s="251"/>
      <c r="C371" s="252"/>
      <c r="D371" s="253"/>
      <c r="E371" s="254" t="s">
        <v>689</v>
      </c>
      <c r="F371" s="264">
        <f t="shared" si="20"/>
        <v>0</v>
      </c>
      <c r="G371" s="254" t="s">
        <v>158</v>
      </c>
    </row>
    <row r="372" spans="1:7" s="254" customFormat="1" outlineLevel="2" x14ac:dyDescent="0.2">
      <c r="A372" s="265" t="str">
        <f xml:space="preserve"> 'PD12'!O$89</f>
        <v>PD12.70</v>
      </c>
      <c r="B372" s="251"/>
      <c r="C372" s="252"/>
      <c r="D372" s="253"/>
      <c r="E372" s="254" t="s">
        <v>690</v>
      </c>
      <c r="F372" s="264">
        <f t="shared" si="20"/>
        <v>0</v>
      </c>
      <c r="G372" s="254" t="s">
        <v>158</v>
      </c>
    </row>
    <row r="373" spans="1:7" s="254" customFormat="1" outlineLevel="2" x14ac:dyDescent="0.2">
      <c r="A373" s="265" t="str">
        <f xml:space="preserve"> 'PD12'!O$89</f>
        <v>PD12.70</v>
      </c>
      <c r="B373" s="251"/>
      <c r="C373" s="252"/>
      <c r="D373" s="253"/>
      <c r="E373" s="254" t="s">
        <v>691</v>
      </c>
      <c r="F373" s="264">
        <f t="shared" si="20"/>
        <v>0</v>
      </c>
      <c r="G373" s="254" t="s">
        <v>158</v>
      </c>
    </row>
    <row r="374" spans="1:7" s="254" customFormat="1" outlineLevel="2" x14ac:dyDescent="0.2">
      <c r="A374" s="265" t="str">
        <f xml:space="preserve"> 'PD12'!O$89</f>
        <v>PD12.70</v>
      </c>
      <c r="B374" s="251"/>
      <c r="C374" s="252"/>
      <c r="D374" s="253"/>
      <c r="E374" s="254" t="s">
        <v>692</v>
      </c>
      <c r="F374" s="264">
        <f t="shared" si="20"/>
        <v>0</v>
      </c>
      <c r="G374" s="254" t="s">
        <v>158</v>
      </c>
    </row>
    <row r="375" spans="1:7" s="254" customFormat="1" outlineLevel="2" x14ac:dyDescent="0.2">
      <c r="A375" s="265" t="str">
        <f xml:space="preserve"> 'PD12'!O$89</f>
        <v>PD12.70</v>
      </c>
      <c r="B375" s="251"/>
      <c r="C375" s="252"/>
      <c r="D375" s="253"/>
      <c r="E375" s="254" t="s">
        <v>693</v>
      </c>
      <c r="F375" s="264">
        <f t="shared" si="20"/>
        <v>0</v>
      </c>
      <c r="G375" s="254" t="s">
        <v>158</v>
      </c>
    </row>
    <row r="376" spans="1:7" s="254" customFormat="1" outlineLevel="2" x14ac:dyDescent="0.2">
      <c r="A376" s="265" t="str">
        <f xml:space="preserve"> 'PD12'!O$89</f>
        <v>PD12.70</v>
      </c>
      <c r="B376" s="251"/>
      <c r="C376" s="252"/>
      <c r="D376" s="253"/>
      <c r="E376" s="254" t="s">
        <v>694</v>
      </c>
      <c r="F376" s="264">
        <f t="shared" si="20"/>
        <v>0</v>
      </c>
      <c r="G376" s="254" t="s">
        <v>158</v>
      </c>
    </row>
    <row r="377" spans="1:7" outlineLevel="1" x14ac:dyDescent="0.2">
      <c r="F377" s="260"/>
    </row>
    <row r="378" spans="1:7" outlineLevel="1" x14ac:dyDescent="0.2">
      <c r="B378" s="10" t="s">
        <v>695</v>
      </c>
      <c r="F378" s="260"/>
    </row>
    <row r="379" spans="1:7" s="138" customFormat="1" outlineLevel="2" x14ac:dyDescent="0.2">
      <c r="A379" s="157"/>
      <c r="B379" s="157"/>
      <c r="C379" s="158"/>
      <c r="D379" s="159"/>
      <c r="E379" s="138" t="str">
        <f xml:space="preserve"> InpS!E202</f>
        <v>PR19 Gearing outperformance revenue adjustment in 2022-23 FYA (CPIH deflated) prices (WR)</v>
      </c>
      <c r="F379" s="139" t="str">
        <f xml:space="preserve"> InpS!F202</f>
        <v>n/a</v>
      </c>
      <c r="G379" s="138">
        <f xml:space="preserve"> InpS!G202</f>
        <v>0</v>
      </c>
    </row>
    <row r="380" spans="1:7" s="138" customFormat="1" outlineLevel="2" x14ac:dyDescent="0.2">
      <c r="A380" s="157"/>
      <c r="B380" s="157"/>
      <c r="C380" s="158"/>
      <c r="D380" s="159"/>
      <c r="E380" s="138" t="str">
        <f xml:space="preserve"> InpS!E203</f>
        <v>PR19 Gearing outperformance revenue adjustment in 2022-23 FYA (CPIH deflated) prices (WN)</v>
      </c>
      <c r="F380" s="139">
        <f xml:space="preserve"> InpS!F203</f>
        <v>0</v>
      </c>
      <c r="G380" s="138" t="str">
        <f xml:space="preserve"> InpS!G203</f>
        <v>£m</v>
      </c>
    </row>
    <row r="381" spans="1:7" s="138" customFormat="1" outlineLevel="2" x14ac:dyDescent="0.2">
      <c r="A381" s="157"/>
      <c r="B381" s="157"/>
      <c r="C381" s="158"/>
      <c r="D381" s="159"/>
      <c r="E381" s="138" t="str">
        <f xml:space="preserve"> InpS!E204</f>
        <v>PR19 Gearing outperformance revenue adjustment in 2022-23 FYA (CPIH deflated) prices (WWN)</v>
      </c>
      <c r="F381" s="139">
        <f xml:space="preserve"> InpS!F204</f>
        <v>0</v>
      </c>
      <c r="G381" s="138" t="str">
        <f xml:space="preserve"> InpS!G204</f>
        <v>£m</v>
      </c>
    </row>
    <row r="382" spans="1:7" s="138" customFormat="1" outlineLevel="2" x14ac:dyDescent="0.2">
      <c r="A382" s="157"/>
      <c r="B382" s="157"/>
      <c r="C382" s="158"/>
      <c r="D382" s="159"/>
      <c r="E382" s="138" t="str">
        <f xml:space="preserve"> InpS!E205</f>
        <v>PR19 Gearing outperformance revenue adjustment in 2022-23 FYA (CPIH deflated) prices (BR)</v>
      </c>
      <c r="F382" s="139" t="str">
        <f xml:space="preserve"> InpS!F205</f>
        <v>n/a</v>
      </c>
      <c r="G382" s="138">
        <f xml:space="preserve"> InpS!G205</f>
        <v>0</v>
      </c>
    </row>
    <row r="383" spans="1:7" s="138" customFormat="1" outlineLevel="2" x14ac:dyDescent="0.2">
      <c r="A383" s="157"/>
      <c r="B383" s="157"/>
      <c r="C383" s="158"/>
      <c r="D383" s="159"/>
      <c r="E383" s="138" t="str">
        <f xml:space="preserve"> InpS!E206</f>
        <v>PR19 Gearing outperformance revenue adjustment in 2022-23 FYA (CPIH deflated) prices (ADDN1)</v>
      </c>
      <c r="F383" s="139" t="str">
        <f xml:space="preserve"> InpS!F206</f>
        <v>n/a</v>
      </c>
      <c r="G383" s="138">
        <f xml:space="preserve"> InpS!G206</f>
        <v>0</v>
      </c>
    </row>
    <row r="384" spans="1:7" s="138" customFormat="1" outlineLevel="2" x14ac:dyDescent="0.2">
      <c r="A384" s="157"/>
      <c r="B384" s="157"/>
      <c r="C384" s="158"/>
      <c r="D384" s="159"/>
      <c r="E384" s="138" t="str">
        <f xml:space="preserve"> InpS!E207</f>
        <v>PR19 Gearing outperformance revenue adjustment in 2022-23 FYA (CPIH deflated) prices (ADDN2)</v>
      </c>
      <c r="F384" s="139" t="str">
        <f xml:space="preserve"> InpS!F207</f>
        <v>n/a</v>
      </c>
      <c r="G384" s="138">
        <f xml:space="preserve"> InpS!G207</f>
        <v>0</v>
      </c>
    </row>
    <row r="385" spans="1:7" s="138" customFormat="1" outlineLevel="2" x14ac:dyDescent="0.2">
      <c r="A385" s="157"/>
      <c r="B385" s="157"/>
      <c r="C385" s="158"/>
      <c r="D385" s="159"/>
      <c r="E385" s="138" t="str">
        <f xml:space="preserve"> InpS!E208</f>
        <v>PR19 Gearing outperformance revenue adjustment in 2022-23 FYA (CPIH deflated) prices (Residential retail)</v>
      </c>
      <c r="F385" s="139" t="str">
        <f xml:space="preserve"> InpS!F208</f>
        <v>n/a</v>
      </c>
      <c r="G385" s="138">
        <f xml:space="preserve"> InpS!G208</f>
        <v>0</v>
      </c>
    </row>
    <row r="386" spans="1:7" s="138" customFormat="1" outlineLevel="2" x14ac:dyDescent="0.2">
      <c r="A386" s="157"/>
      <c r="B386" s="157"/>
      <c r="C386" s="158"/>
      <c r="D386" s="159"/>
      <c r="E386" s="138" t="str">
        <f xml:space="preserve"> InpS!E209</f>
        <v>PR19 Gearing outperformance revenue adjustment in 2022-23 FYA (CPIH deflated) prices (Business retail)</v>
      </c>
      <c r="F386" s="139" t="str">
        <f xml:space="preserve"> InpS!F209</f>
        <v>n/a</v>
      </c>
      <c r="G386" s="138">
        <f xml:space="preserve"> InpS!G209</f>
        <v>0</v>
      </c>
    </row>
    <row r="387" spans="1:7" s="138" customFormat="1" outlineLevel="2" x14ac:dyDescent="0.2">
      <c r="A387" s="157"/>
      <c r="B387" s="157"/>
      <c r="C387" s="158"/>
      <c r="D387" s="159"/>
      <c r="F387" s="139"/>
    </row>
    <row r="388" spans="1:7" s="138" customFormat="1" outlineLevel="2" x14ac:dyDescent="0.2">
      <c r="A388" s="157"/>
      <c r="B388" s="157"/>
      <c r="C388" s="158"/>
      <c r="D388" s="159"/>
      <c r="E388" s="138" t="str">
        <f xml:space="preserve"> Indexation!E$100</f>
        <v>CPI(H): Inflate from 2022-23 FYA to 2022-23 FYA</v>
      </c>
      <c r="F388" s="263">
        <f xml:space="preserve"> Indexation!F$100</f>
        <v>1</v>
      </c>
      <c r="G388" s="138" t="str">
        <f xml:space="preserve"> Indexation!G$100</f>
        <v>factor</v>
      </c>
    </row>
    <row r="389" spans="1:7" outlineLevel="2" x14ac:dyDescent="0.2">
      <c r="F389" s="260"/>
    </row>
    <row r="390" spans="1:7" s="254" customFormat="1" outlineLevel="2" x14ac:dyDescent="0.2">
      <c r="A390" s="265" t="str">
        <f xml:space="preserve"> 'PD12'!O$81</f>
        <v>PD12.62</v>
      </c>
      <c r="B390" s="251"/>
      <c r="C390" s="252"/>
      <c r="D390" s="253"/>
      <c r="E390" s="254" t="s">
        <v>696</v>
      </c>
      <c r="F390" s="264">
        <f xml:space="preserve"> IF(F379 = "n/a", 0, F379 * $F$388)</f>
        <v>0</v>
      </c>
      <c r="G390" s="254" t="s">
        <v>158</v>
      </c>
    </row>
    <row r="391" spans="1:7" s="254" customFormat="1" outlineLevel="2" x14ac:dyDescent="0.2">
      <c r="A391" s="265" t="str">
        <f xml:space="preserve"> 'PD12'!O$81</f>
        <v>PD12.62</v>
      </c>
      <c r="B391" s="251"/>
      <c r="C391" s="252"/>
      <c r="D391" s="253"/>
      <c r="E391" s="254" t="s">
        <v>697</v>
      </c>
      <c r="F391" s="264">
        <f t="shared" ref="F391:F397" si="21" xml:space="preserve"> IF(F380 = "n/a", 0, F380 * $F$388)</f>
        <v>0</v>
      </c>
      <c r="G391" s="254" t="s">
        <v>158</v>
      </c>
    </row>
    <row r="392" spans="1:7" s="254" customFormat="1" outlineLevel="2" x14ac:dyDescent="0.2">
      <c r="A392" s="265" t="str">
        <f xml:space="preserve"> 'PD12'!O$81</f>
        <v>PD12.62</v>
      </c>
      <c r="B392" s="251"/>
      <c r="C392" s="252"/>
      <c r="D392" s="253"/>
      <c r="E392" s="254" t="s">
        <v>698</v>
      </c>
      <c r="F392" s="264">
        <f t="shared" si="21"/>
        <v>0</v>
      </c>
      <c r="G392" s="254" t="s">
        <v>158</v>
      </c>
    </row>
    <row r="393" spans="1:7" s="254" customFormat="1" outlineLevel="2" x14ac:dyDescent="0.2">
      <c r="A393" s="265" t="str">
        <f xml:space="preserve"> 'PD12'!O$81</f>
        <v>PD12.62</v>
      </c>
      <c r="B393" s="251"/>
      <c r="C393" s="252"/>
      <c r="D393" s="253"/>
      <c r="E393" s="254" t="s">
        <v>699</v>
      </c>
      <c r="F393" s="264">
        <f t="shared" si="21"/>
        <v>0</v>
      </c>
      <c r="G393" s="254" t="s">
        <v>158</v>
      </c>
    </row>
    <row r="394" spans="1:7" s="254" customFormat="1" outlineLevel="2" x14ac:dyDescent="0.2">
      <c r="A394" s="265" t="str">
        <f xml:space="preserve"> 'PD12'!O$81</f>
        <v>PD12.62</v>
      </c>
      <c r="B394" s="251"/>
      <c r="C394" s="252"/>
      <c r="D394" s="253"/>
      <c r="E394" s="254" t="s">
        <v>700</v>
      </c>
      <c r="F394" s="264">
        <f t="shared" si="21"/>
        <v>0</v>
      </c>
      <c r="G394" s="254" t="s">
        <v>158</v>
      </c>
    </row>
    <row r="395" spans="1:7" s="254" customFormat="1" outlineLevel="2" x14ac:dyDescent="0.2">
      <c r="A395" s="265" t="str">
        <f xml:space="preserve"> 'PD12'!O$81</f>
        <v>PD12.62</v>
      </c>
      <c r="B395" s="251"/>
      <c r="C395" s="252"/>
      <c r="D395" s="253"/>
      <c r="E395" s="254" t="s">
        <v>701</v>
      </c>
      <c r="F395" s="264">
        <f t="shared" si="21"/>
        <v>0</v>
      </c>
      <c r="G395" s="254" t="s">
        <v>158</v>
      </c>
    </row>
    <row r="396" spans="1:7" s="254" customFormat="1" outlineLevel="2" x14ac:dyDescent="0.2">
      <c r="A396" s="265" t="str">
        <f xml:space="preserve"> 'PD12'!O$81</f>
        <v>PD12.62</v>
      </c>
      <c r="B396" s="251"/>
      <c r="C396" s="252"/>
      <c r="D396" s="253"/>
      <c r="E396" s="254" t="s">
        <v>702</v>
      </c>
      <c r="F396" s="264">
        <f t="shared" si="21"/>
        <v>0</v>
      </c>
      <c r="G396" s="254" t="s">
        <v>158</v>
      </c>
    </row>
    <row r="397" spans="1:7" s="254" customFormat="1" outlineLevel="2" x14ac:dyDescent="0.2">
      <c r="A397" s="265" t="str">
        <f xml:space="preserve"> 'PD12'!O$81</f>
        <v>PD12.62</v>
      </c>
      <c r="B397" s="251"/>
      <c r="C397" s="252"/>
      <c r="D397" s="253"/>
      <c r="E397" s="254" t="s">
        <v>703</v>
      </c>
      <c r="F397" s="264">
        <f t="shared" si="21"/>
        <v>0</v>
      </c>
      <c r="G397" s="254" t="s">
        <v>158</v>
      </c>
    </row>
    <row r="398" spans="1:7" outlineLevel="1" x14ac:dyDescent="0.2">
      <c r="F398" s="260"/>
    </row>
    <row r="399" spans="1:7" outlineLevel="1" x14ac:dyDescent="0.2">
      <c r="B399" s="10" t="s">
        <v>704</v>
      </c>
      <c r="F399" s="260"/>
    </row>
    <row r="400" spans="1:7" s="138" customFormat="1" outlineLevel="2" x14ac:dyDescent="0.2">
      <c r="A400" s="157"/>
      <c r="B400" s="157"/>
      <c r="C400" s="158"/>
      <c r="D400" s="159"/>
      <c r="E400" s="138" t="str">
        <f xml:space="preserve"> InpS!E157</f>
        <v>PR19 Residential retail revenue adjustment in 2024-25 FYA (CPIH deflated) prices (WR)</v>
      </c>
      <c r="F400" s="139" t="str">
        <f xml:space="preserve"> InpS!F157</f>
        <v>n/a</v>
      </c>
      <c r="G400" s="138">
        <f xml:space="preserve"> InpS!G157</f>
        <v>0</v>
      </c>
    </row>
    <row r="401" spans="1:7" s="138" customFormat="1" outlineLevel="2" x14ac:dyDescent="0.2">
      <c r="A401" s="157"/>
      <c r="B401" s="157"/>
      <c r="C401" s="158"/>
      <c r="D401" s="159"/>
      <c r="E401" s="138" t="str">
        <f xml:space="preserve"> InpS!E158</f>
        <v>PR19 Residential retail revenue adjustment in 2024-25 FYA (CPIH deflated) prices (WN)</v>
      </c>
      <c r="F401" s="139" t="str">
        <f xml:space="preserve"> InpS!F158</f>
        <v>n/a</v>
      </c>
      <c r="G401" s="138">
        <f xml:space="preserve"> InpS!G158</f>
        <v>0</v>
      </c>
    </row>
    <row r="402" spans="1:7" s="138" customFormat="1" outlineLevel="2" x14ac:dyDescent="0.2">
      <c r="A402" s="157"/>
      <c r="B402" s="157"/>
      <c r="C402" s="158"/>
      <c r="D402" s="159"/>
      <c r="E402" s="138" t="str">
        <f xml:space="preserve"> InpS!E159</f>
        <v>PR19 Residential retail revenue adjustment in 2024-25 FYA (CPIH deflated) prices (WWN)</v>
      </c>
      <c r="F402" s="139" t="str">
        <f xml:space="preserve"> InpS!F159</f>
        <v>n/a</v>
      </c>
      <c r="G402" s="138">
        <f xml:space="preserve"> InpS!G159</f>
        <v>0</v>
      </c>
    </row>
    <row r="403" spans="1:7" s="138" customFormat="1" outlineLevel="2" x14ac:dyDescent="0.2">
      <c r="A403" s="157"/>
      <c r="B403" s="157"/>
      <c r="C403" s="158"/>
      <c r="D403" s="159"/>
      <c r="E403" s="138" t="str">
        <f xml:space="preserve"> InpS!E160</f>
        <v>PR19 Residential retail revenue adjustment in 2024-25 FYA (CPIH deflated) prices (BR)</v>
      </c>
      <c r="F403" s="139" t="str">
        <f xml:space="preserve"> InpS!F160</f>
        <v>n/a</v>
      </c>
      <c r="G403" s="138">
        <f xml:space="preserve"> InpS!G160</f>
        <v>0</v>
      </c>
    </row>
    <row r="404" spans="1:7" s="138" customFormat="1" outlineLevel="2" x14ac:dyDescent="0.2">
      <c r="A404" s="157"/>
      <c r="B404" s="157"/>
      <c r="C404" s="158"/>
      <c r="D404" s="159"/>
      <c r="E404" s="138" t="str">
        <f xml:space="preserve"> InpS!E161</f>
        <v>PR19 Residential retail revenue adjustment in 2024-25 FYA (CPIH deflated) prices (ADDN1)</v>
      </c>
      <c r="F404" s="139" t="str">
        <f xml:space="preserve"> InpS!F161</f>
        <v>n/a</v>
      </c>
      <c r="G404" s="138">
        <f xml:space="preserve"> InpS!G161</f>
        <v>0</v>
      </c>
    </row>
    <row r="405" spans="1:7" s="138" customFormat="1" outlineLevel="2" x14ac:dyDescent="0.2">
      <c r="A405" s="157"/>
      <c r="B405" s="157"/>
      <c r="C405" s="158"/>
      <c r="D405" s="159"/>
      <c r="E405" s="138" t="str">
        <f xml:space="preserve"> InpS!E162</f>
        <v>PR19 Residential retail revenue adjustment in 2024-25 FYA (CPIH deflated) prices (ADDN2)</v>
      </c>
      <c r="F405" s="139" t="str">
        <f xml:space="preserve"> InpS!F162</f>
        <v>n/a</v>
      </c>
      <c r="G405" s="138">
        <f xml:space="preserve"> InpS!G162</f>
        <v>0</v>
      </c>
    </row>
    <row r="406" spans="1:7" s="138" customFormat="1" outlineLevel="2" x14ac:dyDescent="0.2">
      <c r="A406" s="157"/>
      <c r="B406" s="157"/>
      <c r="C406" s="158"/>
      <c r="D406" s="159"/>
      <c r="E406" s="138" t="str">
        <f xml:space="preserve"> InpS!E163</f>
        <v>PR19 Residential retail revenue adjustment in 2024-25 FYA (CPIH deflated) prices (Residential retail)</v>
      </c>
      <c r="F406" s="139">
        <f xml:space="preserve"> InpS!F163</f>
        <v>-13.7</v>
      </c>
      <c r="G406" s="138" t="str">
        <f xml:space="preserve"> InpS!G163</f>
        <v>£m</v>
      </c>
    </row>
    <row r="407" spans="1:7" s="138" customFormat="1" outlineLevel="2" x14ac:dyDescent="0.2">
      <c r="A407" s="157"/>
      <c r="B407" s="157"/>
      <c r="C407" s="158"/>
      <c r="D407" s="159"/>
      <c r="E407" s="138" t="str">
        <f xml:space="preserve"> InpS!E164</f>
        <v>PR19 Residential retail revenue adjustment in 2024-25 FYA (CPIH deflated) prices (Business retail)</v>
      </c>
      <c r="F407" s="139" t="str">
        <f xml:space="preserve"> InpS!F164</f>
        <v>n/a</v>
      </c>
      <c r="G407" s="138">
        <f xml:space="preserve"> InpS!G164</f>
        <v>0</v>
      </c>
    </row>
    <row r="408" spans="1:7" s="138" customFormat="1" outlineLevel="2" x14ac:dyDescent="0.2">
      <c r="A408" s="157"/>
      <c r="B408" s="157"/>
      <c r="C408" s="158"/>
      <c r="D408" s="159"/>
      <c r="F408" s="139"/>
    </row>
    <row r="409" spans="1:7" s="138" customFormat="1" outlineLevel="2" x14ac:dyDescent="0.2">
      <c r="A409" s="157"/>
      <c r="B409" s="157"/>
      <c r="C409" s="158"/>
      <c r="D409" s="159"/>
      <c r="E409" s="138" t="str">
        <f xml:space="preserve"> Indexation!E$108</f>
        <v>CPI(H): Inflate from 2024-25 FYA to 2022-23 FYA</v>
      </c>
      <c r="F409" s="263">
        <f xml:space="preserve"> Indexation!F$108</f>
        <v>0.92849866499546962</v>
      </c>
      <c r="G409" s="138" t="str">
        <f xml:space="preserve"> Indexation!G$108</f>
        <v>factor</v>
      </c>
    </row>
    <row r="410" spans="1:7" outlineLevel="2" x14ac:dyDescent="0.2">
      <c r="F410" s="260"/>
    </row>
    <row r="411" spans="1:7" s="254" customFormat="1" outlineLevel="2" x14ac:dyDescent="0.2">
      <c r="A411" s="265" t="str">
        <f xml:space="preserve"> 'PD12'!O$76</f>
        <v>PD12.57</v>
      </c>
      <c r="B411" s="251"/>
      <c r="C411" s="252"/>
      <c r="D411" s="253"/>
      <c r="E411" s="254" t="s">
        <v>705</v>
      </c>
      <c r="F411" s="264">
        <f xml:space="preserve"> IF(F400 = "n/a", 0, F400 * $F$409)</f>
        <v>0</v>
      </c>
      <c r="G411" s="254" t="s">
        <v>158</v>
      </c>
    </row>
    <row r="412" spans="1:7" s="254" customFormat="1" outlineLevel="2" x14ac:dyDescent="0.2">
      <c r="A412" s="265" t="str">
        <f xml:space="preserve"> 'PD12'!O$76</f>
        <v>PD12.57</v>
      </c>
      <c r="B412" s="251"/>
      <c r="C412" s="252"/>
      <c r="D412" s="253"/>
      <c r="E412" s="254" t="s">
        <v>706</v>
      </c>
      <c r="F412" s="264">
        <f t="shared" ref="F412:F418" si="22" xml:space="preserve"> IF(F401 = "n/a", 0, F401 * $F$409)</f>
        <v>0</v>
      </c>
      <c r="G412" s="254" t="s">
        <v>158</v>
      </c>
    </row>
    <row r="413" spans="1:7" s="254" customFormat="1" outlineLevel="2" x14ac:dyDescent="0.2">
      <c r="A413" s="265" t="str">
        <f xml:space="preserve"> 'PD12'!O$76</f>
        <v>PD12.57</v>
      </c>
      <c r="B413" s="251"/>
      <c r="C413" s="252"/>
      <c r="D413" s="253"/>
      <c r="E413" s="254" t="s">
        <v>707</v>
      </c>
      <c r="F413" s="264">
        <f t="shared" si="22"/>
        <v>0</v>
      </c>
      <c r="G413" s="254" t="s">
        <v>158</v>
      </c>
    </row>
    <row r="414" spans="1:7" s="254" customFormat="1" outlineLevel="2" x14ac:dyDescent="0.2">
      <c r="A414" s="265" t="str">
        <f xml:space="preserve"> 'PD12'!O$76</f>
        <v>PD12.57</v>
      </c>
      <c r="B414" s="251"/>
      <c r="C414" s="252"/>
      <c r="D414" s="253"/>
      <c r="E414" s="254" t="s">
        <v>708</v>
      </c>
      <c r="F414" s="264">
        <f t="shared" si="22"/>
        <v>0</v>
      </c>
      <c r="G414" s="254" t="s">
        <v>158</v>
      </c>
    </row>
    <row r="415" spans="1:7" s="254" customFormat="1" outlineLevel="2" x14ac:dyDescent="0.2">
      <c r="A415" s="265" t="str">
        <f xml:space="preserve"> 'PD12'!O$76</f>
        <v>PD12.57</v>
      </c>
      <c r="B415" s="251"/>
      <c r="C415" s="252"/>
      <c r="D415" s="253"/>
      <c r="E415" s="254" t="s">
        <v>709</v>
      </c>
      <c r="F415" s="264">
        <f t="shared" si="22"/>
        <v>0</v>
      </c>
      <c r="G415" s="254" t="s">
        <v>158</v>
      </c>
    </row>
    <row r="416" spans="1:7" s="254" customFormat="1" outlineLevel="2" x14ac:dyDescent="0.2">
      <c r="A416" s="265" t="str">
        <f xml:space="preserve"> 'PD12'!O$76</f>
        <v>PD12.57</v>
      </c>
      <c r="B416" s="251"/>
      <c r="C416" s="252"/>
      <c r="D416" s="253"/>
      <c r="E416" s="254" t="s">
        <v>710</v>
      </c>
      <c r="F416" s="264">
        <f t="shared" si="22"/>
        <v>0</v>
      </c>
      <c r="G416" s="254" t="s">
        <v>158</v>
      </c>
    </row>
    <row r="417" spans="1:7" s="254" customFormat="1" outlineLevel="2" x14ac:dyDescent="0.2">
      <c r="A417" s="265" t="str">
        <f xml:space="preserve"> 'PD12'!O$76</f>
        <v>PD12.57</v>
      </c>
      <c r="B417" s="251"/>
      <c r="C417" s="252"/>
      <c r="D417" s="253"/>
      <c r="E417" s="254" t="s">
        <v>711</v>
      </c>
      <c r="F417" s="264">
        <f t="shared" si="22"/>
        <v>-12.720431710437934</v>
      </c>
      <c r="G417" s="254" t="s">
        <v>158</v>
      </c>
    </row>
    <row r="418" spans="1:7" s="254" customFormat="1" outlineLevel="2" x14ac:dyDescent="0.2">
      <c r="A418" s="265" t="str">
        <f xml:space="preserve"> 'PD12'!O$76</f>
        <v>PD12.57</v>
      </c>
      <c r="B418" s="251"/>
      <c r="C418" s="252"/>
      <c r="D418" s="253"/>
      <c r="E418" s="254" t="s">
        <v>712</v>
      </c>
      <c r="F418" s="264">
        <f t="shared" si="22"/>
        <v>0</v>
      </c>
      <c r="G418" s="254" t="s">
        <v>158</v>
      </c>
    </row>
    <row r="419" spans="1:7" outlineLevel="1" x14ac:dyDescent="0.2"/>
    <row r="420" spans="1:7" outlineLevel="1" x14ac:dyDescent="0.2">
      <c r="B420" s="10" t="s">
        <v>713</v>
      </c>
    </row>
    <row r="421" spans="1:7" s="138" customFormat="1" outlineLevel="2" x14ac:dyDescent="0.2">
      <c r="A421" s="157"/>
      <c r="B421" s="157"/>
      <c r="C421" s="158"/>
      <c r="D421" s="159"/>
      <c r="E421" s="138" t="str">
        <f xml:space="preserve"> InpS!E103</f>
        <v>PR19 RFI revenue adjustment in 2024-25 prior November (CPIH deflated) prices (WR)</v>
      </c>
      <c r="F421" s="139">
        <f xml:space="preserve"> InpS!F103</f>
        <v>-2.8959999999999999</v>
      </c>
      <c r="G421" s="138" t="str">
        <f xml:space="preserve"> InpS!G103</f>
        <v>£m</v>
      </c>
    </row>
    <row r="422" spans="1:7" s="138" customFormat="1" outlineLevel="2" x14ac:dyDescent="0.2">
      <c r="A422" s="157"/>
      <c r="B422" s="157"/>
      <c r="C422" s="158"/>
      <c r="D422" s="159"/>
      <c r="E422" s="138" t="str">
        <f xml:space="preserve"> InpS!E104</f>
        <v>PR19 RFI revenue adjustment in 2024-25 prior November (CPIH deflated) prices (WN)</v>
      </c>
      <c r="F422" s="139">
        <f xml:space="preserve"> InpS!F104</f>
        <v>-16.667000000000002</v>
      </c>
      <c r="G422" s="138" t="str">
        <f xml:space="preserve"> InpS!G104</f>
        <v>£m</v>
      </c>
    </row>
    <row r="423" spans="1:7" s="138" customFormat="1" outlineLevel="2" x14ac:dyDescent="0.2">
      <c r="A423" s="157"/>
      <c r="B423" s="157"/>
      <c r="C423" s="158"/>
      <c r="D423" s="159"/>
      <c r="E423" s="138" t="str">
        <f xml:space="preserve"> InpS!E105</f>
        <v>PR19 RFI revenue adjustment in 2024-25 prior November (CPIH deflated) prices (WWN)</v>
      </c>
      <c r="F423" s="139">
        <f xml:space="preserve"> InpS!F105</f>
        <v>-17.815000000000001</v>
      </c>
      <c r="G423" s="138" t="str">
        <f xml:space="preserve"> InpS!G105</f>
        <v>£m</v>
      </c>
    </row>
    <row r="424" spans="1:7" s="138" customFormat="1" outlineLevel="2" x14ac:dyDescent="0.2">
      <c r="A424" s="157"/>
      <c r="B424" s="157"/>
      <c r="C424" s="158"/>
      <c r="D424" s="159"/>
      <c r="E424" s="138" t="str">
        <f xml:space="preserve"> InpS!E106</f>
        <v>PR19 RFI revenue adjustment in 2024-25 prior November (CPIH deflated) prices (BR)</v>
      </c>
      <c r="F424" s="139" t="str">
        <f xml:space="preserve"> InpS!F106</f>
        <v>n/a</v>
      </c>
      <c r="G424" s="138">
        <f xml:space="preserve"> InpS!G106</f>
        <v>0</v>
      </c>
    </row>
    <row r="425" spans="1:7" s="138" customFormat="1" outlineLevel="2" x14ac:dyDescent="0.2">
      <c r="A425" s="157"/>
      <c r="B425" s="157"/>
      <c r="C425" s="158"/>
      <c r="D425" s="159"/>
      <c r="E425" s="138" t="str">
        <f xml:space="preserve"> InpS!E107</f>
        <v>PR19 RFI revenue adjustment in 2024-25 prior November (CPIH deflated) prices (ADDN1)</v>
      </c>
      <c r="F425" s="139">
        <f xml:space="preserve"> InpS!F107</f>
        <v>0</v>
      </c>
      <c r="G425" s="138" t="str">
        <f xml:space="preserve"> InpS!G107</f>
        <v>£m</v>
      </c>
    </row>
    <row r="426" spans="1:7" s="138" customFormat="1" outlineLevel="2" x14ac:dyDescent="0.2">
      <c r="A426" s="157"/>
      <c r="B426" s="157"/>
      <c r="C426" s="158"/>
      <c r="D426" s="159"/>
      <c r="E426" s="138" t="str">
        <f xml:space="preserve"> InpS!E108</f>
        <v>PR19 RFI revenue adjustment in 2024-25 prior November (CPIH deflated) prices (ADDN2)</v>
      </c>
      <c r="F426" s="139">
        <f xml:space="preserve"> InpS!F108</f>
        <v>0</v>
      </c>
      <c r="G426" s="138" t="str">
        <f xml:space="preserve"> InpS!G108</f>
        <v>£m</v>
      </c>
    </row>
    <row r="427" spans="1:7" s="138" customFormat="1" outlineLevel="2" x14ac:dyDescent="0.2">
      <c r="A427" s="157"/>
      <c r="B427" s="157"/>
      <c r="C427" s="158"/>
      <c r="D427" s="159"/>
      <c r="E427" s="138" t="str">
        <f xml:space="preserve"> InpS!E109</f>
        <v>PR19 RFI revenue adjustment in 2024-25 prior November (CPIH deflated) prices (Residential retail)</v>
      </c>
      <c r="F427" s="139">
        <f xml:space="preserve"> InpS!F109</f>
        <v>0</v>
      </c>
      <c r="G427" s="138" t="str">
        <f xml:space="preserve"> InpS!G109</f>
        <v>£m</v>
      </c>
    </row>
    <row r="428" spans="1:7" s="138" customFormat="1" outlineLevel="2" x14ac:dyDescent="0.2">
      <c r="A428" s="157"/>
      <c r="B428" s="157"/>
      <c r="C428" s="158"/>
      <c r="D428" s="159"/>
      <c r="E428" s="138" t="str">
        <f xml:space="preserve"> InpS!E110</f>
        <v>PR19 RFI revenue adjustment in 2024-25 prior November (CPIH deflated) prices (Business retail)</v>
      </c>
      <c r="F428" s="139">
        <f xml:space="preserve"> InpS!F110</f>
        <v>0</v>
      </c>
      <c r="G428" s="138" t="str">
        <f xml:space="preserve"> InpS!G110</f>
        <v>£m</v>
      </c>
    </row>
    <row r="429" spans="1:7" s="138" customFormat="1" outlineLevel="2" x14ac:dyDescent="0.2">
      <c r="A429" s="157"/>
      <c r="B429" s="157"/>
      <c r="C429" s="158"/>
      <c r="D429" s="159"/>
      <c r="F429" s="139"/>
    </row>
    <row r="430" spans="1:7" s="138" customFormat="1" outlineLevel="2" x14ac:dyDescent="0.2">
      <c r="A430" s="157"/>
      <c r="B430" s="157"/>
      <c r="C430" s="158"/>
      <c r="D430" s="159"/>
      <c r="E430" s="138" t="str">
        <f xml:space="preserve"> InpS!E139</f>
        <v>PR19 Bioresources revenue adjustment in 2024-25 prior November (CPIH deflated) prices (WR)</v>
      </c>
      <c r="F430" s="139" t="str">
        <f xml:space="preserve"> InpS!F139</f>
        <v>n/a</v>
      </c>
      <c r="G430" s="138">
        <f xml:space="preserve"> InpS!G139</f>
        <v>0</v>
      </c>
    </row>
    <row r="431" spans="1:7" s="138" customFormat="1" outlineLevel="2" x14ac:dyDescent="0.2">
      <c r="A431" s="157"/>
      <c r="B431" s="157"/>
      <c r="C431" s="158"/>
      <c r="D431" s="159"/>
      <c r="E431" s="138" t="str">
        <f xml:space="preserve"> InpS!E140</f>
        <v>PR19 Bioresources revenue adjustment in 2024-25 prior November (CPIH deflated) prices (WN)</v>
      </c>
      <c r="F431" s="139" t="str">
        <f xml:space="preserve"> InpS!F140</f>
        <v>n/a</v>
      </c>
      <c r="G431" s="138">
        <f xml:space="preserve"> InpS!G140</f>
        <v>0</v>
      </c>
    </row>
    <row r="432" spans="1:7" s="138" customFormat="1" outlineLevel="2" x14ac:dyDescent="0.2">
      <c r="A432" s="157"/>
      <c r="B432" s="157"/>
      <c r="C432" s="158"/>
      <c r="D432" s="159"/>
      <c r="E432" s="138" t="str">
        <f xml:space="preserve"> InpS!E141</f>
        <v>PR19 Bioresources revenue adjustment in 2024-25 prior November (CPIH deflated) prices (WWN)</v>
      </c>
      <c r="F432" s="139" t="str">
        <f xml:space="preserve"> InpS!F141</f>
        <v>n/a</v>
      </c>
      <c r="G432" s="138">
        <f xml:space="preserve"> InpS!G141</f>
        <v>0</v>
      </c>
    </row>
    <row r="433" spans="1:7" s="138" customFormat="1" outlineLevel="2" x14ac:dyDescent="0.2">
      <c r="A433" s="157"/>
      <c r="B433" s="157"/>
      <c r="C433" s="158"/>
      <c r="D433" s="159"/>
      <c r="E433" s="138" t="str">
        <f xml:space="preserve"> InpS!E142</f>
        <v>PR19 Bioresources revenue adjustment in 2024-25 prior November (CPIH deflated) prices (BR)</v>
      </c>
      <c r="F433" s="139">
        <f xml:space="preserve"> InpS!F142</f>
        <v>-0.95699999999999996</v>
      </c>
      <c r="G433" s="138" t="str">
        <f xml:space="preserve"> InpS!G142</f>
        <v>£m</v>
      </c>
    </row>
    <row r="434" spans="1:7" s="138" customFormat="1" outlineLevel="2" x14ac:dyDescent="0.2">
      <c r="A434" s="157"/>
      <c r="B434" s="157"/>
      <c r="C434" s="158"/>
      <c r="D434" s="159"/>
      <c r="E434" s="138" t="str">
        <f xml:space="preserve"> InpS!E143</f>
        <v>PR19 Bioresources revenue adjustment in 2024-25 prior November (CPIH deflated) prices (ADDN1)</v>
      </c>
      <c r="F434" s="139" t="str">
        <f xml:space="preserve"> InpS!F143</f>
        <v>n/a</v>
      </c>
      <c r="G434" s="138">
        <f xml:space="preserve"> InpS!G143</f>
        <v>0</v>
      </c>
    </row>
    <row r="435" spans="1:7" s="138" customFormat="1" outlineLevel="2" x14ac:dyDescent="0.2">
      <c r="A435" s="157"/>
      <c r="B435" s="157"/>
      <c r="C435" s="158"/>
      <c r="D435" s="159"/>
      <c r="E435" s="138" t="str">
        <f xml:space="preserve"> InpS!E144</f>
        <v>PR19 Bioresources revenue adjustment in 2024-25 prior November (CPIH deflated) prices (ADDN2)</v>
      </c>
      <c r="F435" s="139" t="str">
        <f xml:space="preserve"> InpS!F144</f>
        <v>n/a</v>
      </c>
      <c r="G435" s="138">
        <f xml:space="preserve"> InpS!G144</f>
        <v>0</v>
      </c>
    </row>
    <row r="436" spans="1:7" s="138" customFormat="1" outlineLevel="2" x14ac:dyDescent="0.2">
      <c r="A436" s="157"/>
      <c r="B436" s="157"/>
      <c r="C436" s="158"/>
      <c r="D436" s="159"/>
      <c r="E436" s="138" t="str">
        <f xml:space="preserve"> InpS!E145</f>
        <v>PR19 Bioresources revenue adjustment in 2024-25 prior November (CPIH deflated) prices (Residential retail)</v>
      </c>
      <c r="F436" s="139" t="str">
        <f xml:space="preserve"> InpS!F145</f>
        <v>n/a</v>
      </c>
      <c r="G436" s="138">
        <f xml:space="preserve"> InpS!G145</f>
        <v>0</v>
      </c>
    </row>
    <row r="437" spans="1:7" s="138" customFormat="1" outlineLevel="2" x14ac:dyDescent="0.2">
      <c r="A437" s="157"/>
      <c r="B437" s="157"/>
      <c r="C437" s="158"/>
      <c r="D437" s="159"/>
      <c r="E437" s="138" t="str">
        <f xml:space="preserve"> InpS!E146</f>
        <v>PR19 Bioresources revenue adjustment in 2024-25 prior November (CPIH deflated) prices (Business retail)</v>
      </c>
      <c r="F437" s="139" t="str">
        <f xml:space="preserve"> InpS!F146</f>
        <v>n/a</v>
      </c>
      <c r="G437" s="138">
        <f xml:space="preserve"> InpS!G146</f>
        <v>0</v>
      </c>
    </row>
    <row r="438" spans="1:7" s="138" customFormat="1" outlineLevel="2" x14ac:dyDescent="0.2">
      <c r="A438" s="157"/>
      <c r="B438" s="157"/>
      <c r="C438" s="158"/>
      <c r="D438" s="159"/>
      <c r="F438" s="139"/>
    </row>
    <row r="439" spans="1:7" s="138" customFormat="1" outlineLevel="2" x14ac:dyDescent="0.2">
      <c r="A439" s="157"/>
      <c r="B439" s="157"/>
      <c r="C439" s="158"/>
      <c r="D439" s="159"/>
      <c r="E439" s="138" t="str">
        <f>Indexation!E$117</f>
        <v>CPI(H): Inflate from basket year (November 2024) to 2022-23 FYA</v>
      </c>
      <c r="F439" s="269">
        <f>Indexation!F$117</f>
        <v>0.94799114480604851</v>
      </c>
      <c r="G439" s="138" t="str">
        <f>Indexation!G$117</f>
        <v>factor</v>
      </c>
    </row>
    <row r="440" spans="1:7" s="138" customFormat="1" outlineLevel="2" x14ac:dyDescent="0.2">
      <c r="A440" s="157"/>
      <c r="B440" s="157"/>
      <c r="C440" s="158"/>
      <c r="D440" s="159"/>
      <c r="F440" s="139"/>
    </row>
    <row r="441" spans="1:7" s="254" customFormat="1" outlineLevel="2" x14ac:dyDescent="0.2">
      <c r="A441" s="265" t="str">
        <f xml:space="preserve"> 'PD12'!O$70</f>
        <v>PD12.51</v>
      </c>
      <c r="B441" s="251"/>
      <c r="C441" s="252"/>
      <c r="D441" s="253"/>
      <c r="E441" s="254" t="s">
        <v>714</v>
      </c>
      <c r="F441" s="264">
        <f t="shared" ref="F441:F448" si="23" xml:space="preserve"> IF(F421 = "n/a", 0, F421 * $F$439)</f>
        <v>-2.7453823553583163</v>
      </c>
      <c r="G441" s="254" t="s">
        <v>158</v>
      </c>
    </row>
    <row r="442" spans="1:7" s="254" customFormat="1" outlineLevel="2" x14ac:dyDescent="0.2">
      <c r="A442" s="265" t="str">
        <f xml:space="preserve"> 'PD12'!O$70</f>
        <v>PD12.51</v>
      </c>
      <c r="B442" s="251"/>
      <c r="C442" s="252"/>
      <c r="D442" s="253"/>
      <c r="E442" s="254" t="s">
        <v>715</v>
      </c>
      <c r="F442" s="270">
        <f t="shared" si="23"/>
        <v>-15.800168410482412</v>
      </c>
      <c r="G442" s="254" t="s">
        <v>158</v>
      </c>
    </row>
    <row r="443" spans="1:7" s="254" customFormat="1" outlineLevel="2" x14ac:dyDescent="0.2">
      <c r="A443" s="265" t="str">
        <f xml:space="preserve"> 'PD12'!O$70</f>
        <v>PD12.51</v>
      </c>
      <c r="B443" s="251"/>
      <c r="C443" s="252"/>
      <c r="D443" s="253"/>
      <c r="E443" s="254" t="s">
        <v>716</v>
      </c>
      <c r="F443" s="270">
        <f t="shared" si="23"/>
        <v>-16.888462244719754</v>
      </c>
      <c r="G443" s="254" t="s">
        <v>158</v>
      </c>
    </row>
    <row r="444" spans="1:7" s="254" customFormat="1" outlineLevel="2" x14ac:dyDescent="0.2">
      <c r="A444" s="265" t="str">
        <f xml:space="preserve"> 'PD12'!O$70</f>
        <v>PD12.51</v>
      </c>
      <c r="B444" s="251"/>
      <c r="C444" s="252"/>
      <c r="D444" s="253"/>
      <c r="E444" s="254" t="s">
        <v>717</v>
      </c>
      <c r="F444" s="270">
        <f t="shared" si="23"/>
        <v>0</v>
      </c>
      <c r="G444" s="254" t="s">
        <v>158</v>
      </c>
    </row>
    <row r="445" spans="1:7" s="254" customFormat="1" outlineLevel="2" x14ac:dyDescent="0.2">
      <c r="A445" s="265" t="str">
        <f xml:space="preserve"> 'PD12'!O$70</f>
        <v>PD12.51</v>
      </c>
      <c r="B445" s="251"/>
      <c r="C445" s="252"/>
      <c r="D445" s="253"/>
      <c r="E445" s="254" t="s">
        <v>718</v>
      </c>
      <c r="F445" s="270">
        <f t="shared" si="23"/>
        <v>0</v>
      </c>
      <c r="G445" s="254" t="s">
        <v>158</v>
      </c>
    </row>
    <row r="446" spans="1:7" s="254" customFormat="1" outlineLevel="2" x14ac:dyDescent="0.2">
      <c r="A446" s="265" t="str">
        <f xml:space="preserve"> 'PD12'!O$70</f>
        <v>PD12.51</v>
      </c>
      <c r="B446" s="251"/>
      <c r="C446" s="252"/>
      <c r="D446" s="253"/>
      <c r="E446" s="254" t="s">
        <v>719</v>
      </c>
      <c r="F446" s="270">
        <f t="shared" si="23"/>
        <v>0</v>
      </c>
      <c r="G446" s="254" t="s">
        <v>158</v>
      </c>
    </row>
    <row r="447" spans="1:7" s="254" customFormat="1" outlineLevel="2" x14ac:dyDescent="0.2">
      <c r="A447" s="265" t="str">
        <f xml:space="preserve"> 'PD12'!O$70</f>
        <v>PD12.51</v>
      </c>
      <c r="B447" s="251"/>
      <c r="C447" s="252"/>
      <c r="D447" s="253"/>
      <c r="E447" s="254" t="s">
        <v>720</v>
      </c>
      <c r="F447" s="270">
        <f t="shared" si="23"/>
        <v>0</v>
      </c>
      <c r="G447" s="254" t="s">
        <v>158</v>
      </c>
    </row>
    <row r="448" spans="1:7" s="254" customFormat="1" outlineLevel="2" x14ac:dyDescent="0.2">
      <c r="A448" s="265" t="str">
        <f xml:space="preserve"> 'PD12'!O$70</f>
        <v>PD12.51</v>
      </c>
      <c r="B448" s="251"/>
      <c r="C448" s="252"/>
      <c r="D448" s="253"/>
      <c r="E448" s="254" t="s">
        <v>721</v>
      </c>
      <c r="F448" s="270">
        <f t="shared" si="23"/>
        <v>0</v>
      </c>
      <c r="G448" s="254" t="s">
        <v>158</v>
      </c>
    </row>
    <row r="449" spans="1:23" outlineLevel="2" x14ac:dyDescent="0.2">
      <c r="F449" s="260"/>
    </row>
    <row r="450" spans="1:23" s="254" customFormat="1" outlineLevel="2" x14ac:dyDescent="0.2">
      <c r="A450" s="265" t="str">
        <f xml:space="preserve"> 'PD12'!O$74</f>
        <v>PD12.55</v>
      </c>
      <c r="B450" s="251"/>
      <c r="C450" s="252"/>
      <c r="D450" s="253"/>
      <c r="E450" s="268" t="s">
        <v>722</v>
      </c>
      <c r="F450" s="264">
        <f t="shared" ref="F450:F457" si="24" xml:space="preserve"> IF(F430 = "n/a", 0, F430 * $F$439)</f>
        <v>0</v>
      </c>
      <c r="G450" s="254" t="s">
        <v>158</v>
      </c>
    </row>
    <row r="451" spans="1:23" s="254" customFormat="1" outlineLevel="2" x14ac:dyDescent="0.2">
      <c r="A451" s="265" t="str">
        <f xml:space="preserve"> 'PD12'!O$74</f>
        <v>PD12.55</v>
      </c>
      <c r="B451" s="251"/>
      <c r="C451" s="252"/>
      <c r="D451" s="253"/>
      <c r="E451" s="254" t="s">
        <v>723</v>
      </c>
      <c r="F451" s="270">
        <f t="shared" si="24"/>
        <v>0</v>
      </c>
      <c r="G451" s="254" t="s">
        <v>158</v>
      </c>
    </row>
    <row r="452" spans="1:23" s="254" customFormat="1" outlineLevel="2" x14ac:dyDescent="0.2">
      <c r="A452" s="265" t="str">
        <f xml:space="preserve"> 'PD12'!O$74</f>
        <v>PD12.55</v>
      </c>
      <c r="B452" s="251"/>
      <c r="C452" s="252"/>
      <c r="D452" s="253"/>
      <c r="E452" s="254" t="s">
        <v>724</v>
      </c>
      <c r="F452" s="270">
        <f t="shared" si="24"/>
        <v>0</v>
      </c>
      <c r="G452" s="254" t="s">
        <v>158</v>
      </c>
    </row>
    <row r="453" spans="1:23" s="254" customFormat="1" outlineLevel="2" x14ac:dyDescent="0.2">
      <c r="A453" s="265" t="str">
        <f xml:space="preserve"> 'PD12'!O$74</f>
        <v>PD12.55</v>
      </c>
      <c r="B453" s="251"/>
      <c r="C453" s="252"/>
      <c r="D453" s="253"/>
      <c r="E453" s="254" t="s">
        <v>725</v>
      </c>
      <c r="F453" s="270">
        <f t="shared" si="24"/>
        <v>-0.90722752557938835</v>
      </c>
      <c r="G453" s="254" t="s">
        <v>158</v>
      </c>
    </row>
    <row r="454" spans="1:23" s="254" customFormat="1" outlineLevel="2" x14ac:dyDescent="0.2">
      <c r="A454" s="265" t="str">
        <f xml:space="preserve"> 'PD12'!O$74</f>
        <v>PD12.55</v>
      </c>
      <c r="B454" s="251"/>
      <c r="C454" s="252"/>
      <c r="D454" s="253"/>
      <c r="E454" s="254" t="s">
        <v>726</v>
      </c>
      <c r="F454" s="270">
        <f t="shared" si="24"/>
        <v>0</v>
      </c>
      <c r="G454" s="254" t="s">
        <v>158</v>
      </c>
    </row>
    <row r="455" spans="1:23" s="254" customFormat="1" outlineLevel="2" x14ac:dyDescent="0.2">
      <c r="A455" s="265" t="str">
        <f xml:space="preserve"> 'PD12'!O$74</f>
        <v>PD12.55</v>
      </c>
      <c r="B455" s="251"/>
      <c r="C455" s="252"/>
      <c r="D455" s="253"/>
      <c r="E455" s="254" t="s">
        <v>727</v>
      </c>
      <c r="F455" s="270">
        <f t="shared" si="24"/>
        <v>0</v>
      </c>
      <c r="G455" s="254" t="s">
        <v>158</v>
      </c>
    </row>
    <row r="456" spans="1:23" s="254" customFormat="1" outlineLevel="2" x14ac:dyDescent="0.2">
      <c r="A456" s="265" t="str">
        <f xml:space="preserve"> 'PD12'!O$74</f>
        <v>PD12.55</v>
      </c>
      <c r="B456" s="251"/>
      <c r="C456" s="252"/>
      <c r="D456" s="253"/>
      <c r="E456" s="254" t="s">
        <v>728</v>
      </c>
      <c r="F456" s="270">
        <f t="shared" si="24"/>
        <v>0</v>
      </c>
      <c r="G456" s="254" t="s">
        <v>158</v>
      </c>
    </row>
    <row r="457" spans="1:23" s="254" customFormat="1" outlineLevel="2" x14ac:dyDescent="0.2">
      <c r="A457" s="265" t="str">
        <f xml:space="preserve"> 'PD12'!O$74</f>
        <v>PD12.55</v>
      </c>
      <c r="B457" s="251"/>
      <c r="C457" s="252"/>
      <c r="D457" s="253"/>
      <c r="E457" s="254" t="s">
        <v>729</v>
      </c>
      <c r="F457" s="270">
        <f t="shared" si="24"/>
        <v>0</v>
      </c>
      <c r="G457" s="254" t="s">
        <v>158</v>
      </c>
    </row>
    <row r="458" spans="1:23" x14ac:dyDescent="0.2">
      <c r="F458" s="260"/>
    </row>
    <row r="459" spans="1:23" x14ac:dyDescent="0.2">
      <c r="A459" s="223" t="s">
        <v>730</v>
      </c>
      <c r="B459" s="223"/>
      <c r="C459" s="224"/>
      <c r="D459" s="225"/>
      <c r="E459" s="226"/>
      <c r="F459" s="226"/>
      <c r="G459" s="226"/>
      <c r="H459" s="226"/>
      <c r="I459" s="226"/>
      <c r="J459" s="226"/>
      <c r="K459" s="226"/>
      <c r="L459" s="226"/>
      <c r="M459" s="226"/>
      <c r="N459" s="226"/>
      <c r="O459" s="226"/>
      <c r="P459" s="226"/>
      <c r="Q459" s="226"/>
      <c r="R459" s="226"/>
      <c r="S459" s="226"/>
      <c r="T459" s="226"/>
      <c r="U459" s="226"/>
      <c r="V459" s="226"/>
      <c r="W459" s="226"/>
    </row>
    <row r="460" spans="1:23" outlineLevel="1" x14ac:dyDescent="0.2">
      <c r="B460" s="10" t="s">
        <v>731</v>
      </c>
      <c r="F460" s="260"/>
    </row>
    <row r="461" spans="1:23" outlineLevel="2" x14ac:dyDescent="0.2">
      <c r="C461" s="40" t="s">
        <v>732</v>
      </c>
      <c r="F461" s="260"/>
    </row>
    <row r="462" spans="1:23" outlineLevel="3" x14ac:dyDescent="0.2">
      <c r="E462" s="11" t="str">
        <f xml:space="preserve"> E$195</f>
        <v>PR14 BYR WRFIM revenue adjustment expressed in 2022-23 CPIH FYA prices (WR)</v>
      </c>
      <c r="F462" s="166">
        <f t="shared" ref="F462:G462" si="25" xml:space="preserve"> F$195</f>
        <v>0</v>
      </c>
      <c r="G462" s="11" t="str">
        <f t="shared" si="25"/>
        <v>£m</v>
      </c>
    </row>
    <row r="463" spans="1:23" outlineLevel="3" x14ac:dyDescent="0.2">
      <c r="E463" s="11" t="str">
        <f xml:space="preserve"> E$196</f>
        <v>PR14 BYR WRFIM revenue adjustment expressed in 2022-23 CPIH FYA prices (WN)</v>
      </c>
      <c r="F463" s="166">
        <f t="shared" ref="F463:G463" si="26" xml:space="preserve"> F$196</f>
        <v>0</v>
      </c>
      <c r="G463" s="11" t="str">
        <f t="shared" si="26"/>
        <v>£m</v>
      </c>
    </row>
    <row r="464" spans="1:23" outlineLevel="3" x14ac:dyDescent="0.2">
      <c r="E464" s="11" t="str">
        <f xml:space="preserve"> E$197</f>
        <v>PR14 BYR WRFIM revenue adjustment expressed in 2022-23 CPIH FYA prices (WWN)</v>
      </c>
      <c r="F464" s="166">
        <f t="shared" ref="F464:G464" si="27" xml:space="preserve"> F$197</f>
        <v>0</v>
      </c>
      <c r="G464" s="11" t="str">
        <f t="shared" si="27"/>
        <v>£m</v>
      </c>
    </row>
    <row r="465" spans="1:7" outlineLevel="3" x14ac:dyDescent="0.2">
      <c r="E465" s="11" t="str">
        <f xml:space="preserve"> E$198</f>
        <v>PR14 BYR WRFIM revenue adjustment expressed in 2022-23 CPIH FYA prices (BR)</v>
      </c>
      <c r="F465" s="166">
        <f t="shared" ref="F465:G465" si="28" xml:space="preserve"> F$198</f>
        <v>0</v>
      </c>
      <c r="G465" s="11" t="str">
        <f t="shared" si="28"/>
        <v>£m</v>
      </c>
    </row>
    <row r="466" spans="1:7" outlineLevel="3" x14ac:dyDescent="0.2">
      <c r="E466" s="11" t="str">
        <f xml:space="preserve"> E$199</f>
        <v>PR14 BYR WRFIM revenue adjustment expressed in 2022-23 CPIH FYA prices (ADDN1)</v>
      </c>
      <c r="F466" s="166">
        <f t="shared" ref="F466:G466" si="29" xml:space="preserve"> F$199</f>
        <v>0</v>
      </c>
      <c r="G466" s="11" t="str">
        <f t="shared" si="29"/>
        <v>£m</v>
      </c>
    </row>
    <row r="467" spans="1:7" outlineLevel="3" x14ac:dyDescent="0.2">
      <c r="E467" s="11" t="str">
        <f xml:space="preserve"> E$200</f>
        <v>PR14 BYR WRFIM revenue adjustment expressed in 2022-23 CPIH FYA prices (ADDN2)</v>
      </c>
      <c r="F467" s="166">
        <f t="shared" ref="F467:G467" si="30" xml:space="preserve"> F$200</f>
        <v>0</v>
      </c>
      <c r="G467" s="11" t="str">
        <f t="shared" si="30"/>
        <v>£m</v>
      </c>
    </row>
    <row r="468" spans="1:7" outlineLevel="3" x14ac:dyDescent="0.2">
      <c r="F468" s="166"/>
    </row>
    <row r="469" spans="1:7" s="138" customFormat="1" outlineLevel="3" x14ac:dyDescent="0.2">
      <c r="A469" s="157"/>
      <c r="B469" s="157"/>
      <c r="C469" s="158"/>
      <c r="D469" s="159"/>
      <c r="E469" s="138" t="str">
        <f xml:space="preserve"> InpS!E$376</f>
        <v>Eligible for post financeability adjustments tax uplift - PR14 BYR WRFIM</v>
      </c>
      <c r="F469" s="138">
        <f xml:space="preserve"> InpS!F$376</f>
        <v>0</v>
      </c>
      <c r="G469" s="138" t="str">
        <f xml:space="preserve"> InpS!G$376</f>
        <v>1 = Yes, 0 = No</v>
      </c>
    </row>
    <row r="470" spans="1:7" outlineLevel="3" x14ac:dyDescent="0.2">
      <c r="F470" s="166"/>
    </row>
    <row r="471" spans="1:7" outlineLevel="3" x14ac:dyDescent="0.2">
      <c r="E471" s="11" t="s">
        <v>733</v>
      </c>
      <c r="F471" s="166">
        <f xml:space="preserve"> F462 * F$469</f>
        <v>0</v>
      </c>
      <c r="G471" s="11" t="s">
        <v>158</v>
      </c>
    </row>
    <row r="472" spans="1:7" outlineLevel="3" x14ac:dyDescent="0.2">
      <c r="E472" s="11" t="s">
        <v>734</v>
      </c>
      <c r="F472" s="166">
        <f xml:space="preserve"> F463 * F$469</f>
        <v>0</v>
      </c>
      <c r="G472" s="11" t="s">
        <v>158</v>
      </c>
    </row>
    <row r="473" spans="1:7" outlineLevel="3" x14ac:dyDescent="0.2">
      <c r="E473" s="11" t="s">
        <v>735</v>
      </c>
      <c r="F473" s="166">
        <f t="shared" ref="F473:F476" si="31" xml:space="preserve"> F464 * F$469</f>
        <v>0</v>
      </c>
      <c r="G473" s="11" t="s">
        <v>158</v>
      </c>
    </row>
    <row r="474" spans="1:7" outlineLevel="3" x14ac:dyDescent="0.2">
      <c r="E474" s="11" t="s">
        <v>736</v>
      </c>
      <c r="F474" s="166">
        <f t="shared" si="31"/>
        <v>0</v>
      </c>
      <c r="G474" s="11" t="s">
        <v>158</v>
      </c>
    </row>
    <row r="475" spans="1:7" outlineLevel="3" x14ac:dyDescent="0.2">
      <c r="E475" s="11" t="s">
        <v>737</v>
      </c>
      <c r="F475" s="166">
        <f t="shared" si="31"/>
        <v>0</v>
      </c>
      <c r="G475" s="11" t="s">
        <v>158</v>
      </c>
    </row>
    <row r="476" spans="1:7" outlineLevel="3" x14ac:dyDescent="0.2">
      <c r="E476" s="11" t="s">
        <v>738</v>
      </c>
      <c r="F476" s="166">
        <f t="shared" si="31"/>
        <v>0</v>
      </c>
      <c r="G476" s="11" t="s">
        <v>158</v>
      </c>
    </row>
    <row r="477" spans="1:7" outlineLevel="3" x14ac:dyDescent="0.2">
      <c r="F477" s="260"/>
    </row>
    <row r="478" spans="1:7" outlineLevel="2" x14ac:dyDescent="0.2">
      <c r="C478" s="40" t="s">
        <v>739</v>
      </c>
      <c r="F478" s="260"/>
    </row>
    <row r="479" spans="1:7" outlineLevel="3" x14ac:dyDescent="0.2">
      <c r="E479" s="11" t="str">
        <f xml:space="preserve"> E$202</f>
        <v>PR14 BYR Water trading revenue adjustment expressed in 2022-23 CPIH FYA prices (WR)</v>
      </c>
      <c r="F479" s="166">
        <f t="shared" ref="F479:G479" si="32" xml:space="preserve"> F$202</f>
        <v>0</v>
      </c>
      <c r="G479" s="11" t="str">
        <f t="shared" si="32"/>
        <v>£m</v>
      </c>
    </row>
    <row r="480" spans="1:7" outlineLevel="3" x14ac:dyDescent="0.2">
      <c r="E480" s="11" t="str">
        <f xml:space="preserve"> E$203</f>
        <v>PR14 BYR Water trading revenue adjustment expressed in 2022-23 CPIH FYA prices (WN)</v>
      </c>
      <c r="F480" s="166">
        <f t="shared" ref="F480:G480" si="33" xml:space="preserve"> F$203</f>
        <v>0</v>
      </c>
      <c r="G480" s="11" t="str">
        <f t="shared" si="33"/>
        <v>£m</v>
      </c>
    </row>
    <row r="481" spans="1:7" outlineLevel="3" x14ac:dyDescent="0.2">
      <c r="E481" s="11" t="str">
        <f xml:space="preserve"> E$204</f>
        <v>PR14 BYR Water trading revenue adjustment expressed in 2022-23 CPIH FYA prices (WWN)</v>
      </c>
      <c r="F481" s="166">
        <f t="shared" ref="F481:G481" si="34" xml:space="preserve"> F$204</f>
        <v>0</v>
      </c>
      <c r="G481" s="11" t="str">
        <f t="shared" si="34"/>
        <v>£m</v>
      </c>
    </row>
    <row r="482" spans="1:7" outlineLevel="3" x14ac:dyDescent="0.2">
      <c r="E482" s="11" t="str">
        <f xml:space="preserve"> E$205</f>
        <v>PR14 BYR Water trading revenue adjustment expressed in 2022-23 CPIH FYA prices (BR)</v>
      </c>
      <c r="F482" s="166">
        <f t="shared" ref="F482:G482" si="35" xml:space="preserve"> F$205</f>
        <v>0</v>
      </c>
      <c r="G482" s="11" t="str">
        <f t="shared" si="35"/>
        <v>£m</v>
      </c>
    </row>
    <row r="483" spans="1:7" outlineLevel="3" x14ac:dyDescent="0.2">
      <c r="E483" s="11" t="str">
        <f xml:space="preserve"> E$206</f>
        <v>PR14 BYR Water trading revenue adjustment expressed in 2022-23 CPIH FYA prices (ADDN1)</v>
      </c>
      <c r="F483" s="166">
        <f t="shared" ref="F483:G483" si="36" xml:space="preserve"> F$206</f>
        <v>0</v>
      </c>
      <c r="G483" s="11" t="str">
        <f t="shared" si="36"/>
        <v>£m</v>
      </c>
    </row>
    <row r="484" spans="1:7" outlineLevel="3" x14ac:dyDescent="0.2">
      <c r="E484" s="11" t="str">
        <f xml:space="preserve"> E$207</f>
        <v>PR14 BYR Water trading revenue adjustment expressed in 2022-23 CPIH FYA prices (ADDN2)</v>
      </c>
      <c r="F484" s="166">
        <f t="shared" ref="F484:G484" si="37" xml:space="preserve"> F$207</f>
        <v>0</v>
      </c>
      <c r="G484" s="11" t="str">
        <f t="shared" si="37"/>
        <v>£m</v>
      </c>
    </row>
    <row r="485" spans="1:7" outlineLevel="3" x14ac:dyDescent="0.2">
      <c r="F485" s="260"/>
    </row>
    <row r="486" spans="1:7" s="138" customFormat="1" outlineLevel="3" x14ac:dyDescent="0.2">
      <c r="A486" s="157"/>
      <c r="B486" s="157"/>
      <c r="C486" s="158"/>
      <c r="D486" s="159"/>
      <c r="E486" s="138" t="str">
        <f xml:space="preserve"> InpS!E$377</f>
        <v>Eligible for post financeability adjustments tax uplift - PR14 BYR Water trading</v>
      </c>
      <c r="F486" s="138">
        <f xml:space="preserve"> InpS!F$377</f>
        <v>0</v>
      </c>
      <c r="G486" s="138" t="str">
        <f xml:space="preserve"> InpS!G$377</f>
        <v>1 = Yes, 0 = No</v>
      </c>
    </row>
    <row r="487" spans="1:7" outlineLevel="3" x14ac:dyDescent="0.2">
      <c r="F487" s="260"/>
    </row>
    <row r="488" spans="1:7" outlineLevel="3" x14ac:dyDescent="0.2">
      <c r="E488" s="11" t="s">
        <v>740</v>
      </c>
      <c r="F488" s="166">
        <f xml:space="preserve"> F479 * F$486</f>
        <v>0</v>
      </c>
      <c r="G488" s="11" t="s">
        <v>158</v>
      </c>
    </row>
    <row r="489" spans="1:7" outlineLevel="3" x14ac:dyDescent="0.2">
      <c r="E489" s="11" t="s">
        <v>741</v>
      </c>
      <c r="F489" s="166">
        <f t="shared" ref="F489:F493" si="38" xml:space="preserve"> F480 * F$486</f>
        <v>0</v>
      </c>
      <c r="G489" s="11" t="s">
        <v>158</v>
      </c>
    </row>
    <row r="490" spans="1:7" outlineLevel="3" x14ac:dyDescent="0.2">
      <c r="E490" s="11" t="s">
        <v>742</v>
      </c>
      <c r="F490" s="166">
        <f t="shared" si="38"/>
        <v>0</v>
      </c>
      <c r="G490" s="11" t="s">
        <v>158</v>
      </c>
    </row>
    <row r="491" spans="1:7" outlineLevel="3" x14ac:dyDescent="0.2">
      <c r="E491" s="11" t="s">
        <v>743</v>
      </c>
      <c r="F491" s="166">
        <f t="shared" si="38"/>
        <v>0</v>
      </c>
      <c r="G491" s="11" t="s">
        <v>158</v>
      </c>
    </row>
    <row r="492" spans="1:7" outlineLevel="3" x14ac:dyDescent="0.2">
      <c r="E492" s="11" t="s">
        <v>744</v>
      </c>
      <c r="F492" s="166">
        <f t="shared" si="38"/>
        <v>0</v>
      </c>
      <c r="G492" s="11" t="s">
        <v>158</v>
      </c>
    </row>
    <row r="493" spans="1:7" outlineLevel="3" x14ac:dyDescent="0.2">
      <c r="E493" s="11" t="s">
        <v>745</v>
      </c>
      <c r="F493" s="166">
        <f t="shared" si="38"/>
        <v>0</v>
      </c>
      <c r="G493" s="11" t="s">
        <v>158</v>
      </c>
    </row>
    <row r="494" spans="1:7" outlineLevel="3" x14ac:dyDescent="0.2">
      <c r="F494" s="260"/>
    </row>
    <row r="495" spans="1:7" outlineLevel="2" x14ac:dyDescent="0.2">
      <c r="C495" s="40" t="s">
        <v>746</v>
      </c>
      <c r="F495" s="260"/>
    </row>
    <row r="496" spans="1:7" outlineLevel="3" x14ac:dyDescent="0.2">
      <c r="E496" s="11" t="str">
        <f xml:space="preserve"> E$209</f>
        <v>PR14 BYR Totex menu revenue adjustment expressed in 2022-23 CPIH FYA prices (WR)</v>
      </c>
      <c r="F496" s="166">
        <f t="shared" ref="F496:G496" si="39" xml:space="preserve"> F$209</f>
        <v>0</v>
      </c>
      <c r="G496" s="11" t="str">
        <f t="shared" si="39"/>
        <v>£m</v>
      </c>
    </row>
    <row r="497" spans="1:7" outlineLevel="3" x14ac:dyDescent="0.2">
      <c r="E497" s="11" t="str">
        <f xml:space="preserve"> E$210</f>
        <v>PR14 BYR Totex menu revenue adjustment expressed in 2022-23 CPIH FYA prices (WN)</v>
      </c>
      <c r="F497" s="166">
        <f t="shared" ref="F497:G497" si="40" xml:space="preserve"> F$210</f>
        <v>0</v>
      </c>
      <c r="G497" s="11" t="str">
        <f t="shared" si="40"/>
        <v>£m</v>
      </c>
    </row>
    <row r="498" spans="1:7" outlineLevel="3" x14ac:dyDescent="0.2">
      <c r="E498" s="11" t="str">
        <f xml:space="preserve"> E$211</f>
        <v>PR14 BYR Totex menu revenue adjustment expressed in 2022-23 CPIH FYA prices (WWN)</v>
      </c>
      <c r="F498" s="166">
        <f t="shared" ref="F498:G498" si="41" xml:space="preserve"> F$211</f>
        <v>0</v>
      </c>
      <c r="G498" s="11" t="str">
        <f t="shared" si="41"/>
        <v>£m</v>
      </c>
    </row>
    <row r="499" spans="1:7" outlineLevel="3" x14ac:dyDescent="0.2">
      <c r="E499" s="11" t="str">
        <f xml:space="preserve"> E$212</f>
        <v>PR14 BYR Totex menu revenue adjustment expressed in 2022-23 CPIH FYA prices (BR)</v>
      </c>
      <c r="F499" s="166">
        <f t="shared" ref="F499:G499" si="42" xml:space="preserve"> F$212</f>
        <v>0</v>
      </c>
      <c r="G499" s="11" t="str">
        <f t="shared" si="42"/>
        <v>£m</v>
      </c>
    </row>
    <row r="500" spans="1:7" outlineLevel="3" x14ac:dyDescent="0.2">
      <c r="E500" s="11" t="str">
        <f xml:space="preserve"> E$213</f>
        <v>PR14 BYR Totex menu revenue adjustment expressed in 2022-23 CPIH FYA prices (ADDN1)</v>
      </c>
      <c r="F500" s="166">
        <f t="shared" ref="F500:G500" si="43" xml:space="preserve"> F$213</f>
        <v>0</v>
      </c>
      <c r="G500" s="11" t="str">
        <f t="shared" si="43"/>
        <v>£m</v>
      </c>
    </row>
    <row r="501" spans="1:7" outlineLevel="3" x14ac:dyDescent="0.2">
      <c r="E501" s="11" t="str">
        <f xml:space="preserve"> E$214</f>
        <v>PR14 BYR Totex menu revenue adjustment expressed in 2022-23 CPIH FYA prices (ADDN2)</v>
      </c>
      <c r="F501" s="166">
        <f t="shared" ref="F501:G501" si="44" xml:space="preserve"> F$214</f>
        <v>0</v>
      </c>
      <c r="G501" s="11" t="str">
        <f t="shared" si="44"/>
        <v>£m</v>
      </c>
    </row>
    <row r="502" spans="1:7" outlineLevel="3" x14ac:dyDescent="0.2">
      <c r="F502" s="260"/>
    </row>
    <row r="503" spans="1:7" s="138" customFormat="1" outlineLevel="3" x14ac:dyDescent="0.2">
      <c r="A503" s="157"/>
      <c r="B503" s="157"/>
      <c r="C503" s="158"/>
      <c r="D503" s="159"/>
      <c r="E503" s="138" t="str">
        <f xml:space="preserve"> InpS!E$378</f>
        <v>Eligible for post financeability adjustments tax uplift - PR14 BYR Totex menu</v>
      </c>
      <c r="F503" s="138">
        <f xml:space="preserve"> InpS!F$378</f>
        <v>0</v>
      </c>
      <c r="G503" s="138" t="str">
        <f xml:space="preserve"> InpS!G$378</f>
        <v>1 = Yes, 0 = No</v>
      </c>
    </row>
    <row r="504" spans="1:7" outlineLevel="3" x14ac:dyDescent="0.2">
      <c r="F504" s="260"/>
    </row>
    <row r="505" spans="1:7" outlineLevel="3" x14ac:dyDescent="0.2">
      <c r="E505" s="11" t="s">
        <v>747</v>
      </c>
      <c r="F505" s="166">
        <f xml:space="preserve"> F496 * F$503</f>
        <v>0</v>
      </c>
      <c r="G505" s="11" t="s">
        <v>158</v>
      </c>
    </row>
    <row r="506" spans="1:7" outlineLevel="3" x14ac:dyDescent="0.2">
      <c r="E506" s="11" t="s">
        <v>748</v>
      </c>
      <c r="F506" s="166">
        <f t="shared" ref="F506:F510" si="45" xml:space="preserve"> F497 * F$503</f>
        <v>0</v>
      </c>
      <c r="G506" s="11" t="s">
        <v>158</v>
      </c>
    </row>
    <row r="507" spans="1:7" outlineLevel="3" x14ac:dyDescent="0.2">
      <c r="E507" s="11" t="s">
        <v>749</v>
      </c>
      <c r="F507" s="166">
        <f t="shared" si="45"/>
        <v>0</v>
      </c>
      <c r="G507" s="11" t="s">
        <v>158</v>
      </c>
    </row>
    <row r="508" spans="1:7" outlineLevel="3" x14ac:dyDescent="0.2">
      <c r="E508" s="11" t="s">
        <v>750</v>
      </c>
      <c r="F508" s="166">
        <f t="shared" si="45"/>
        <v>0</v>
      </c>
      <c r="G508" s="11" t="s">
        <v>158</v>
      </c>
    </row>
    <row r="509" spans="1:7" outlineLevel="3" x14ac:dyDescent="0.2">
      <c r="E509" s="11" t="s">
        <v>751</v>
      </c>
      <c r="F509" s="166">
        <f t="shared" si="45"/>
        <v>0</v>
      </c>
      <c r="G509" s="11" t="s">
        <v>158</v>
      </c>
    </row>
    <row r="510" spans="1:7" outlineLevel="3" x14ac:dyDescent="0.2">
      <c r="E510" s="11" t="s">
        <v>752</v>
      </c>
      <c r="F510" s="166">
        <f t="shared" si="45"/>
        <v>0</v>
      </c>
      <c r="G510" s="11" t="s">
        <v>158</v>
      </c>
    </row>
    <row r="511" spans="1:7" outlineLevel="3" x14ac:dyDescent="0.2">
      <c r="F511" s="260"/>
    </row>
    <row r="512" spans="1:7" outlineLevel="2" x14ac:dyDescent="0.2">
      <c r="C512" s="40" t="s">
        <v>753</v>
      </c>
      <c r="F512" s="260"/>
    </row>
    <row r="513" spans="1:7" outlineLevel="3" x14ac:dyDescent="0.2">
      <c r="E513" s="11" t="str">
        <f xml:space="preserve"> E$216</f>
        <v>PR14 BYR Other revenue adjustment expressed in 2022-23 CPIH FYA prices (WR)</v>
      </c>
      <c r="F513" s="166">
        <f t="shared" ref="F513:G513" si="46" xml:space="preserve"> F$216</f>
        <v>0</v>
      </c>
      <c r="G513" s="11" t="str">
        <f t="shared" si="46"/>
        <v>£m</v>
      </c>
    </row>
    <row r="514" spans="1:7" outlineLevel="3" x14ac:dyDescent="0.2">
      <c r="E514" s="11" t="str">
        <f xml:space="preserve"> E$217</f>
        <v>PR14 BYR Other revenue adjustment expressed in 2022-23 CPIH FYA prices (WN)</v>
      </c>
      <c r="F514" s="166">
        <f t="shared" ref="F514:G514" si="47" xml:space="preserve"> F$217</f>
        <v>0</v>
      </c>
      <c r="G514" s="11" t="str">
        <f t="shared" si="47"/>
        <v>£m</v>
      </c>
    </row>
    <row r="515" spans="1:7" outlineLevel="3" x14ac:dyDescent="0.2">
      <c r="E515" s="11" t="str">
        <f xml:space="preserve"> E$218</f>
        <v>PR14 BYR Other revenue adjustment expressed in 2022-23 CPIH FYA prices (WWN)</v>
      </c>
      <c r="F515" s="166">
        <f t="shared" ref="F515:G515" si="48" xml:space="preserve"> F$218</f>
        <v>0</v>
      </c>
      <c r="G515" s="11" t="str">
        <f t="shared" si="48"/>
        <v>£m</v>
      </c>
    </row>
    <row r="516" spans="1:7" outlineLevel="3" x14ac:dyDescent="0.2">
      <c r="E516" s="11" t="str">
        <f xml:space="preserve"> E$219</f>
        <v>PR14 BYR Other revenue adjustment expressed in 2022-23 CPIH FYA prices (BR)</v>
      </c>
      <c r="F516" s="166">
        <f t="shared" ref="F516:G516" si="49" xml:space="preserve"> F$219</f>
        <v>0</v>
      </c>
      <c r="G516" s="11" t="str">
        <f t="shared" si="49"/>
        <v>£m</v>
      </c>
    </row>
    <row r="517" spans="1:7" outlineLevel="3" x14ac:dyDescent="0.2">
      <c r="E517" s="11" t="str">
        <f xml:space="preserve"> E$220</f>
        <v>PR14 BYR Other revenue adjustment expressed in 2022-23 CPIH FYA prices (ADDN1)</v>
      </c>
      <c r="F517" s="166">
        <f t="shared" ref="F517:G517" si="50" xml:space="preserve"> F$220</f>
        <v>0</v>
      </c>
      <c r="G517" s="11" t="str">
        <f t="shared" si="50"/>
        <v>£m</v>
      </c>
    </row>
    <row r="518" spans="1:7" outlineLevel="3" x14ac:dyDescent="0.2">
      <c r="E518" s="11" t="str">
        <f xml:space="preserve"> E$221</f>
        <v>PR14 BYR Other revenue adjustment expressed in 2022-23 CPIH FYA prices (ADDN2)</v>
      </c>
      <c r="F518" s="166">
        <f t="shared" ref="F518:G518" si="51" xml:space="preserve"> F$221</f>
        <v>0</v>
      </c>
      <c r="G518" s="11" t="str">
        <f t="shared" si="51"/>
        <v>£m</v>
      </c>
    </row>
    <row r="519" spans="1:7" outlineLevel="3" x14ac:dyDescent="0.2">
      <c r="F519" s="260"/>
    </row>
    <row r="520" spans="1:7" s="138" customFormat="1" outlineLevel="3" x14ac:dyDescent="0.2">
      <c r="A520" s="157"/>
      <c r="B520" s="157"/>
      <c r="C520" s="158"/>
      <c r="D520" s="159"/>
      <c r="E520" s="138" t="str">
        <f xml:space="preserve"> InpS!E$379</f>
        <v>Eligible for post financeability adjustments tax uplift - PR14 BYR Other</v>
      </c>
      <c r="F520" s="138">
        <f xml:space="preserve"> InpS!F$379</f>
        <v>0</v>
      </c>
      <c r="G520" s="138" t="str">
        <f xml:space="preserve"> InpS!G$379</f>
        <v>1 = Yes, 0 = No</v>
      </c>
    </row>
    <row r="521" spans="1:7" outlineLevel="3" x14ac:dyDescent="0.2">
      <c r="F521" s="260"/>
    </row>
    <row r="522" spans="1:7" outlineLevel="3" x14ac:dyDescent="0.2">
      <c r="E522" s="11" t="s">
        <v>754</v>
      </c>
      <c r="F522" s="166">
        <f xml:space="preserve"> F513 * F$520</f>
        <v>0</v>
      </c>
      <c r="G522" s="11" t="s">
        <v>158</v>
      </c>
    </row>
    <row r="523" spans="1:7" outlineLevel="3" x14ac:dyDescent="0.2">
      <c r="E523" s="11" t="s">
        <v>755</v>
      </c>
      <c r="F523" s="166">
        <f t="shared" ref="F523:F527" si="52" xml:space="preserve"> F514 * F$520</f>
        <v>0</v>
      </c>
      <c r="G523" s="11" t="s">
        <v>158</v>
      </c>
    </row>
    <row r="524" spans="1:7" outlineLevel="3" x14ac:dyDescent="0.2">
      <c r="E524" s="11" t="s">
        <v>756</v>
      </c>
      <c r="F524" s="166">
        <f t="shared" si="52"/>
        <v>0</v>
      </c>
      <c r="G524" s="11" t="s">
        <v>158</v>
      </c>
    </row>
    <row r="525" spans="1:7" outlineLevel="3" x14ac:dyDescent="0.2">
      <c r="E525" s="11" t="s">
        <v>757</v>
      </c>
      <c r="F525" s="166">
        <f t="shared" si="52"/>
        <v>0</v>
      </c>
      <c r="G525" s="11" t="s">
        <v>158</v>
      </c>
    </row>
    <row r="526" spans="1:7" outlineLevel="3" x14ac:dyDescent="0.2">
      <c r="E526" s="11" t="s">
        <v>758</v>
      </c>
      <c r="F526" s="166">
        <f t="shared" si="52"/>
        <v>0</v>
      </c>
      <c r="G526" s="11" t="s">
        <v>158</v>
      </c>
    </row>
    <row r="527" spans="1:7" outlineLevel="3" x14ac:dyDescent="0.2">
      <c r="E527" s="11" t="s">
        <v>759</v>
      </c>
      <c r="F527" s="166">
        <f t="shared" si="52"/>
        <v>0</v>
      </c>
      <c r="G527" s="11" t="s">
        <v>158</v>
      </c>
    </row>
    <row r="528" spans="1:7" outlineLevel="3" x14ac:dyDescent="0.2">
      <c r="F528" s="260"/>
    </row>
    <row r="529" spans="1:7" outlineLevel="2" x14ac:dyDescent="0.2">
      <c r="C529" s="40" t="s">
        <v>760</v>
      </c>
      <c r="F529" s="260"/>
    </row>
    <row r="530" spans="1:7" outlineLevel="3" x14ac:dyDescent="0.2">
      <c r="E530" s="11" t="str">
        <f xml:space="preserve"> E$223</f>
        <v>PR14 BYR Residential retail revenue adjustment expressed in 2022-23 CPIH FYA prices</v>
      </c>
      <c r="F530" s="166">
        <f t="shared" ref="F530:G530" si="53" xml:space="preserve"> F$223</f>
        <v>-2.3530021589636974</v>
      </c>
      <c r="G530" s="11" t="str">
        <f t="shared" si="53"/>
        <v>£m</v>
      </c>
    </row>
    <row r="531" spans="1:7" outlineLevel="3" x14ac:dyDescent="0.2">
      <c r="F531" s="260"/>
    </row>
    <row r="532" spans="1:7" s="138" customFormat="1" outlineLevel="3" x14ac:dyDescent="0.2">
      <c r="A532" s="157"/>
      <c r="B532" s="157"/>
      <c r="C532" s="158"/>
      <c r="D532" s="159"/>
      <c r="E532" s="138" t="str">
        <f xml:space="preserve"> InpS!E$380</f>
        <v>Eligible for post financeability adjustments tax uplift - PR14 BYR Residential retail</v>
      </c>
      <c r="F532" s="138">
        <f xml:space="preserve"> InpS!F$380</f>
        <v>0</v>
      </c>
      <c r="G532" s="138" t="str">
        <f xml:space="preserve"> InpS!G$380</f>
        <v>1 = Yes, 0 = No</v>
      </c>
    </row>
    <row r="533" spans="1:7" outlineLevel="3" x14ac:dyDescent="0.2">
      <c r="F533" s="260"/>
    </row>
    <row r="534" spans="1:7" outlineLevel="3" x14ac:dyDescent="0.2">
      <c r="E534" s="11" t="s">
        <v>761</v>
      </c>
      <c r="F534" s="166">
        <f xml:space="preserve"> F530 * F$532</f>
        <v>0</v>
      </c>
      <c r="G534" s="11" t="s">
        <v>158</v>
      </c>
    </row>
    <row r="535" spans="1:7" outlineLevel="3" x14ac:dyDescent="0.2">
      <c r="F535" s="260"/>
    </row>
    <row r="536" spans="1:7" outlineLevel="2" x14ac:dyDescent="0.2">
      <c r="C536" s="40" t="s">
        <v>762</v>
      </c>
      <c r="F536" s="260"/>
    </row>
    <row r="537" spans="1:7" outlineLevel="3" x14ac:dyDescent="0.2">
      <c r="E537" s="11" t="str">
        <f xml:space="preserve"> E$225</f>
        <v>PR19 ODI revenue adjustment expressed in 2022-23 CPIH FYA prices (WR)</v>
      </c>
      <c r="F537" s="260">
        <f t="shared" ref="F537:G537" si="54" xml:space="preserve"> F$225</f>
        <v>2.2691771949464257</v>
      </c>
      <c r="G537" s="11" t="str">
        <f t="shared" si="54"/>
        <v>£m</v>
      </c>
    </row>
    <row r="538" spans="1:7" outlineLevel="3" x14ac:dyDescent="0.2">
      <c r="E538" s="11" t="str">
        <f xml:space="preserve"> E$226</f>
        <v>PR19 ODI revenue adjustment expressed in 2022-23 CPIH FYA prices (WN)</v>
      </c>
      <c r="F538" s="260">
        <f t="shared" ref="F538:G538" si="55" xml:space="preserve"> F$226</f>
        <v>-8.033028946105869</v>
      </c>
      <c r="G538" s="11" t="str">
        <f t="shared" si="55"/>
        <v>£m</v>
      </c>
    </row>
    <row r="539" spans="1:7" outlineLevel="3" x14ac:dyDescent="0.2">
      <c r="E539" s="11" t="str">
        <f xml:space="preserve"> E$227</f>
        <v>PR19 ODI revenue adjustment expressed in 2022-23 CPIH FYA prices (WWN)</v>
      </c>
      <c r="F539" s="260">
        <f t="shared" ref="F539:G539" si="56" xml:space="preserve"> F$227</f>
        <v>5.5548796577642729</v>
      </c>
      <c r="G539" s="11" t="str">
        <f t="shared" si="56"/>
        <v>£m</v>
      </c>
    </row>
    <row r="540" spans="1:7" outlineLevel="3" x14ac:dyDescent="0.2">
      <c r="E540" s="11" t="str">
        <f xml:space="preserve"> E$228</f>
        <v>PR19 ODI revenue adjustment expressed in 2022-23 CPIH FYA prices (BR)</v>
      </c>
      <c r="F540" s="260">
        <f t="shared" ref="F540:G540" si="57" xml:space="preserve"> F$228</f>
        <v>0</v>
      </c>
      <c r="G540" s="11" t="str">
        <f t="shared" si="57"/>
        <v>£m</v>
      </c>
    </row>
    <row r="541" spans="1:7" outlineLevel="3" x14ac:dyDescent="0.2">
      <c r="E541" s="11" t="str">
        <f xml:space="preserve"> E$229</f>
        <v>PR19 ODI revenue adjustment expressed in 2022-23 CPIH FYA prices (ADDN1)</v>
      </c>
      <c r="F541" s="260">
        <f t="shared" ref="F541:G541" si="58" xml:space="preserve"> F$229</f>
        <v>0</v>
      </c>
      <c r="G541" s="11" t="str">
        <f t="shared" si="58"/>
        <v>£m</v>
      </c>
    </row>
    <row r="542" spans="1:7" outlineLevel="3" x14ac:dyDescent="0.2">
      <c r="E542" s="11" t="str">
        <f xml:space="preserve"> E$230</f>
        <v>PR19 ODI revenue adjustment expressed in 2022-23 CPIH FYA prices (ADDN2)</v>
      </c>
      <c r="F542" s="260">
        <f t="shared" ref="F542:G542" si="59" xml:space="preserve"> F$230</f>
        <v>0</v>
      </c>
      <c r="G542" s="11" t="str">
        <f t="shared" si="59"/>
        <v>£m</v>
      </c>
    </row>
    <row r="543" spans="1:7" outlineLevel="3" x14ac:dyDescent="0.2">
      <c r="E543" s="11" t="str">
        <f xml:space="preserve"> E$231</f>
        <v>PR19 ODI revenue adjustment expressed in 2022-23 CPIH FYA prices (Residential retail)</v>
      </c>
      <c r="F543" s="260">
        <f t="shared" ref="F543:G543" si="60" xml:space="preserve"> F$231</f>
        <v>0</v>
      </c>
      <c r="G543" s="11" t="str">
        <f t="shared" si="60"/>
        <v>£m</v>
      </c>
    </row>
    <row r="544" spans="1:7" outlineLevel="3" x14ac:dyDescent="0.2">
      <c r="E544" s="11" t="str">
        <f xml:space="preserve"> E$232</f>
        <v>PR19 ODI revenue adjustment expressed in 2022-23 CPIH FYA prices (Business retail)</v>
      </c>
      <c r="F544" s="260">
        <f t="shared" ref="F544:G544" si="61" xml:space="preserve"> F$232</f>
        <v>0</v>
      </c>
      <c r="G544" s="11" t="str">
        <f t="shared" si="61"/>
        <v>£m</v>
      </c>
    </row>
    <row r="545" spans="1:7" outlineLevel="3" x14ac:dyDescent="0.2">
      <c r="F545" s="260"/>
    </row>
    <row r="546" spans="1:7" s="138" customFormat="1" outlineLevel="3" x14ac:dyDescent="0.2">
      <c r="A546" s="157"/>
      <c r="B546" s="157"/>
      <c r="C546" s="158"/>
      <c r="D546" s="159"/>
      <c r="E546" s="138" t="str">
        <f xml:space="preserve"> InpS!E$384</f>
        <v>Eligible for post financeability adjustments tax uplift - PR19 ODI revenue adjustment (WR)</v>
      </c>
      <c r="F546" s="138">
        <f xml:space="preserve"> InpS!F$384</f>
        <v>0</v>
      </c>
      <c r="G546" s="138" t="str">
        <f xml:space="preserve"> InpS!G$384</f>
        <v>1 = Yes, 0 = No</v>
      </c>
    </row>
    <row r="547" spans="1:7" s="138" customFormat="1" outlineLevel="3" x14ac:dyDescent="0.2">
      <c r="A547" s="157"/>
      <c r="B547" s="157"/>
      <c r="C547" s="158"/>
      <c r="D547" s="159"/>
      <c r="E547" s="138" t="str">
        <f xml:space="preserve"> InpS!E$385</f>
        <v>Eligible for post financeability adjustments tax uplift - PR19 ODI revenue adjustment (WN)</v>
      </c>
      <c r="F547" s="138">
        <f xml:space="preserve"> InpS!F$385</f>
        <v>0</v>
      </c>
      <c r="G547" s="138" t="str">
        <f xml:space="preserve"> InpS!G$385</f>
        <v>1 = Yes, 0 = No</v>
      </c>
    </row>
    <row r="548" spans="1:7" s="138" customFormat="1" outlineLevel="3" x14ac:dyDescent="0.2">
      <c r="A548" s="157"/>
      <c r="B548" s="157"/>
      <c r="C548" s="158"/>
      <c r="D548" s="159"/>
      <c r="E548" s="138" t="str">
        <f xml:space="preserve"> InpS!E$386</f>
        <v>Eligible for post financeability adjustments tax uplift - PR19 ODI revenue adjustment (WWN)</v>
      </c>
      <c r="F548" s="138">
        <f xml:space="preserve"> InpS!F$386</f>
        <v>0</v>
      </c>
      <c r="G548" s="138" t="str">
        <f xml:space="preserve"> InpS!G$386</f>
        <v>1 = Yes, 0 = No</v>
      </c>
    </row>
    <row r="549" spans="1:7" s="138" customFormat="1" outlineLevel="3" x14ac:dyDescent="0.2">
      <c r="A549" s="157"/>
      <c r="B549" s="157"/>
      <c r="C549" s="158"/>
      <c r="D549" s="159"/>
      <c r="E549" s="138" t="str">
        <f xml:space="preserve"> InpS!E$387</f>
        <v>Eligible for post financeability adjustments tax uplift - PR19 ODI revenue adjustment (BR)</v>
      </c>
      <c r="F549" s="138">
        <f xml:space="preserve"> InpS!F$387</f>
        <v>0</v>
      </c>
      <c r="G549" s="138" t="str">
        <f xml:space="preserve"> InpS!G$387</f>
        <v>1 = Yes, 0 = No</v>
      </c>
    </row>
    <row r="550" spans="1:7" s="138" customFormat="1" outlineLevel="3" x14ac:dyDescent="0.2">
      <c r="A550" s="157"/>
      <c r="B550" s="157"/>
      <c r="C550" s="158"/>
      <c r="D550" s="159"/>
      <c r="E550" s="138" t="str">
        <f xml:space="preserve"> InpS!E$388</f>
        <v>Eligible for post financeability adjustments tax uplift - PR19 ODI revenue adjustment (ADDN1)</v>
      </c>
      <c r="F550" s="138">
        <f xml:space="preserve"> InpS!F$388</f>
        <v>0</v>
      </c>
      <c r="G550" s="138" t="str">
        <f xml:space="preserve"> InpS!G$388</f>
        <v>1 = Yes, 0 = No</v>
      </c>
    </row>
    <row r="551" spans="1:7" s="138" customFormat="1" outlineLevel="3" x14ac:dyDescent="0.2">
      <c r="A551" s="157"/>
      <c r="B551" s="157"/>
      <c r="C551" s="158"/>
      <c r="D551" s="159"/>
      <c r="E551" s="138" t="str">
        <f xml:space="preserve"> InpS!E$389</f>
        <v>Eligible for post financeability adjustments tax uplift - PR19 ODI revenue adjustment (ADDN2)</v>
      </c>
      <c r="F551" s="138">
        <f xml:space="preserve"> InpS!F$389</f>
        <v>0</v>
      </c>
      <c r="G551" s="138" t="str">
        <f xml:space="preserve"> InpS!G$389</f>
        <v>1 = Yes, 0 = No</v>
      </c>
    </row>
    <row r="552" spans="1:7" s="138" customFormat="1" outlineLevel="3" x14ac:dyDescent="0.2">
      <c r="A552" s="157"/>
      <c r="B552" s="157"/>
      <c r="C552" s="158"/>
      <c r="D552" s="159"/>
      <c r="E552" s="138" t="str">
        <f xml:space="preserve"> InpS!E$390</f>
        <v>Eligible for post financeability adjustments tax uplift - PR19 ODI revenue adjustment (Residential retail)</v>
      </c>
      <c r="F552" s="138">
        <f xml:space="preserve"> InpS!F$390</f>
        <v>0</v>
      </c>
      <c r="G552" s="138" t="str">
        <f xml:space="preserve"> InpS!G$390</f>
        <v>1 = Yes, 0 = No</v>
      </c>
    </row>
    <row r="553" spans="1:7" s="138" customFormat="1" outlineLevel="3" x14ac:dyDescent="0.2">
      <c r="A553" s="157"/>
      <c r="B553" s="157"/>
      <c r="C553" s="158"/>
      <c r="D553" s="159"/>
      <c r="E553" s="138" t="str">
        <f xml:space="preserve"> InpS!E$391</f>
        <v>Eligible for post financeability adjustments tax uplift - PR19 ODI revenue adjustment (Business retail)</v>
      </c>
      <c r="F553" s="138">
        <f xml:space="preserve"> InpS!F$391</f>
        <v>0</v>
      </c>
      <c r="G553" s="138" t="str">
        <f xml:space="preserve"> InpS!G$391</f>
        <v>1 = Yes, 0 = No</v>
      </c>
    </row>
    <row r="554" spans="1:7" outlineLevel="3" x14ac:dyDescent="0.2">
      <c r="F554" s="260"/>
    </row>
    <row r="555" spans="1:7" outlineLevel="3" x14ac:dyDescent="0.2">
      <c r="E555" s="11" t="s">
        <v>763</v>
      </c>
      <c r="F555" s="166">
        <f xml:space="preserve"> F537 * F546</f>
        <v>0</v>
      </c>
      <c r="G555" s="11" t="s">
        <v>158</v>
      </c>
    </row>
    <row r="556" spans="1:7" outlineLevel="3" x14ac:dyDescent="0.2">
      <c r="E556" s="11" t="s">
        <v>764</v>
      </c>
      <c r="F556" s="166">
        <f t="shared" ref="F556:F562" si="62" xml:space="preserve"> F538 * F547</f>
        <v>0</v>
      </c>
      <c r="G556" s="11" t="s">
        <v>158</v>
      </c>
    </row>
    <row r="557" spans="1:7" outlineLevel="3" x14ac:dyDescent="0.2">
      <c r="E557" s="11" t="s">
        <v>765</v>
      </c>
      <c r="F557" s="166">
        <f t="shared" si="62"/>
        <v>0</v>
      </c>
      <c r="G557" s="11" t="s">
        <v>158</v>
      </c>
    </row>
    <row r="558" spans="1:7" outlineLevel="3" x14ac:dyDescent="0.2">
      <c r="E558" s="11" t="s">
        <v>766</v>
      </c>
      <c r="F558" s="166">
        <f t="shared" si="62"/>
        <v>0</v>
      </c>
      <c r="G558" s="11" t="s">
        <v>158</v>
      </c>
    </row>
    <row r="559" spans="1:7" outlineLevel="3" x14ac:dyDescent="0.2">
      <c r="E559" s="11" t="s">
        <v>767</v>
      </c>
      <c r="F559" s="166">
        <f xml:space="preserve"> F541 * F550</f>
        <v>0</v>
      </c>
      <c r="G559" s="11" t="s">
        <v>158</v>
      </c>
    </row>
    <row r="560" spans="1:7" outlineLevel="3" x14ac:dyDescent="0.2">
      <c r="E560" s="11" t="s">
        <v>768</v>
      </c>
      <c r="F560" s="166">
        <f t="shared" si="62"/>
        <v>0</v>
      </c>
      <c r="G560" s="11" t="s">
        <v>158</v>
      </c>
    </row>
    <row r="561" spans="1:7" outlineLevel="3" x14ac:dyDescent="0.2">
      <c r="E561" s="11" t="s">
        <v>769</v>
      </c>
      <c r="F561" s="166">
        <f t="shared" si="62"/>
        <v>0</v>
      </c>
      <c r="G561" s="11" t="s">
        <v>158</v>
      </c>
    </row>
    <row r="562" spans="1:7" outlineLevel="3" x14ac:dyDescent="0.2">
      <c r="E562" s="11" t="s">
        <v>770</v>
      </c>
      <c r="F562" s="166">
        <f t="shared" si="62"/>
        <v>0</v>
      </c>
      <c r="G562" s="11" t="s">
        <v>158</v>
      </c>
    </row>
    <row r="563" spans="1:7" outlineLevel="3" x14ac:dyDescent="0.2">
      <c r="F563" s="260"/>
    </row>
    <row r="564" spans="1:7" outlineLevel="2" x14ac:dyDescent="0.2">
      <c r="C564" s="40" t="s">
        <v>771</v>
      </c>
      <c r="F564" s="260"/>
    </row>
    <row r="565" spans="1:7" outlineLevel="3" x14ac:dyDescent="0.2">
      <c r="E565" s="11" t="str">
        <f xml:space="preserve"> E$234</f>
        <v>PR19 C-MeX revenue adjustment expressed in 2022-23 CPIH FYA prices (WR)</v>
      </c>
      <c r="F565" s="260">
        <f t="shared" ref="F565:G565" si="63" xml:space="preserve"> F$234</f>
        <v>0</v>
      </c>
      <c r="G565" s="11" t="str">
        <f t="shared" si="63"/>
        <v>£m</v>
      </c>
    </row>
    <row r="566" spans="1:7" outlineLevel="3" x14ac:dyDescent="0.2">
      <c r="E566" s="11" t="str">
        <f xml:space="preserve"> E$235</f>
        <v>PR19 C-MeX revenue adjustment expressed in 2022-23 CPIH FYA prices (WN)</v>
      </c>
      <c r="F566" s="260">
        <f t="shared" ref="F566:G566" si="64" xml:space="preserve"> F$235</f>
        <v>0</v>
      </c>
      <c r="G566" s="11" t="str">
        <f t="shared" si="64"/>
        <v>£m</v>
      </c>
    </row>
    <row r="567" spans="1:7" outlineLevel="3" x14ac:dyDescent="0.2">
      <c r="E567" s="11" t="str">
        <f xml:space="preserve"> E$236</f>
        <v>PR19 C-MeX revenue adjustment expressed in 2022-23 CPIH FYA prices (WWN)</v>
      </c>
      <c r="F567" s="260">
        <f t="shared" ref="F567:G567" si="65" xml:space="preserve"> F$236</f>
        <v>0</v>
      </c>
      <c r="G567" s="11" t="str">
        <f t="shared" si="65"/>
        <v>£m</v>
      </c>
    </row>
    <row r="568" spans="1:7" outlineLevel="3" x14ac:dyDescent="0.2">
      <c r="E568" s="11" t="str">
        <f xml:space="preserve"> E$237</f>
        <v>PR19 C-MeX revenue adjustment expressed in 2022-23 CPIH FYA prices (BR)</v>
      </c>
      <c r="F568" s="260">
        <f t="shared" ref="F568:G568" si="66" xml:space="preserve"> F$237</f>
        <v>0</v>
      </c>
      <c r="G568" s="11" t="str">
        <f t="shared" si="66"/>
        <v>£m</v>
      </c>
    </row>
    <row r="569" spans="1:7" outlineLevel="3" x14ac:dyDescent="0.2">
      <c r="E569" s="11" t="str">
        <f xml:space="preserve"> E$238</f>
        <v>PR19 C-MeX revenue adjustment expressed in 2022-23 CPIH FYA prices (ADDN1)</v>
      </c>
      <c r="F569" s="260">
        <f t="shared" ref="F569:G569" si="67" xml:space="preserve"> F$238</f>
        <v>0</v>
      </c>
      <c r="G569" s="11" t="str">
        <f t="shared" si="67"/>
        <v>£m</v>
      </c>
    </row>
    <row r="570" spans="1:7" outlineLevel="3" x14ac:dyDescent="0.2">
      <c r="E570" s="11" t="str">
        <f xml:space="preserve"> E$239</f>
        <v>PR19 C-MeX revenue adjustment expressed in 2022-23 CPIH FYA prices (ADDN2)</v>
      </c>
      <c r="F570" s="260">
        <f t="shared" ref="F570:G570" si="68" xml:space="preserve"> F$239</f>
        <v>0</v>
      </c>
      <c r="G570" s="11" t="str">
        <f t="shared" si="68"/>
        <v>£m</v>
      </c>
    </row>
    <row r="571" spans="1:7" outlineLevel="3" x14ac:dyDescent="0.2">
      <c r="E571" s="11" t="str">
        <f xml:space="preserve"> E$240</f>
        <v>PR19 C-MeX revenue adjustment expressed in 2022-23 CPIH FYA prices (Residential retail)</v>
      </c>
      <c r="F571" s="260">
        <f t="shared" ref="F571:G571" si="69" xml:space="preserve"> F$240</f>
        <v>0</v>
      </c>
      <c r="G571" s="11" t="str">
        <f t="shared" si="69"/>
        <v>£m</v>
      </c>
    </row>
    <row r="572" spans="1:7" outlineLevel="3" x14ac:dyDescent="0.2">
      <c r="E572" s="11" t="str">
        <f xml:space="preserve"> E$241</f>
        <v>PR19 C-MeX revenue adjustment expressed in 2022-23 CPIH FYA prices (Business retail)</v>
      </c>
      <c r="F572" s="260">
        <f t="shared" ref="F572:G572" si="70" xml:space="preserve"> F$241</f>
        <v>0</v>
      </c>
      <c r="G572" s="11" t="str">
        <f t="shared" si="70"/>
        <v>£m</v>
      </c>
    </row>
    <row r="573" spans="1:7" outlineLevel="3" x14ac:dyDescent="0.2">
      <c r="F573" s="260"/>
    </row>
    <row r="574" spans="1:7" s="138" customFormat="1" outlineLevel="3" x14ac:dyDescent="0.2">
      <c r="A574" s="157"/>
      <c r="B574" s="157"/>
      <c r="C574" s="158"/>
      <c r="D574" s="159"/>
      <c r="E574" s="138" t="str">
        <f xml:space="preserve"> InpS!E$402</f>
        <v>Eligible for post financeability adjustments tax uplift - PR19 C-MeX revenue adjustment (WR)</v>
      </c>
      <c r="F574" s="138">
        <f xml:space="preserve"> InpS!F$402</f>
        <v>0</v>
      </c>
      <c r="G574" s="138" t="str">
        <f xml:space="preserve"> InpS!G$402</f>
        <v>1 = Yes, 0 = No</v>
      </c>
    </row>
    <row r="575" spans="1:7" s="138" customFormat="1" outlineLevel="3" x14ac:dyDescent="0.2">
      <c r="A575" s="157"/>
      <c r="B575" s="157"/>
      <c r="C575" s="158"/>
      <c r="D575" s="159"/>
      <c r="E575" s="138" t="str">
        <f xml:space="preserve"> InpS!E$403</f>
        <v>Eligible for post financeability adjustments tax uplift - PR19 C-MeX revenue adjustment (WN)</v>
      </c>
      <c r="F575" s="138">
        <f xml:space="preserve"> InpS!F$403</f>
        <v>0</v>
      </c>
      <c r="G575" s="138" t="str">
        <f xml:space="preserve"> InpS!G$403</f>
        <v>1 = Yes, 0 = No</v>
      </c>
    </row>
    <row r="576" spans="1:7" s="138" customFormat="1" outlineLevel="3" x14ac:dyDescent="0.2">
      <c r="A576" s="157"/>
      <c r="B576" s="157"/>
      <c r="C576" s="158"/>
      <c r="D576" s="159"/>
      <c r="E576" s="138" t="str">
        <f xml:space="preserve"> InpS!E$404</f>
        <v>Eligible for post financeability adjustments tax uplift - PR19 C-MeX revenue adjustment (WWN)</v>
      </c>
      <c r="F576" s="138">
        <f xml:space="preserve"> InpS!F$404</f>
        <v>0</v>
      </c>
      <c r="G576" s="138" t="str">
        <f xml:space="preserve"> InpS!G$404</f>
        <v>1 = Yes, 0 = No</v>
      </c>
    </row>
    <row r="577" spans="1:7" s="138" customFormat="1" outlineLevel="3" x14ac:dyDescent="0.2">
      <c r="A577" s="157"/>
      <c r="B577" s="157"/>
      <c r="C577" s="158"/>
      <c r="D577" s="159"/>
      <c r="E577" s="138" t="str">
        <f xml:space="preserve"> InpS!E$405</f>
        <v>Eligible for post financeability adjustments tax uplift - PR19 C-MeX revenue adjustment (BR)</v>
      </c>
      <c r="F577" s="138">
        <f xml:space="preserve"> InpS!F$405</f>
        <v>0</v>
      </c>
      <c r="G577" s="138" t="str">
        <f xml:space="preserve"> InpS!G$405</f>
        <v>1 = Yes, 0 = No</v>
      </c>
    </row>
    <row r="578" spans="1:7" s="138" customFormat="1" outlineLevel="3" x14ac:dyDescent="0.2">
      <c r="A578" s="157"/>
      <c r="B578" s="157"/>
      <c r="C578" s="158"/>
      <c r="D578" s="159"/>
      <c r="E578" s="138" t="str">
        <f xml:space="preserve"> InpS!E$406</f>
        <v>Eligible for post financeability adjustments tax uplift - PR19 C-MeX revenue adjustment (ADDN1)</v>
      </c>
      <c r="F578" s="138">
        <f xml:space="preserve"> InpS!F$406</f>
        <v>0</v>
      </c>
      <c r="G578" s="138" t="str">
        <f xml:space="preserve"> InpS!G$406</f>
        <v>1 = Yes, 0 = No</v>
      </c>
    </row>
    <row r="579" spans="1:7" s="138" customFormat="1" outlineLevel="3" x14ac:dyDescent="0.2">
      <c r="A579" s="157"/>
      <c r="B579" s="157"/>
      <c r="C579" s="158"/>
      <c r="D579" s="159"/>
      <c r="E579" s="138" t="str">
        <f xml:space="preserve"> InpS!E$407</f>
        <v>Eligible for post financeability adjustments tax uplift - PR19 C-MeX revenue adjustment (ADDN2)</v>
      </c>
      <c r="F579" s="138">
        <f xml:space="preserve"> InpS!F$407</f>
        <v>0</v>
      </c>
      <c r="G579" s="138" t="str">
        <f xml:space="preserve"> InpS!G$407</f>
        <v>1 = Yes, 0 = No</v>
      </c>
    </row>
    <row r="580" spans="1:7" s="138" customFormat="1" outlineLevel="3" x14ac:dyDescent="0.2">
      <c r="A580" s="157"/>
      <c r="B580" s="157"/>
      <c r="C580" s="158"/>
      <c r="D580" s="159"/>
      <c r="E580" s="138" t="str">
        <f xml:space="preserve"> InpS!E$408</f>
        <v>Eligible for post financeability adjustments tax uplift - PR19 C-MeX revenue adjustment (Residential retail)</v>
      </c>
      <c r="F580" s="138">
        <f xml:space="preserve"> InpS!F$408</f>
        <v>0</v>
      </c>
      <c r="G580" s="138" t="str">
        <f xml:space="preserve"> InpS!G$408</f>
        <v>1 = Yes, 0 = No</v>
      </c>
    </row>
    <row r="581" spans="1:7" s="138" customFormat="1" outlineLevel="3" x14ac:dyDescent="0.2">
      <c r="A581" s="157"/>
      <c r="B581" s="157"/>
      <c r="C581" s="158"/>
      <c r="D581" s="159"/>
      <c r="E581" s="138" t="str">
        <f xml:space="preserve"> InpS!E$409</f>
        <v>Eligible for post financeability adjustments tax uplift - PR19 C-MeX revenue adjustment (Business retail)</v>
      </c>
      <c r="F581" s="138">
        <f xml:space="preserve"> InpS!F$409</f>
        <v>0</v>
      </c>
      <c r="G581" s="138" t="str">
        <f xml:space="preserve"> InpS!G$409</f>
        <v>1 = Yes, 0 = No</v>
      </c>
    </row>
    <row r="582" spans="1:7" outlineLevel="3" x14ac:dyDescent="0.2">
      <c r="F582" s="260"/>
    </row>
    <row r="583" spans="1:7" outlineLevel="3" x14ac:dyDescent="0.2">
      <c r="E583" s="11" t="s">
        <v>772</v>
      </c>
      <c r="F583" s="166">
        <f xml:space="preserve"> F565 * F574</f>
        <v>0</v>
      </c>
      <c r="G583" s="11" t="s">
        <v>158</v>
      </c>
    </row>
    <row r="584" spans="1:7" outlineLevel="3" x14ac:dyDescent="0.2">
      <c r="E584" s="11" t="s">
        <v>773</v>
      </c>
      <c r="F584" s="166">
        <f t="shared" ref="F584:F589" si="71" xml:space="preserve"> F566 * F575</f>
        <v>0</v>
      </c>
      <c r="G584" s="11" t="s">
        <v>158</v>
      </c>
    </row>
    <row r="585" spans="1:7" outlineLevel="3" x14ac:dyDescent="0.2">
      <c r="E585" s="11" t="s">
        <v>774</v>
      </c>
      <c r="F585" s="166">
        <f t="shared" si="71"/>
        <v>0</v>
      </c>
      <c r="G585" s="11" t="s">
        <v>158</v>
      </c>
    </row>
    <row r="586" spans="1:7" outlineLevel="3" x14ac:dyDescent="0.2">
      <c r="E586" s="11" t="s">
        <v>775</v>
      </c>
      <c r="F586" s="166">
        <f t="shared" si="71"/>
        <v>0</v>
      </c>
      <c r="G586" s="11" t="s">
        <v>158</v>
      </c>
    </row>
    <row r="587" spans="1:7" outlineLevel="3" x14ac:dyDescent="0.2">
      <c r="E587" s="11" t="s">
        <v>776</v>
      </c>
      <c r="F587" s="166">
        <f xml:space="preserve"> F569 * F578</f>
        <v>0</v>
      </c>
      <c r="G587" s="11" t="s">
        <v>158</v>
      </c>
    </row>
    <row r="588" spans="1:7" outlineLevel="3" x14ac:dyDescent="0.2">
      <c r="E588" s="11" t="s">
        <v>777</v>
      </c>
      <c r="F588" s="166">
        <f t="shared" si="71"/>
        <v>0</v>
      </c>
      <c r="G588" s="11" t="s">
        <v>158</v>
      </c>
    </row>
    <row r="589" spans="1:7" outlineLevel="3" x14ac:dyDescent="0.2">
      <c r="E589" s="11" t="s">
        <v>778</v>
      </c>
      <c r="F589" s="166">
        <f t="shared" si="71"/>
        <v>0</v>
      </c>
      <c r="G589" s="11" t="s">
        <v>158</v>
      </c>
    </row>
    <row r="590" spans="1:7" outlineLevel="3" x14ac:dyDescent="0.2">
      <c r="E590" s="11" t="s">
        <v>779</v>
      </c>
      <c r="F590" s="166">
        <f xml:space="preserve"> F572 * F581</f>
        <v>0</v>
      </c>
      <c r="G590" s="11" t="s">
        <v>158</v>
      </c>
    </row>
    <row r="591" spans="1:7" outlineLevel="3" x14ac:dyDescent="0.2">
      <c r="F591" s="260"/>
    </row>
    <row r="592" spans="1:7" outlineLevel="2" x14ac:dyDescent="0.2">
      <c r="C592" s="40" t="s">
        <v>780</v>
      </c>
      <c r="F592" s="260"/>
    </row>
    <row r="593" spans="5:7" outlineLevel="3" x14ac:dyDescent="0.2">
      <c r="E593" s="11" t="str">
        <f xml:space="preserve"> E$243</f>
        <v>PR19 D-MeX revenue adjustment expressed in 2022-23 CPIH FYA prices (WR)</v>
      </c>
      <c r="F593" s="260">
        <f t="shared" ref="F593:G593" si="72" xml:space="preserve"> F$243</f>
        <v>0</v>
      </c>
      <c r="G593" s="11" t="str">
        <f t="shared" si="72"/>
        <v>£m</v>
      </c>
    </row>
    <row r="594" spans="5:7" outlineLevel="3" x14ac:dyDescent="0.2">
      <c r="E594" s="11" t="str">
        <f xml:space="preserve"> E$244</f>
        <v>PR19 D-MeX revenue adjustment expressed in 2022-23 CPIH FYA prices (WN)</v>
      </c>
      <c r="F594" s="260">
        <f t="shared" ref="F594:G594" si="73" xml:space="preserve"> F$244</f>
        <v>0</v>
      </c>
      <c r="G594" s="11" t="str">
        <f t="shared" si="73"/>
        <v>£m</v>
      </c>
    </row>
    <row r="595" spans="5:7" outlineLevel="3" x14ac:dyDescent="0.2">
      <c r="E595" s="11" t="str">
        <f xml:space="preserve"> E$245</f>
        <v>PR19 D-MeX revenue adjustment expressed in 2022-23 CPIH FYA prices (WWN)</v>
      </c>
      <c r="F595" s="260">
        <f t="shared" ref="F595:G595" si="74" xml:space="preserve"> F$245</f>
        <v>0</v>
      </c>
      <c r="G595" s="11" t="str">
        <f t="shared" si="74"/>
        <v>£m</v>
      </c>
    </row>
    <row r="596" spans="5:7" outlineLevel="3" x14ac:dyDescent="0.2">
      <c r="E596" s="11" t="str">
        <f xml:space="preserve"> E$246</f>
        <v>PR19 D-MeX revenue adjustment expressed in 2022-23 CPIH FYA prices (BR)</v>
      </c>
      <c r="F596" s="260">
        <f t="shared" ref="F596:G596" si="75" xml:space="preserve"> F$246</f>
        <v>0</v>
      </c>
      <c r="G596" s="11" t="str">
        <f t="shared" si="75"/>
        <v>£m</v>
      </c>
    </row>
    <row r="597" spans="5:7" outlineLevel="3" x14ac:dyDescent="0.2">
      <c r="E597" s="11" t="str">
        <f xml:space="preserve"> E$247</f>
        <v>PR19 D-MeX revenue adjustment expressed in 2022-23 CPIH FYA prices (ADDN1)</v>
      </c>
      <c r="F597" s="260">
        <f t="shared" ref="F597:G597" si="76" xml:space="preserve"> F$247</f>
        <v>0</v>
      </c>
      <c r="G597" s="11" t="str">
        <f t="shared" si="76"/>
        <v>£m</v>
      </c>
    </row>
    <row r="598" spans="5:7" outlineLevel="3" x14ac:dyDescent="0.2">
      <c r="E598" s="11" t="str">
        <f xml:space="preserve"> E$248</f>
        <v>PR19 D-MeX revenue adjustment expressed in 2022-23 CPIH FYA prices (ADDN2)</v>
      </c>
      <c r="F598" s="260">
        <f t="shared" ref="F598:G598" si="77" xml:space="preserve"> F$248</f>
        <v>0</v>
      </c>
      <c r="G598" s="11" t="str">
        <f t="shared" si="77"/>
        <v>£m</v>
      </c>
    </row>
    <row r="599" spans="5:7" outlineLevel="3" x14ac:dyDescent="0.2">
      <c r="E599" s="11" t="str">
        <f xml:space="preserve"> E$249</f>
        <v>PR19 D-MeX revenue adjustment expressed in 2022-23 CPIH FYA prices (Residential retail)</v>
      </c>
      <c r="F599" s="260">
        <f t="shared" ref="F599:G599" si="78" xml:space="preserve"> F$249</f>
        <v>0</v>
      </c>
      <c r="G599" s="11" t="str">
        <f t="shared" si="78"/>
        <v>£m</v>
      </c>
    </row>
    <row r="600" spans="5:7" outlineLevel="3" x14ac:dyDescent="0.2">
      <c r="E600" s="11" t="str">
        <f xml:space="preserve"> E$250</f>
        <v>PR19 D-MeX revenue adjustment expressed in 2022-23 CPIH FYA prices (Business retail)</v>
      </c>
      <c r="F600" s="260">
        <f t="shared" ref="F600:G600" si="79" xml:space="preserve"> F$250</f>
        <v>0</v>
      </c>
      <c r="G600" s="11" t="str">
        <f t="shared" si="79"/>
        <v>£m</v>
      </c>
    </row>
    <row r="601" spans="5:7" outlineLevel="3" x14ac:dyDescent="0.2">
      <c r="F601" s="260"/>
    </row>
    <row r="602" spans="5:7" outlineLevel="3" x14ac:dyDescent="0.2">
      <c r="E602" s="138" t="str">
        <f xml:space="preserve"> InpS!E$411</f>
        <v>Eligible for post financeability adjustments tax uplift - PR19 D-MeX revenue adjustment (WR)</v>
      </c>
      <c r="F602" s="138">
        <f xml:space="preserve"> InpS!F$411</f>
        <v>0</v>
      </c>
      <c r="G602" s="138" t="str">
        <f xml:space="preserve"> InpS!G$411</f>
        <v>1 = Yes, 0 = No</v>
      </c>
    </row>
    <row r="603" spans="5:7" outlineLevel="3" x14ac:dyDescent="0.2">
      <c r="E603" s="138" t="str">
        <f xml:space="preserve"> InpS!E$412</f>
        <v>Eligible for post financeability adjustments tax uplift - PR19 D-MeX revenue adjustment (WN)</v>
      </c>
      <c r="F603" s="138">
        <f xml:space="preserve"> InpS!F$412</f>
        <v>0</v>
      </c>
      <c r="G603" s="138" t="str">
        <f xml:space="preserve"> InpS!G$412</f>
        <v>1 = Yes, 0 = No</v>
      </c>
    </row>
    <row r="604" spans="5:7" outlineLevel="3" x14ac:dyDescent="0.2">
      <c r="E604" s="138" t="str">
        <f xml:space="preserve"> InpS!E$413</f>
        <v>Eligible for post financeability adjustments tax uplift - PR19 D-MeX revenue adjustment (WWN)</v>
      </c>
      <c r="F604" s="138">
        <f xml:space="preserve"> InpS!F$413</f>
        <v>0</v>
      </c>
      <c r="G604" s="138" t="str">
        <f xml:space="preserve"> InpS!G$413</f>
        <v>1 = Yes, 0 = No</v>
      </c>
    </row>
    <row r="605" spans="5:7" outlineLevel="3" x14ac:dyDescent="0.2">
      <c r="E605" s="138" t="str">
        <f xml:space="preserve"> InpS!E$414</f>
        <v>Eligible for post financeability adjustments tax uplift - PR19 D-MeX revenue adjustment (BR)</v>
      </c>
      <c r="F605" s="138">
        <f xml:space="preserve"> InpS!F$414</f>
        <v>0</v>
      </c>
      <c r="G605" s="138" t="str">
        <f xml:space="preserve"> InpS!G$414</f>
        <v>1 = Yes, 0 = No</v>
      </c>
    </row>
    <row r="606" spans="5:7" outlineLevel="3" x14ac:dyDescent="0.2">
      <c r="E606" s="138" t="str">
        <f xml:space="preserve"> InpS!E$415</f>
        <v>Eligible for post financeability adjustments tax uplift - PR19 D-MeX revenue adjustment (ADDN1)</v>
      </c>
      <c r="F606" s="138">
        <f xml:space="preserve"> InpS!F$415</f>
        <v>0</v>
      </c>
      <c r="G606" s="138" t="str">
        <f xml:space="preserve"> InpS!G$415</f>
        <v>1 = Yes, 0 = No</v>
      </c>
    </row>
    <row r="607" spans="5:7" outlineLevel="3" x14ac:dyDescent="0.2">
      <c r="E607" s="138" t="str">
        <f xml:space="preserve"> InpS!E$416</f>
        <v>Eligible for post financeability adjustments tax uplift - PR19 D-MeX revenue adjustment (ADDN2)</v>
      </c>
      <c r="F607" s="138">
        <f xml:space="preserve"> InpS!F$416</f>
        <v>0</v>
      </c>
      <c r="G607" s="138" t="str">
        <f xml:space="preserve"> InpS!G$416</f>
        <v>1 = Yes, 0 = No</v>
      </c>
    </row>
    <row r="608" spans="5:7" outlineLevel="3" x14ac:dyDescent="0.2">
      <c r="E608" s="138" t="str">
        <f xml:space="preserve"> InpS!E$417</f>
        <v>Eligible for post financeability adjustments tax uplift - PR19 D-MeX revenue adjustment (Residential retail)</v>
      </c>
      <c r="F608" s="138">
        <f xml:space="preserve"> InpS!F$417</f>
        <v>0</v>
      </c>
      <c r="G608" s="138" t="str">
        <f xml:space="preserve"> InpS!G$417</f>
        <v>1 = Yes, 0 = No</v>
      </c>
    </row>
    <row r="609" spans="3:7" outlineLevel="3" x14ac:dyDescent="0.2">
      <c r="E609" s="138" t="str">
        <f xml:space="preserve"> InpS!E$418</f>
        <v>Eligible for post financeability adjustments tax uplift - PR19 D-MeX revenue adjustment (Business retail)</v>
      </c>
      <c r="F609" s="138">
        <f xml:space="preserve"> InpS!F$418</f>
        <v>0</v>
      </c>
      <c r="G609" s="138" t="str">
        <f xml:space="preserve"> InpS!G$418</f>
        <v>1 = Yes, 0 = No</v>
      </c>
    </row>
    <row r="610" spans="3:7" outlineLevel="3" x14ac:dyDescent="0.2">
      <c r="F610" s="260"/>
    </row>
    <row r="611" spans="3:7" outlineLevel="3" x14ac:dyDescent="0.2">
      <c r="E611" s="11" t="s">
        <v>781</v>
      </c>
      <c r="F611" s="166">
        <f xml:space="preserve"> F593 * F602</f>
        <v>0</v>
      </c>
      <c r="G611" s="11" t="s">
        <v>158</v>
      </c>
    </row>
    <row r="612" spans="3:7" outlineLevel="3" x14ac:dyDescent="0.2">
      <c r="E612" s="11" t="s">
        <v>782</v>
      </c>
      <c r="F612" s="166">
        <f t="shared" ref="F612:F617" si="80" xml:space="preserve"> F594 * F603</f>
        <v>0</v>
      </c>
      <c r="G612" s="11" t="s">
        <v>158</v>
      </c>
    </row>
    <row r="613" spans="3:7" outlineLevel="3" x14ac:dyDescent="0.2">
      <c r="E613" s="11" t="s">
        <v>783</v>
      </c>
      <c r="F613" s="166">
        <f t="shared" si="80"/>
        <v>0</v>
      </c>
      <c r="G613" s="11" t="s">
        <v>158</v>
      </c>
    </row>
    <row r="614" spans="3:7" outlineLevel="3" x14ac:dyDescent="0.2">
      <c r="E614" s="11" t="s">
        <v>784</v>
      </c>
      <c r="F614" s="166">
        <f t="shared" si="80"/>
        <v>0</v>
      </c>
      <c r="G614" s="11" t="s">
        <v>158</v>
      </c>
    </row>
    <row r="615" spans="3:7" outlineLevel="3" x14ac:dyDescent="0.2">
      <c r="E615" s="11" t="s">
        <v>785</v>
      </c>
      <c r="F615" s="166">
        <f xml:space="preserve"> F597 * F606</f>
        <v>0</v>
      </c>
      <c r="G615" s="11" t="s">
        <v>158</v>
      </c>
    </row>
    <row r="616" spans="3:7" outlineLevel="3" x14ac:dyDescent="0.2">
      <c r="E616" s="11" t="s">
        <v>786</v>
      </c>
      <c r="F616" s="166">
        <f t="shared" si="80"/>
        <v>0</v>
      </c>
      <c r="G616" s="11" t="s">
        <v>158</v>
      </c>
    </row>
    <row r="617" spans="3:7" outlineLevel="3" x14ac:dyDescent="0.2">
      <c r="E617" s="11" t="s">
        <v>787</v>
      </c>
      <c r="F617" s="166">
        <f t="shared" si="80"/>
        <v>0</v>
      </c>
      <c r="G617" s="11" t="s">
        <v>158</v>
      </c>
    </row>
    <row r="618" spans="3:7" outlineLevel="3" x14ac:dyDescent="0.2">
      <c r="E618" s="11" t="s">
        <v>788</v>
      </c>
      <c r="F618" s="166">
        <f xml:space="preserve"> F600 * F609</f>
        <v>0</v>
      </c>
      <c r="G618" s="11" t="s">
        <v>158</v>
      </c>
    </row>
    <row r="619" spans="3:7" outlineLevel="3" x14ac:dyDescent="0.2">
      <c r="F619" s="260"/>
    </row>
    <row r="620" spans="3:7" outlineLevel="2" x14ac:dyDescent="0.2">
      <c r="C620" s="40" t="s">
        <v>789</v>
      </c>
      <c r="F620" s="260"/>
    </row>
    <row r="621" spans="3:7" outlineLevel="3" x14ac:dyDescent="0.2">
      <c r="E621" s="11" t="str">
        <f xml:space="preserve"> E$252</f>
        <v>PR19 Bilateral entry (BEA) revenue adjustment expressed in 2022-23 CPIH FYA prices (WR)</v>
      </c>
      <c r="F621" s="260">
        <f t="shared" ref="F621:G621" si="81" xml:space="preserve"> F$252</f>
        <v>0</v>
      </c>
      <c r="G621" s="11" t="str">
        <f t="shared" si="81"/>
        <v>£m</v>
      </c>
    </row>
    <row r="622" spans="3:7" outlineLevel="3" x14ac:dyDescent="0.2">
      <c r="E622" s="11" t="str">
        <f xml:space="preserve"> E$253</f>
        <v>PR19 Bilateral entry (BEA) revenue adjustment expressed in 2022-23 CPIH FYA prices (WN)</v>
      </c>
      <c r="F622" s="260">
        <f t="shared" ref="F622:G622" si="82" xml:space="preserve"> F$253</f>
        <v>0</v>
      </c>
      <c r="G622" s="11" t="str">
        <f t="shared" si="82"/>
        <v>£m</v>
      </c>
    </row>
    <row r="623" spans="3:7" outlineLevel="3" x14ac:dyDescent="0.2">
      <c r="E623" s="11" t="str">
        <f xml:space="preserve"> E$254</f>
        <v>PR19 Bilateral entry (BEA) revenue adjustment expressed in 2022-23 CPIH FYA prices (WWN)</v>
      </c>
      <c r="F623" s="260">
        <f t="shared" ref="F623:G623" si="83" xml:space="preserve"> F$254</f>
        <v>0</v>
      </c>
      <c r="G623" s="11" t="str">
        <f t="shared" si="83"/>
        <v>£m</v>
      </c>
    </row>
    <row r="624" spans="3:7" outlineLevel="3" x14ac:dyDescent="0.2">
      <c r="E624" s="11" t="str">
        <f xml:space="preserve"> E$255</f>
        <v>PR19 Bilateral entry (BEA) revenue adjustment expressed in 2022-23 CPIH FYA prices (BR)</v>
      </c>
      <c r="F624" s="260">
        <f t="shared" ref="F624:G624" si="84" xml:space="preserve"> F$255</f>
        <v>0</v>
      </c>
      <c r="G624" s="11" t="str">
        <f t="shared" si="84"/>
        <v>£m</v>
      </c>
    </row>
    <row r="625" spans="5:7" outlineLevel="3" x14ac:dyDescent="0.2">
      <c r="E625" s="11" t="str">
        <f xml:space="preserve"> E$256</f>
        <v>PR19 Bilateral entry (BEA) revenue adjustment expressed in 2022-23 CPIH FYA prices (ADDN1)</v>
      </c>
      <c r="F625" s="260">
        <f t="shared" ref="F625:G625" si="85" xml:space="preserve"> F$256</f>
        <v>0</v>
      </c>
      <c r="G625" s="11" t="str">
        <f t="shared" si="85"/>
        <v>£m</v>
      </c>
    </row>
    <row r="626" spans="5:7" outlineLevel="3" x14ac:dyDescent="0.2">
      <c r="E626" s="11" t="str">
        <f xml:space="preserve"> E$257</f>
        <v>PR19 Bilateral entry (BEA) revenue adjustment expressed in 2022-23 CPIH FYA prices (ADDN2)</v>
      </c>
      <c r="F626" s="260">
        <f t="shared" ref="F626:G626" si="86" xml:space="preserve"> F$257</f>
        <v>0</v>
      </c>
      <c r="G626" s="11" t="str">
        <f t="shared" si="86"/>
        <v>£m</v>
      </c>
    </row>
    <row r="627" spans="5:7" outlineLevel="3" x14ac:dyDescent="0.2">
      <c r="E627" s="11" t="str">
        <f xml:space="preserve"> E$258</f>
        <v>PR19 Bilateral entry (BEA) revenue adjustment expressed in 2022-23 CPIH FYA prices (Residential retail)</v>
      </c>
      <c r="F627" s="260">
        <f t="shared" ref="F627:G627" si="87" xml:space="preserve"> F$258</f>
        <v>0</v>
      </c>
      <c r="G627" s="11" t="str">
        <f t="shared" si="87"/>
        <v>£m</v>
      </c>
    </row>
    <row r="628" spans="5:7" outlineLevel="3" x14ac:dyDescent="0.2">
      <c r="E628" s="11" t="str">
        <f xml:space="preserve"> E$259</f>
        <v>PR19 Bilateral entry (BEA) revenue adjustment expressed in 2022-23 CPIH FYA prices (Business retail)</v>
      </c>
      <c r="F628" s="260">
        <f t="shared" ref="F628:G628" si="88" xml:space="preserve"> F$259</f>
        <v>0</v>
      </c>
      <c r="G628" s="11" t="str">
        <f t="shared" si="88"/>
        <v>£m</v>
      </c>
    </row>
    <row r="629" spans="5:7" outlineLevel="3" x14ac:dyDescent="0.2">
      <c r="F629" s="260"/>
    </row>
    <row r="630" spans="5:7" outlineLevel="3" x14ac:dyDescent="0.2">
      <c r="E630" s="138" t="str">
        <f xml:space="preserve"> InpS!E$420</f>
        <v>Eligible for post financeability adjustments tax uplift - PR19 Bilateral entry (BEA) revenue adjustment (WR)</v>
      </c>
      <c r="F630" s="138">
        <f xml:space="preserve"> InpS!F$420</f>
        <v>0</v>
      </c>
      <c r="G630" s="138" t="str">
        <f xml:space="preserve"> InpS!G$420</f>
        <v>1 = Yes, 0 = No</v>
      </c>
    </row>
    <row r="631" spans="5:7" outlineLevel="3" x14ac:dyDescent="0.2">
      <c r="E631" s="138" t="str">
        <f xml:space="preserve"> InpS!E$421</f>
        <v>Eligible for post financeability adjustments tax uplift - PR19 Bilateral entry (BEA) revenue adjustment (WN)</v>
      </c>
      <c r="F631" s="138">
        <f xml:space="preserve"> InpS!F$421</f>
        <v>0</v>
      </c>
      <c r="G631" s="138" t="str">
        <f xml:space="preserve"> InpS!G$421</f>
        <v>1 = Yes, 0 = No</v>
      </c>
    </row>
    <row r="632" spans="5:7" outlineLevel="3" x14ac:dyDescent="0.2">
      <c r="E632" s="138" t="str">
        <f xml:space="preserve"> InpS!E$422</f>
        <v>Eligible for post financeability adjustments tax uplift - PR19 Bilateral entry (BEA) revenue adjustment (WWN)</v>
      </c>
      <c r="F632" s="138">
        <f xml:space="preserve"> InpS!F$422</f>
        <v>0</v>
      </c>
      <c r="G632" s="138" t="str">
        <f xml:space="preserve"> InpS!G$422</f>
        <v>1 = Yes, 0 = No</v>
      </c>
    </row>
    <row r="633" spans="5:7" outlineLevel="3" x14ac:dyDescent="0.2">
      <c r="E633" s="138" t="str">
        <f xml:space="preserve"> InpS!E$423</f>
        <v>Eligible for post financeability adjustments tax uplift - PR19 Bilateral entry (BEA) revenue adjustment (BR)</v>
      </c>
      <c r="F633" s="138">
        <f xml:space="preserve"> InpS!F$423</f>
        <v>0</v>
      </c>
      <c r="G633" s="138" t="str">
        <f xml:space="preserve"> InpS!G$423</f>
        <v>1 = Yes, 0 = No</v>
      </c>
    </row>
    <row r="634" spans="5:7" outlineLevel="3" x14ac:dyDescent="0.2">
      <c r="E634" s="138" t="str">
        <f xml:space="preserve"> InpS!E$424</f>
        <v>Eligible for post financeability adjustments tax uplift - PR19 Bilateral entry (BEA) revenue adjustment (ADDN1)</v>
      </c>
      <c r="F634" s="138">
        <f xml:space="preserve"> InpS!F$424</f>
        <v>0</v>
      </c>
      <c r="G634" s="138" t="str">
        <f xml:space="preserve"> InpS!G$424</f>
        <v>1 = Yes, 0 = No</v>
      </c>
    </row>
    <row r="635" spans="5:7" outlineLevel="3" x14ac:dyDescent="0.2">
      <c r="E635" s="138" t="str">
        <f xml:space="preserve"> InpS!E$425</f>
        <v>Eligible for post financeability adjustments tax uplift - PR19 Bilateral entry (BEA) revenue adjustment (ADDN2)</v>
      </c>
      <c r="F635" s="138">
        <f xml:space="preserve"> InpS!F$425</f>
        <v>0</v>
      </c>
      <c r="G635" s="138" t="str">
        <f xml:space="preserve"> InpS!G$425</f>
        <v>1 = Yes, 0 = No</v>
      </c>
    </row>
    <row r="636" spans="5:7" outlineLevel="3" x14ac:dyDescent="0.2">
      <c r="E636" s="138" t="str">
        <f xml:space="preserve"> InpS!E$426</f>
        <v>Eligible for post financeability adjustments tax uplift - PR19 Bilateral entry (BEA) revenue adjustment (Residential retail)</v>
      </c>
      <c r="F636" s="138">
        <f xml:space="preserve"> InpS!F$426</f>
        <v>0</v>
      </c>
      <c r="G636" s="138" t="str">
        <f xml:space="preserve"> InpS!G$426</f>
        <v>1 = Yes, 0 = No</v>
      </c>
    </row>
    <row r="637" spans="5:7" outlineLevel="3" x14ac:dyDescent="0.2">
      <c r="E637" s="138" t="str">
        <f xml:space="preserve"> InpS!E$427</f>
        <v>Eligible for post financeability adjustments tax uplift - PR19 Bilateral entry (BEA) revenue adjustment (Business retail)</v>
      </c>
      <c r="F637" s="138">
        <f xml:space="preserve"> InpS!F$427</f>
        <v>0</v>
      </c>
      <c r="G637" s="138" t="str">
        <f xml:space="preserve"> InpS!G$427</f>
        <v>1 = Yes, 0 = No</v>
      </c>
    </row>
    <row r="638" spans="5:7" outlineLevel="3" x14ac:dyDescent="0.2">
      <c r="F638" s="260"/>
    </row>
    <row r="639" spans="5:7" outlineLevel="3" x14ac:dyDescent="0.2">
      <c r="E639" s="11" t="s">
        <v>790</v>
      </c>
      <c r="F639" s="166">
        <f xml:space="preserve"> F621 * F630</f>
        <v>0</v>
      </c>
      <c r="G639" s="11" t="s">
        <v>158</v>
      </c>
    </row>
    <row r="640" spans="5:7" outlineLevel="3" x14ac:dyDescent="0.2">
      <c r="E640" s="11" t="s">
        <v>791</v>
      </c>
      <c r="F640" s="166">
        <f t="shared" ref="F640:F645" si="89" xml:space="preserve"> F622 * F631</f>
        <v>0</v>
      </c>
      <c r="G640" s="11" t="s">
        <v>158</v>
      </c>
    </row>
    <row r="641" spans="3:7" outlineLevel="3" x14ac:dyDescent="0.2">
      <c r="E641" s="11" t="s">
        <v>792</v>
      </c>
      <c r="F641" s="166">
        <f t="shared" si="89"/>
        <v>0</v>
      </c>
      <c r="G641" s="11" t="s">
        <v>158</v>
      </c>
    </row>
    <row r="642" spans="3:7" outlineLevel="3" x14ac:dyDescent="0.2">
      <c r="E642" s="11" t="s">
        <v>793</v>
      </c>
      <c r="F642" s="166">
        <f t="shared" si="89"/>
        <v>0</v>
      </c>
      <c r="G642" s="11" t="s">
        <v>158</v>
      </c>
    </row>
    <row r="643" spans="3:7" outlineLevel="3" x14ac:dyDescent="0.2">
      <c r="E643" s="11" t="s">
        <v>794</v>
      </c>
      <c r="F643" s="166">
        <f xml:space="preserve"> F625 * F634</f>
        <v>0</v>
      </c>
      <c r="G643" s="11" t="s">
        <v>158</v>
      </c>
    </row>
    <row r="644" spans="3:7" outlineLevel="3" x14ac:dyDescent="0.2">
      <c r="E644" s="11" t="s">
        <v>795</v>
      </c>
      <c r="F644" s="166">
        <f t="shared" si="89"/>
        <v>0</v>
      </c>
      <c r="G644" s="11" t="s">
        <v>158</v>
      </c>
    </row>
    <row r="645" spans="3:7" outlineLevel="3" x14ac:dyDescent="0.2">
      <c r="E645" s="11" t="s">
        <v>796</v>
      </c>
      <c r="F645" s="166">
        <f t="shared" si="89"/>
        <v>0</v>
      </c>
      <c r="G645" s="11" t="s">
        <v>158</v>
      </c>
    </row>
    <row r="646" spans="3:7" outlineLevel="3" x14ac:dyDescent="0.2">
      <c r="E646" s="11" t="s">
        <v>797</v>
      </c>
      <c r="F646" s="166">
        <f xml:space="preserve"> F628 * F637</f>
        <v>0</v>
      </c>
      <c r="G646" s="11" t="s">
        <v>158</v>
      </c>
    </row>
    <row r="647" spans="3:7" outlineLevel="3" x14ac:dyDescent="0.2">
      <c r="F647" s="260"/>
    </row>
    <row r="648" spans="3:7" outlineLevel="2" x14ac:dyDescent="0.2">
      <c r="C648" s="40" t="s">
        <v>798</v>
      </c>
      <c r="F648" s="260"/>
    </row>
    <row r="649" spans="3:7" outlineLevel="3" x14ac:dyDescent="0.2">
      <c r="E649" s="11" t="str">
        <f xml:space="preserve"> E$270</f>
        <v>PR19 Business retail revenue adjustment expressed in 2022-23 CPIH FYA prices (WR)</v>
      </c>
      <c r="F649" s="260">
        <f t="shared" ref="F649:G649" si="90" xml:space="preserve"> F$270</f>
        <v>0</v>
      </c>
      <c r="G649" s="11" t="str">
        <f t="shared" si="90"/>
        <v>£m</v>
      </c>
    </row>
    <row r="650" spans="3:7" outlineLevel="3" x14ac:dyDescent="0.2">
      <c r="E650" s="11" t="str">
        <f xml:space="preserve"> E$271</f>
        <v>PR19 Business retail revenue adjustment expressed in 2022-23 CPIH FYA prices (WN)</v>
      </c>
      <c r="F650" s="260">
        <f t="shared" ref="F650:G650" si="91" xml:space="preserve"> F$271</f>
        <v>0</v>
      </c>
      <c r="G650" s="11" t="str">
        <f t="shared" si="91"/>
        <v>£m</v>
      </c>
    </row>
    <row r="651" spans="3:7" outlineLevel="3" x14ac:dyDescent="0.2">
      <c r="E651" s="11" t="str">
        <f xml:space="preserve"> E$272</f>
        <v>PR19 Business retail revenue adjustment expressed in 2022-23 CPIH FYA prices (WWN)</v>
      </c>
      <c r="F651" s="260">
        <f t="shared" ref="F651:G651" si="92" xml:space="preserve"> F$272</f>
        <v>0</v>
      </c>
      <c r="G651" s="11" t="str">
        <f t="shared" si="92"/>
        <v>£m</v>
      </c>
    </row>
    <row r="652" spans="3:7" outlineLevel="3" x14ac:dyDescent="0.2">
      <c r="E652" s="11" t="str">
        <f xml:space="preserve"> E$273</f>
        <v>PR19 Business retail revenue adjustment expressed in 2022-23 CPIH FYA prices (BR)</v>
      </c>
      <c r="F652" s="260">
        <f t="shared" ref="F652:G652" si="93" xml:space="preserve"> F$273</f>
        <v>0</v>
      </c>
      <c r="G652" s="11" t="str">
        <f t="shared" si="93"/>
        <v>£m</v>
      </c>
    </row>
    <row r="653" spans="3:7" outlineLevel="3" x14ac:dyDescent="0.2">
      <c r="E653" s="11" t="str">
        <f xml:space="preserve"> E$274</f>
        <v>PR19 Business retail revenue adjustment expressed in 2022-23 CPIH FYA prices (ADDN1)</v>
      </c>
      <c r="F653" s="260">
        <f t="shared" ref="F653:G653" si="94" xml:space="preserve"> F$274</f>
        <v>0</v>
      </c>
      <c r="G653" s="11" t="str">
        <f t="shared" si="94"/>
        <v>£m</v>
      </c>
    </row>
    <row r="654" spans="3:7" outlineLevel="3" x14ac:dyDescent="0.2">
      <c r="E654" s="11" t="str">
        <f xml:space="preserve"> E$275</f>
        <v>PR19 Business retail revenue adjustment expressed in 2022-23 CPIH FYA prices (ADDN2)</v>
      </c>
      <c r="F654" s="260">
        <f t="shared" ref="F654:G654" si="95" xml:space="preserve"> F$275</f>
        <v>0</v>
      </c>
      <c r="G654" s="11" t="str">
        <f t="shared" si="95"/>
        <v>£m</v>
      </c>
    </row>
    <row r="655" spans="3:7" outlineLevel="3" x14ac:dyDescent="0.2">
      <c r="E655" s="11" t="str">
        <f xml:space="preserve"> E$276</f>
        <v>PR19 Business retail revenue adjustment expressed in 2022-23 CPIH FYA prices (Residential retail)</v>
      </c>
      <c r="F655" s="260">
        <f t="shared" ref="F655:G655" si="96" xml:space="preserve"> F$276</f>
        <v>0</v>
      </c>
      <c r="G655" s="11" t="str">
        <f t="shared" si="96"/>
        <v>£m</v>
      </c>
    </row>
    <row r="656" spans="3:7" outlineLevel="3" x14ac:dyDescent="0.2">
      <c r="E656" s="11" t="str">
        <f xml:space="preserve"> E$277</f>
        <v>PR19 Business retail revenue adjustment expressed in 2022-23 CPIH FYA prices (Business retail)</v>
      </c>
      <c r="F656" s="260">
        <f t="shared" ref="F656:G656" si="97" xml:space="preserve"> F$277</f>
        <v>1.7591436110666878</v>
      </c>
      <c r="G656" s="11" t="str">
        <f t="shared" si="97"/>
        <v>£m</v>
      </c>
    </row>
    <row r="657" spans="5:7" outlineLevel="3" x14ac:dyDescent="0.2">
      <c r="F657" s="260"/>
    </row>
    <row r="658" spans="5:7" outlineLevel="3" x14ac:dyDescent="0.2">
      <c r="E658" s="138" t="str">
        <f xml:space="preserve"> InpS!E$456</f>
        <v>Eligible for post financeability adjustments tax uplift - PR19 Business retail revenue adjustment (WR)</v>
      </c>
      <c r="F658" s="138">
        <f xml:space="preserve"> InpS!F$456</f>
        <v>0</v>
      </c>
      <c r="G658" s="138" t="str">
        <f xml:space="preserve"> InpS!G$456</f>
        <v>1 = Yes, 0 = No</v>
      </c>
    </row>
    <row r="659" spans="5:7" outlineLevel="3" x14ac:dyDescent="0.2">
      <c r="E659" s="138" t="str">
        <f xml:space="preserve"> InpS!E$457</f>
        <v>Eligible for post financeability adjustments tax uplift - PR19 Business retail revenue adjustment (WN)</v>
      </c>
      <c r="F659" s="138">
        <f xml:space="preserve"> InpS!F$457</f>
        <v>0</v>
      </c>
      <c r="G659" s="138" t="str">
        <f xml:space="preserve"> InpS!G$457</f>
        <v>1 = Yes, 0 = No</v>
      </c>
    </row>
    <row r="660" spans="5:7" outlineLevel="3" x14ac:dyDescent="0.2">
      <c r="E660" s="138" t="str">
        <f xml:space="preserve"> InpS!E$458</f>
        <v>Eligible for post financeability adjustments tax uplift - PR19 Business retail revenue adjustment (WWN)</v>
      </c>
      <c r="F660" s="138">
        <f xml:space="preserve"> InpS!F$458</f>
        <v>0</v>
      </c>
      <c r="G660" s="138" t="str">
        <f xml:space="preserve"> InpS!G$458</f>
        <v>1 = Yes, 0 = No</v>
      </c>
    </row>
    <row r="661" spans="5:7" outlineLevel="3" x14ac:dyDescent="0.2">
      <c r="E661" s="138" t="str">
        <f xml:space="preserve"> InpS!E$459</f>
        <v>Eligible for post financeability adjustments tax uplift - PR19 Business retail revenue adjustment (BR)</v>
      </c>
      <c r="F661" s="138">
        <f xml:space="preserve"> InpS!F$459</f>
        <v>0</v>
      </c>
      <c r="G661" s="138" t="str">
        <f xml:space="preserve"> InpS!G$459</f>
        <v>1 = Yes, 0 = No</v>
      </c>
    </row>
    <row r="662" spans="5:7" outlineLevel="3" x14ac:dyDescent="0.2">
      <c r="E662" s="138" t="str">
        <f xml:space="preserve"> InpS!E$460</f>
        <v>Eligible for post financeability adjustments tax uplift - PR19 Business retail revenue adjustment (ADDN1)</v>
      </c>
      <c r="F662" s="138">
        <f xml:space="preserve"> InpS!F$460</f>
        <v>0</v>
      </c>
      <c r="G662" s="138" t="str">
        <f xml:space="preserve"> InpS!G$460</f>
        <v>1 = Yes, 0 = No</v>
      </c>
    </row>
    <row r="663" spans="5:7" outlineLevel="3" x14ac:dyDescent="0.2">
      <c r="E663" s="138" t="str">
        <f xml:space="preserve"> InpS!E$461</f>
        <v>Eligible for post financeability adjustments tax uplift - PR19 Business retail revenue adjustment (ADDN2)</v>
      </c>
      <c r="F663" s="138">
        <f xml:space="preserve"> InpS!F$461</f>
        <v>0</v>
      </c>
      <c r="G663" s="138" t="str">
        <f xml:space="preserve"> InpS!G$461</f>
        <v>1 = Yes, 0 = No</v>
      </c>
    </row>
    <row r="664" spans="5:7" outlineLevel="3" x14ac:dyDescent="0.2">
      <c r="E664" s="138" t="str">
        <f xml:space="preserve"> InpS!E$462</f>
        <v>Eligible for post financeability adjustments tax uplift - PR19 Business retail revenue adjustment (Residential retail)</v>
      </c>
      <c r="F664" s="138">
        <f xml:space="preserve"> InpS!F$462</f>
        <v>0</v>
      </c>
      <c r="G664" s="138" t="str">
        <f xml:space="preserve"> InpS!G$462</f>
        <v>1 = Yes, 0 = No</v>
      </c>
    </row>
    <row r="665" spans="5:7" outlineLevel="3" x14ac:dyDescent="0.2">
      <c r="E665" s="138" t="str">
        <f xml:space="preserve"> InpS!E$463</f>
        <v>Eligible for post financeability adjustments tax uplift - PR19 Business retail revenue adjustment (Business retail)</v>
      </c>
      <c r="F665" s="138">
        <f xml:space="preserve"> InpS!F$463</f>
        <v>0</v>
      </c>
      <c r="G665" s="138" t="str">
        <f xml:space="preserve"> InpS!G$463</f>
        <v>1 = Yes, 0 = No</v>
      </c>
    </row>
    <row r="666" spans="5:7" outlineLevel="3" x14ac:dyDescent="0.2">
      <c r="F666" s="260"/>
    </row>
    <row r="667" spans="5:7" outlineLevel="3" x14ac:dyDescent="0.2">
      <c r="E667" s="11" t="s">
        <v>799</v>
      </c>
      <c r="F667" s="166">
        <f xml:space="preserve"> F649 * F658</f>
        <v>0</v>
      </c>
      <c r="G667" s="11" t="s">
        <v>158</v>
      </c>
    </row>
    <row r="668" spans="5:7" outlineLevel="3" x14ac:dyDescent="0.2">
      <c r="E668" s="11" t="s">
        <v>800</v>
      </c>
      <c r="F668" s="166">
        <f t="shared" ref="F668:F673" si="98" xml:space="preserve"> F650 * F659</f>
        <v>0</v>
      </c>
      <c r="G668" s="11" t="s">
        <v>158</v>
      </c>
    </row>
    <row r="669" spans="5:7" outlineLevel="3" x14ac:dyDescent="0.2">
      <c r="E669" s="11" t="s">
        <v>801</v>
      </c>
      <c r="F669" s="166">
        <f t="shared" si="98"/>
        <v>0</v>
      </c>
      <c r="G669" s="11" t="s">
        <v>158</v>
      </c>
    </row>
    <row r="670" spans="5:7" outlineLevel="3" x14ac:dyDescent="0.2">
      <c r="E670" s="11" t="s">
        <v>802</v>
      </c>
      <c r="F670" s="166">
        <f t="shared" si="98"/>
        <v>0</v>
      </c>
      <c r="G670" s="11" t="s">
        <v>158</v>
      </c>
    </row>
    <row r="671" spans="5:7" outlineLevel="3" x14ac:dyDescent="0.2">
      <c r="E671" s="11" t="s">
        <v>803</v>
      </c>
      <c r="F671" s="166">
        <f xml:space="preserve"> F653 * F662</f>
        <v>0</v>
      </c>
      <c r="G671" s="11" t="s">
        <v>158</v>
      </c>
    </row>
    <row r="672" spans="5:7" outlineLevel="3" x14ac:dyDescent="0.2">
      <c r="E672" s="11" t="s">
        <v>804</v>
      </c>
      <c r="F672" s="166">
        <f t="shared" si="98"/>
        <v>0</v>
      </c>
      <c r="G672" s="11" t="s">
        <v>158</v>
      </c>
    </row>
    <row r="673" spans="3:7" outlineLevel="3" x14ac:dyDescent="0.2">
      <c r="E673" s="11" t="s">
        <v>805</v>
      </c>
      <c r="F673" s="166">
        <f t="shared" si="98"/>
        <v>0</v>
      </c>
      <c r="G673" s="11" t="s">
        <v>158</v>
      </c>
    </row>
    <row r="674" spans="3:7" outlineLevel="3" x14ac:dyDescent="0.2">
      <c r="E674" s="11" t="s">
        <v>806</v>
      </c>
      <c r="F674" s="166">
        <f xml:space="preserve"> F656 * F665</f>
        <v>0</v>
      </c>
      <c r="G674" s="11" t="s">
        <v>158</v>
      </c>
    </row>
    <row r="675" spans="3:7" outlineLevel="3" x14ac:dyDescent="0.2">
      <c r="F675" s="260"/>
    </row>
    <row r="676" spans="3:7" outlineLevel="2" x14ac:dyDescent="0.2">
      <c r="C676" s="40" t="s">
        <v>807</v>
      </c>
      <c r="F676" s="260"/>
    </row>
    <row r="677" spans="3:7" outlineLevel="3" x14ac:dyDescent="0.2">
      <c r="E677" s="11" t="str">
        <f xml:space="preserve"> E$279</f>
        <v>PR19 Water trading revenue adjustment expressed in 2022-23 CPIH FYA prices (WR)</v>
      </c>
      <c r="F677" s="260">
        <f t="shared" ref="F677:G677" si="99" xml:space="preserve"> F$279</f>
        <v>0</v>
      </c>
      <c r="G677" s="11" t="str">
        <f t="shared" si="99"/>
        <v>£m</v>
      </c>
    </row>
    <row r="678" spans="3:7" outlineLevel="3" x14ac:dyDescent="0.2">
      <c r="E678" s="11" t="str">
        <f xml:space="preserve"> E$280</f>
        <v>PR19 Water trading revenue adjustment expressed in 2022-23 CPIH FYA prices (WN)</v>
      </c>
      <c r="F678" s="260">
        <f t="shared" ref="F678:G678" si="100" xml:space="preserve"> F$280</f>
        <v>0</v>
      </c>
      <c r="G678" s="11" t="str">
        <f t="shared" si="100"/>
        <v>£m</v>
      </c>
    </row>
    <row r="679" spans="3:7" outlineLevel="3" x14ac:dyDescent="0.2">
      <c r="E679" s="11" t="str">
        <f xml:space="preserve"> E$281</f>
        <v>PR19 Water trading revenue adjustment expressed in 2022-23 CPIH FYA prices (WWN)</v>
      </c>
      <c r="F679" s="260">
        <f t="shared" ref="F679:G679" si="101" xml:space="preserve"> F$281</f>
        <v>0</v>
      </c>
      <c r="G679" s="11" t="str">
        <f t="shared" si="101"/>
        <v>£m</v>
      </c>
    </row>
    <row r="680" spans="3:7" outlineLevel="3" x14ac:dyDescent="0.2">
      <c r="E680" s="11" t="str">
        <f xml:space="preserve"> E$282</f>
        <v>PR19 Water trading revenue adjustment expressed in 2022-23 CPIH FYA prices (BR)</v>
      </c>
      <c r="F680" s="260">
        <f t="shared" ref="F680:G680" si="102" xml:space="preserve"> F$282</f>
        <v>0</v>
      </c>
      <c r="G680" s="11" t="str">
        <f t="shared" si="102"/>
        <v>£m</v>
      </c>
    </row>
    <row r="681" spans="3:7" outlineLevel="3" x14ac:dyDescent="0.2">
      <c r="E681" s="11" t="str">
        <f xml:space="preserve"> E$283</f>
        <v>PR19 Water trading revenue adjustment expressed in 2022-23 CPIH FYA prices (ADDN1)</v>
      </c>
      <c r="F681" s="260">
        <f t="shared" ref="F681:G681" si="103" xml:space="preserve"> F$283</f>
        <v>0</v>
      </c>
      <c r="G681" s="11" t="str">
        <f t="shared" si="103"/>
        <v>£m</v>
      </c>
    </row>
    <row r="682" spans="3:7" outlineLevel="3" x14ac:dyDescent="0.2">
      <c r="E682" s="11" t="str">
        <f xml:space="preserve"> E$284</f>
        <v>PR19 Water trading revenue adjustment expressed in 2022-23 CPIH FYA prices (ADDN2)</v>
      </c>
      <c r="F682" s="260">
        <f t="shared" ref="F682:G682" si="104" xml:space="preserve"> F$284</f>
        <v>0</v>
      </c>
      <c r="G682" s="11" t="str">
        <f t="shared" si="104"/>
        <v>£m</v>
      </c>
    </row>
    <row r="683" spans="3:7" outlineLevel="3" x14ac:dyDescent="0.2">
      <c r="E683" s="11" t="str">
        <f xml:space="preserve"> E$285</f>
        <v>PR19 Water trading revenue adjustment expressed in 2022-23 CPIH FYA prices (Residential retail)</v>
      </c>
      <c r="F683" s="260">
        <f t="shared" ref="F683:G683" si="105" xml:space="preserve"> F$285</f>
        <v>0</v>
      </c>
      <c r="G683" s="11" t="str">
        <f t="shared" si="105"/>
        <v>£m</v>
      </c>
    </row>
    <row r="684" spans="3:7" outlineLevel="3" x14ac:dyDescent="0.2">
      <c r="E684" s="11" t="str">
        <f xml:space="preserve"> E$286</f>
        <v>PR19 Water trading revenue adjustment expressed in 2022-23 CPIH FYA prices (Business retail)</v>
      </c>
      <c r="F684" s="260">
        <f t="shared" ref="F684:G684" si="106" xml:space="preserve"> F$286</f>
        <v>0</v>
      </c>
      <c r="G684" s="11" t="str">
        <f t="shared" si="106"/>
        <v>£m</v>
      </c>
    </row>
    <row r="685" spans="3:7" outlineLevel="3" x14ac:dyDescent="0.2">
      <c r="F685" s="260"/>
    </row>
    <row r="686" spans="3:7" outlineLevel="3" x14ac:dyDescent="0.2">
      <c r="E686" s="138" t="str">
        <f xml:space="preserve"> InpS!E$465</f>
        <v>Eligible for post financeability adjustments tax uplift - PR19 Water trading revenue adjustment (WR)</v>
      </c>
      <c r="F686" s="138">
        <f xml:space="preserve"> InpS!F$465</f>
        <v>0</v>
      </c>
      <c r="G686" s="138" t="str">
        <f xml:space="preserve"> InpS!G$465</f>
        <v>1 = Yes, 0 = No</v>
      </c>
    </row>
    <row r="687" spans="3:7" outlineLevel="3" x14ac:dyDescent="0.2">
      <c r="E687" s="138" t="str">
        <f xml:space="preserve"> InpS!E$466</f>
        <v>Eligible for post financeability adjustments tax uplift - PR19 Water trading revenue adjustment (WN)</v>
      </c>
      <c r="F687" s="138">
        <f xml:space="preserve"> InpS!F$466</f>
        <v>0</v>
      </c>
      <c r="G687" s="138" t="str">
        <f xml:space="preserve"> InpS!G$466</f>
        <v>1 = Yes, 0 = No</v>
      </c>
    </row>
    <row r="688" spans="3:7" outlineLevel="3" x14ac:dyDescent="0.2">
      <c r="E688" s="138" t="str">
        <f xml:space="preserve"> InpS!E$467</f>
        <v>Eligible for post financeability adjustments tax uplift - PR19 Water trading revenue adjustment (WWN)</v>
      </c>
      <c r="F688" s="138">
        <f xml:space="preserve"> InpS!F$467</f>
        <v>0</v>
      </c>
      <c r="G688" s="138" t="str">
        <f xml:space="preserve"> InpS!G$467</f>
        <v>1 = Yes, 0 = No</v>
      </c>
    </row>
    <row r="689" spans="3:7" outlineLevel="3" x14ac:dyDescent="0.2">
      <c r="E689" s="138" t="str">
        <f xml:space="preserve"> InpS!E$468</f>
        <v>Eligible for post financeability adjustments tax uplift - PR19 Water trading revenue adjustment (BR)</v>
      </c>
      <c r="F689" s="138">
        <f xml:space="preserve"> InpS!F$468</f>
        <v>0</v>
      </c>
      <c r="G689" s="138" t="str">
        <f xml:space="preserve"> InpS!G$468</f>
        <v>1 = Yes, 0 = No</v>
      </c>
    </row>
    <row r="690" spans="3:7" outlineLevel="3" x14ac:dyDescent="0.2">
      <c r="E690" s="138" t="str">
        <f xml:space="preserve"> InpS!E$469</f>
        <v>Eligible for post financeability adjustments tax uplift - PR19 Water trading revenue adjustment (ADDN1)</v>
      </c>
      <c r="F690" s="138">
        <f xml:space="preserve"> InpS!F$469</f>
        <v>0</v>
      </c>
      <c r="G690" s="138" t="str">
        <f xml:space="preserve"> InpS!G$469</f>
        <v>1 = Yes, 0 = No</v>
      </c>
    </row>
    <row r="691" spans="3:7" outlineLevel="3" x14ac:dyDescent="0.2">
      <c r="E691" s="138" t="str">
        <f xml:space="preserve"> InpS!E$470</f>
        <v>Eligible for post financeability adjustments tax uplift - PR19 Water trading revenue adjustment (ADDN2)</v>
      </c>
      <c r="F691" s="138">
        <f xml:space="preserve"> InpS!F$470</f>
        <v>0</v>
      </c>
      <c r="G691" s="138" t="str">
        <f xml:space="preserve"> InpS!G$470</f>
        <v>1 = Yes, 0 = No</v>
      </c>
    </row>
    <row r="692" spans="3:7" outlineLevel="3" x14ac:dyDescent="0.2">
      <c r="E692" s="138" t="str">
        <f xml:space="preserve"> InpS!E$471</f>
        <v>Eligible for post financeability adjustments tax uplift - PR19 Water trading revenue adjustment (Residential retail)</v>
      </c>
      <c r="F692" s="138">
        <f xml:space="preserve"> InpS!F$471</f>
        <v>0</v>
      </c>
      <c r="G692" s="138" t="str">
        <f xml:space="preserve"> InpS!G$471</f>
        <v>1 = Yes, 0 = No</v>
      </c>
    </row>
    <row r="693" spans="3:7" outlineLevel="3" x14ac:dyDescent="0.2">
      <c r="E693" s="138" t="str">
        <f xml:space="preserve"> InpS!E$472</f>
        <v>Eligible for post financeability adjustments tax uplift - PR19 Water trading revenue adjustment (Business retail)</v>
      </c>
      <c r="F693" s="138">
        <f xml:space="preserve"> InpS!F$472</f>
        <v>0</v>
      </c>
      <c r="G693" s="138" t="str">
        <f xml:space="preserve"> InpS!G$472</f>
        <v>1 = Yes, 0 = No</v>
      </c>
    </row>
    <row r="694" spans="3:7" outlineLevel="3" x14ac:dyDescent="0.2">
      <c r="F694" s="260"/>
    </row>
    <row r="695" spans="3:7" outlineLevel="3" x14ac:dyDescent="0.2">
      <c r="E695" s="11" t="s">
        <v>808</v>
      </c>
      <c r="F695" s="166">
        <f xml:space="preserve"> F677 * F686</f>
        <v>0</v>
      </c>
      <c r="G695" s="11" t="s">
        <v>158</v>
      </c>
    </row>
    <row r="696" spans="3:7" outlineLevel="3" x14ac:dyDescent="0.2">
      <c r="E696" s="11" t="s">
        <v>809</v>
      </c>
      <c r="F696" s="166">
        <f t="shared" ref="F696:F701" si="107" xml:space="preserve"> F678 * F687</f>
        <v>0</v>
      </c>
      <c r="G696" s="11" t="s">
        <v>158</v>
      </c>
    </row>
    <row r="697" spans="3:7" outlineLevel="3" x14ac:dyDescent="0.2">
      <c r="E697" s="11" t="s">
        <v>810</v>
      </c>
      <c r="F697" s="166">
        <f t="shared" si="107"/>
        <v>0</v>
      </c>
      <c r="G697" s="11" t="s">
        <v>158</v>
      </c>
    </row>
    <row r="698" spans="3:7" outlineLevel="3" x14ac:dyDescent="0.2">
      <c r="E698" s="11" t="s">
        <v>811</v>
      </c>
      <c r="F698" s="166">
        <f t="shared" si="107"/>
        <v>0</v>
      </c>
      <c r="G698" s="11" t="s">
        <v>158</v>
      </c>
    </row>
    <row r="699" spans="3:7" outlineLevel="3" x14ac:dyDescent="0.2">
      <c r="E699" s="11" t="s">
        <v>812</v>
      </c>
      <c r="F699" s="166">
        <f xml:space="preserve"> F681 * F690</f>
        <v>0</v>
      </c>
      <c r="G699" s="11" t="s">
        <v>158</v>
      </c>
    </row>
    <row r="700" spans="3:7" outlineLevel="3" x14ac:dyDescent="0.2">
      <c r="E700" s="11" t="s">
        <v>813</v>
      </c>
      <c r="F700" s="166">
        <f t="shared" si="107"/>
        <v>0</v>
      </c>
      <c r="G700" s="11" t="s">
        <v>158</v>
      </c>
    </row>
    <row r="701" spans="3:7" outlineLevel="3" x14ac:dyDescent="0.2">
      <c r="E701" s="11" t="s">
        <v>814</v>
      </c>
      <c r="F701" s="166">
        <f t="shared" si="107"/>
        <v>0</v>
      </c>
      <c r="G701" s="11" t="s">
        <v>158</v>
      </c>
    </row>
    <row r="702" spans="3:7" outlineLevel="3" x14ac:dyDescent="0.2">
      <c r="E702" s="11" t="s">
        <v>815</v>
      </c>
      <c r="F702" s="166">
        <f xml:space="preserve"> F684 * F693</f>
        <v>0</v>
      </c>
      <c r="G702" s="11" t="s">
        <v>158</v>
      </c>
    </row>
    <row r="703" spans="3:7" outlineLevel="3" x14ac:dyDescent="0.2">
      <c r="F703" s="260"/>
    </row>
    <row r="704" spans="3:7" outlineLevel="2" x14ac:dyDescent="0.2">
      <c r="C704" s="40" t="s">
        <v>816</v>
      </c>
      <c r="F704" s="260"/>
    </row>
    <row r="705" spans="5:7" outlineLevel="3" x14ac:dyDescent="0.2">
      <c r="E705" s="11" t="str">
        <f xml:space="preserve"> E$288</f>
        <v>PR19 Developer services revenue adjustment expressed in 2022-23 CPIH FYA prices (WR)</v>
      </c>
      <c r="F705" s="260">
        <f t="shared" ref="F705:G705" si="108" xml:space="preserve"> F$288</f>
        <v>0</v>
      </c>
      <c r="G705" s="11" t="str">
        <f t="shared" si="108"/>
        <v>£m</v>
      </c>
    </row>
    <row r="706" spans="5:7" outlineLevel="3" x14ac:dyDescent="0.2">
      <c r="E706" s="11" t="str">
        <f xml:space="preserve"> E$289</f>
        <v>PR19 Developer services revenue adjustment expressed in 2022-23 CPIH FYA prices (WN)</v>
      </c>
      <c r="F706" s="260">
        <f t="shared" ref="F706:G706" si="109" xml:space="preserve"> F$289</f>
        <v>13.655204701743163</v>
      </c>
      <c r="G706" s="11" t="str">
        <f t="shared" si="109"/>
        <v>£m</v>
      </c>
    </row>
    <row r="707" spans="5:7" outlineLevel="3" x14ac:dyDescent="0.2">
      <c r="E707" s="11" t="str">
        <f xml:space="preserve"> E$290</f>
        <v>PR19 Developer services revenue adjustment expressed in 2022-23 CPIH FYA prices (WWN)</v>
      </c>
      <c r="F707" s="260">
        <f t="shared" ref="F707:G707" si="110" xml:space="preserve"> F$290</f>
        <v>8.0932412442027832</v>
      </c>
      <c r="G707" s="11" t="str">
        <f t="shared" si="110"/>
        <v>£m</v>
      </c>
    </row>
    <row r="708" spans="5:7" outlineLevel="3" x14ac:dyDescent="0.2">
      <c r="E708" s="11" t="str">
        <f xml:space="preserve"> E$291</f>
        <v>PR19 Developer services revenue adjustment expressed in 2022-23 CPIH FYA prices (BR)</v>
      </c>
      <c r="F708" s="260">
        <f t="shared" ref="F708:G708" si="111" xml:space="preserve"> F$291</f>
        <v>0</v>
      </c>
      <c r="G708" s="11" t="str">
        <f t="shared" si="111"/>
        <v>£m</v>
      </c>
    </row>
    <row r="709" spans="5:7" outlineLevel="3" x14ac:dyDescent="0.2">
      <c r="E709" s="11" t="str">
        <f xml:space="preserve"> E$292</f>
        <v>PR19 Developer services revenue adjustment expressed in 2022-23 CPIH FYA prices (ADDN1)</v>
      </c>
      <c r="F709" s="260">
        <f t="shared" ref="F709:G709" si="112" xml:space="preserve"> F$292</f>
        <v>0</v>
      </c>
      <c r="G709" s="11" t="str">
        <f t="shared" si="112"/>
        <v>£m</v>
      </c>
    </row>
    <row r="710" spans="5:7" outlineLevel="3" x14ac:dyDescent="0.2">
      <c r="E710" s="11" t="str">
        <f xml:space="preserve"> E$293</f>
        <v>PR19 Developer services revenue adjustment expressed in 2022-23 CPIH FYA prices (ADDN2)</v>
      </c>
      <c r="F710" s="260">
        <f t="shared" ref="F710:G710" si="113" xml:space="preserve"> F$293</f>
        <v>0</v>
      </c>
      <c r="G710" s="11" t="str">
        <f t="shared" si="113"/>
        <v>£m</v>
      </c>
    </row>
    <row r="711" spans="5:7" outlineLevel="3" x14ac:dyDescent="0.2">
      <c r="E711" s="11" t="str">
        <f xml:space="preserve"> E$294</f>
        <v>PR19 Developer services revenue adjustment expressed in 2022-23 CPIH FYA prices (Residential retail)</v>
      </c>
      <c r="F711" s="260">
        <f t="shared" ref="F711:G711" si="114" xml:space="preserve"> F$294</f>
        <v>0</v>
      </c>
      <c r="G711" s="11" t="str">
        <f t="shared" si="114"/>
        <v>£m</v>
      </c>
    </row>
    <row r="712" spans="5:7" outlineLevel="3" x14ac:dyDescent="0.2">
      <c r="E712" s="11" t="str">
        <f xml:space="preserve"> E$295</f>
        <v>PR19 Developer services revenue adjustment expressed in 2022-23 CPIH FYA prices (Business retail)</v>
      </c>
      <c r="F712" s="260">
        <f t="shared" ref="F712:G712" si="115" xml:space="preserve"> F$295</f>
        <v>0</v>
      </c>
      <c r="G712" s="11" t="str">
        <f t="shared" si="115"/>
        <v>£m</v>
      </c>
    </row>
    <row r="713" spans="5:7" outlineLevel="3" x14ac:dyDescent="0.2">
      <c r="F713" s="260"/>
    </row>
    <row r="714" spans="5:7" outlineLevel="3" x14ac:dyDescent="0.2">
      <c r="E714" s="138" t="str">
        <f xml:space="preserve"> InpS!E$474</f>
        <v>Eligible for post financeability adjustments tax uplift - PR19 Developer services revenue adjustment (WR)</v>
      </c>
      <c r="F714" s="138">
        <f xml:space="preserve"> InpS!F$474</f>
        <v>0</v>
      </c>
      <c r="G714" s="138" t="str">
        <f xml:space="preserve"> InpS!G$474</f>
        <v>1 = Yes, 0 = No</v>
      </c>
    </row>
    <row r="715" spans="5:7" outlineLevel="3" x14ac:dyDescent="0.2">
      <c r="E715" s="138" t="str">
        <f xml:space="preserve"> InpS!E$475</f>
        <v>Eligible for post financeability adjustments tax uplift - PR19 Developer services revenue adjustment (WN)</v>
      </c>
      <c r="F715" s="138">
        <f xml:space="preserve"> InpS!F$475</f>
        <v>0</v>
      </c>
      <c r="G715" s="138" t="str">
        <f xml:space="preserve"> InpS!G$475</f>
        <v>1 = Yes, 0 = No</v>
      </c>
    </row>
    <row r="716" spans="5:7" outlineLevel="3" x14ac:dyDescent="0.2">
      <c r="E716" s="138" t="str">
        <f xml:space="preserve"> InpS!E$476</f>
        <v>Eligible for post financeability adjustments tax uplift - PR19 Developer services revenue adjustment (WWN)</v>
      </c>
      <c r="F716" s="138">
        <f xml:space="preserve"> InpS!F$476</f>
        <v>0</v>
      </c>
      <c r="G716" s="138" t="str">
        <f xml:space="preserve"> InpS!G$476</f>
        <v>1 = Yes, 0 = No</v>
      </c>
    </row>
    <row r="717" spans="5:7" outlineLevel="3" x14ac:dyDescent="0.2">
      <c r="E717" s="138" t="str">
        <f xml:space="preserve"> InpS!E$477</f>
        <v>Eligible for post financeability adjustments tax uplift - PR19 Developer services revenue adjustment (BR)</v>
      </c>
      <c r="F717" s="138">
        <f xml:space="preserve"> InpS!F$477</f>
        <v>0</v>
      </c>
      <c r="G717" s="138" t="str">
        <f xml:space="preserve"> InpS!G$477</f>
        <v>1 = Yes, 0 = No</v>
      </c>
    </row>
    <row r="718" spans="5:7" outlineLevel="3" x14ac:dyDescent="0.2">
      <c r="E718" s="138" t="str">
        <f xml:space="preserve"> InpS!E$478</f>
        <v>Eligible for post financeability adjustments tax uplift - PR19 Developer services revenue adjustment (ADDN1)</v>
      </c>
      <c r="F718" s="138">
        <f xml:space="preserve"> InpS!F$478</f>
        <v>0</v>
      </c>
      <c r="G718" s="138" t="str">
        <f xml:space="preserve"> InpS!G$478</f>
        <v>1 = Yes, 0 = No</v>
      </c>
    </row>
    <row r="719" spans="5:7" outlineLevel="3" x14ac:dyDescent="0.2">
      <c r="E719" s="138" t="str">
        <f xml:space="preserve"> InpS!E$479</f>
        <v>Eligible for post financeability adjustments tax uplift - PR19 Developer services revenue adjustment (ADDN2)</v>
      </c>
      <c r="F719" s="138">
        <f xml:space="preserve"> InpS!F$479</f>
        <v>0</v>
      </c>
      <c r="G719" s="138" t="str">
        <f xml:space="preserve"> InpS!G$479</f>
        <v>1 = Yes, 0 = No</v>
      </c>
    </row>
    <row r="720" spans="5:7" outlineLevel="3" x14ac:dyDescent="0.2">
      <c r="E720" s="138" t="str">
        <f xml:space="preserve"> InpS!E$480</f>
        <v>Eligible for post financeability adjustments tax uplift - PR19 Developer services revenue adjustment (Residential retail)</v>
      </c>
      <c r="F720" s="138">
        <f xml:space="preserve"> InpS!F$480</f>
        <v>0</v>
      </c>
      <c r="G720" s="138" t="str">
        <f xml:space="preserve"> InpS!G$480</f>
        <v>1 = Yes, 0 = No</v>
      </c>
    </row>
    <row r="721" spans="3:7" outlineLevel="3" x14ac:dyDescent="0.2">
      <c r="E721" s="138" t="str">
        <f xml:space="preserve"> InpS!E$481</f>
        <v>Eligible for post financeability adjustments tax uplift - PR19 Developer services revenue adjustment (Business retail)</v>
      </c>
      <c r="F721" s="138">
        <f xml:space="preserve"> InpS!F$481</f>
        <v>0</v>
      </c>
      <c r="G721" s="138" t="str">
        <f xml:space="preserve"> InpS!G$481</f>
        <v>1 = Yes, 0 = No</v>
      </c>
    </row>
    <row r="722" spans="3:7" outlineLevel="3" x14ac:dyDescent="0.2">
      <c r="F722" s="260"/>
    </row>
    <row r="723" spans="3:7" outlineLevel="3" x14ac:dyDescent="0.2">
      <c r="E723" s="11" t="s">
        <v>817</v>
      </c>
      <c r="F723" s="166">
        <f xml:space="preserve"> F705 * F714</f>
        <v>0</v>
      </c>
      <c r="G723" s="11" t="s">
        <v>158</v>
      </c>
    </row>
    <row r="724" spans="3:7" outlineLevel="3" x14ac:dyDescent="0.2">
      <c r="E724" s="11" t="s">
        <v>818</v>
      </c>
      <c r="F724" s="166">
        <f t="shared" ref="F724:F729" si="116" xml:space="preserve"> F706 * F715</f>
        <v>0</v>
      </c>
      <c r="G724" s="11" t="s">
        <v>158</v>
      </c>
    </row>
    <row r="725" spans="3:7" outlineLevel="3" x14ac:dyDescent="0.2">
      <c r="E725" s="11" t="s">
        <v>819</v>
      </c>
      <c r="F725" s="166">
        <f t="shared" si="116"/>
        <v>0</v>
      </c>
      <c r="G725" s="11" t="s">
        <v>158</v>
      </c>
    </row>
    <row r="726" spans="3:7" outlineLevel="3" x14ac:dyDescent="0.2">
      <c r="E726" s="11" t="s">
        <v>820</v>
      </c>
      <c r="F726" s="166">
        <f t="shared" si="116"/>
        <v>0</v>
      </c>
      <c r="G726" s="11" t="s">
        <v>158</v>
      </c>
    </row>
    <row r="727" spans="3:7" outlineLevel="3" x14ac:dyDescent="0.2">
      <c r="E727" s="11" t="s">
        <v>821</v>
      </c>
      <c r="F727" s="166">
        <f xml:space="preserve"> F709 * F718</f>
        <v>0</v>
      </c>
      <c r="G727" s="11" t="s">
        <v>158</v>
      </c>
    </row>
    <row r="728" spans="3:7" outlineLevel="3" x14ac:dyDescent="0.2">
      <c r="E728" s="11" t="s">
        <v>822</v>
      </c>
      <c r="F728" s="166">
        <f t="shared" si="116"/>
        <v>0</v>
      </c>
      <c r="G728" s="11" t="s">
        <v>158</v>
      </c>
    </row>
    <row r="729" spans="3:7" outlineLevel="3" x14ac:dyDescent="0.2">
      <c r="E729" s="11" t="s">
        <v>823</v>
      </c>
      <c r="F729" s="166">
        <f t="shared" si="116"/>
        <v>0</v>
      </c>
      <c r="G729" s="11" t="s">
        <v>158</v>
      </c>
    </row>
    <row r="730" spans="3:7" outlineLevel="3" x14ac:dyDescent="0.2">
      <c r="E730" s="11" t="s">
        <v>824</v>
      </c>
      <c r="F730" s="166">
        <f xml:space="preserve"> F712 * F721</f>
        <v>0</v>
      </c>
      <c r="G730" s="11" t="s">
        <v>158</v>
      </c>
    </row>
    <row r="731" spans="3:7" outlineLevel="3" x14ac:dyDescent="0.2">
      <c r="F731" s="260"/>
    </row>
    <row r="732" spans="3:7" outlineLevel="2" x14ac:dyDescent="0.2">
      <c r="C732" s="40" t="s">
        <v>825</v>
      </c>
      <c r="F732" s="260"/>
    </row>
    <row r="733" spans="3:7" outlineLevel="3" x14ac:dyDescent="0.2">
      <c r="E733" s="11" t="str">
        <f xml:space="preserve"> E$297</f>
        <v>PR19 Cost of new debt revenue adjustment expressed in 2022-23 CPIH FYA prices (WR)</v>
      </c>
      <c r="F733" s="260">
        <f t="shared" ref="F733:G733" si="117" xml:space="preserve"> F$297</f>
        <v>1.0188865344634574</v>
      </c>
      <c r="G733" s="11" t="str">
        <f t="shared" si="117"/>
        <v>£m</v>
      </c>
    </row>
    <row r="734" spans="3:7" outlineLevel="3" x14ac:dyDescent="0.2">
      <c r="E734" s="11" t="str">
        <f xml:space="preserve"> E$298</f>
        <v>PR19 Cost of new debt revenue adjustment expressed in 2022-23 CPIH FYA prices (WN)</v>
      </c>
      <c r="F734" s="260">
        <f t="shared" ref="F734:G734" si="118" xml:space="preserve"> F$298</f>
        <v>7.4970214297137368</v>
      </c>
      <c r="G734" s="11" t="str">
        <f t="shared" si="118"/>
        <v>£m</v>
      </c>
    </row>
    <row r="735" spans="3:7" outlineLevel="3" x14ac:dyDescent="0.2">
      <c r="E735" s="11" t="str">
        <f xml:space="preserve"> E$299</f>
        <v>PR19 Cost of new debt revenue adjustment expressed in 2022-23 CPIH FYA prices (WWN)</v>
      </c>
      <c r="F735" s="260">
        <f t="shared" ref="F735:G735" si="119" xml:space="preserve"> F$299</f>
        <v>15.852363265632494</v>
      </c>
      <c r="G735" s="11" t="str">
        <f t="shared" si="119"/>
        <v>£m</v>
      </c>
    </row>
    <row r="736" spans="3:7" outlineLevel="3" x14ac:dyDescent="0.2">
      <c r="E736" s="11" t="str">
        <f xml:space="preserve"> E$300</f>
        <v>PR19 Cost of new debt revenue adjustment expressed in 2022-23 CPIH FYA prices (BR)</v>
      </c>
      <c r="F736" s="260">
        <f t="shared" ref="F736:G736" si="120" xml:space="preserve"> F$300</f>
        <v>0.9374228370382216</v>
      </c>
      <c r="G736" s="11" t="str">
        <f t="shared" si="120"/>
        <v>£m</v>
      </c>
    </row>
    <row r="737" spans="5:7" outlineLevel="3" x14ac:dyDescent="0.2">
      <c r="E737" s="11" t="str">
        <f xml:space="preserve"> E$301</f>
        <v>PR19 Cost of new debt revenue adjustment expressed in 2022-23 CPIH FYA prices (ADDN1)</v>
      </c>
      <c r="F737" s="260">
        <f t="shared" ref="F737:G737" si="121" xml:space="preserve"> F$301</f>
        <v>0</v>
      </c>
      <c r="G737" s="11" t="str">
        <f t="shared" si="121"/>
        <v>£m</v>
      </c>
    </row>
    <row r="738" spans="5:7" outlineLevel="3" x14ac:dyDescent="0.2">
      <c r="E738" s="11" t="str">
        <f xml:space="preserve"> E$302</f>
        <v>PR19 Cost of new debt revenue adjustment expressed in 2022-23 CPIH FYA prices (ADDN2)</v>
      </c>
      <c r="F738" s="260">
        <f t="shared" ref="F738:G738" si="122" xml:space="preserve"> F$302</f>
        <v>0</v>
      </c>
      <c r="G738" s="11" t="str">
        <f t="shared" si="122"/>
        <v>£m</v>
      </c>
    </row>
    <row r="739" spans="5:7" outlineLevel="3" x14ac:dyDescent="0.2">
      <c r="E739" s="11" t="str">
        <f xml:space="preserve"> E$303</f>
        <v>PR19 Cost of new debt revenue adjustment expressed in 2022-23 CPIH FYA prices (Residential retail)</v>
      </c>
      <c r="F739" s="260">
        <f t="shared" ref="F739:G739" si="123" xml:space="preserve"> F$303</f>
        <v>0</v>
      </c>
      <c r="G739" s="11" t="str">
        <f t="shared" si="123"/>
        <v>£m</v>
      </c>
    </row>
    <row r="740" spans="5:7" outlineLevel="3" x14ac:dyDescent="0.2">
      <c r="E740" s="11" t="str">
        <f xml:space="preserve"> E$304</f>
        <v>PR19 Cost of new debt revenue adjustment expressed in 2022-23 CPIH FYA prices (Business retail)</v>
      </c>
      <c r="F740" s="260">
        <f t="shared" ref="F740:G740" si="124" xml:space="preserve"> F$304</f>
        <v>0</v>
      </c>
      <c r="G740" s="11" t="str">
        <f t="shared" si="124"/>
        <v>£m</v>
      </c>
    </row>
    <row r="741" spans="5:7" outlineLevel="3" x14ac:dyDescent="0.2">
      <c r="F741" s="260"/>
    </row>
    <row r="742" spans="5:7" outlineLevel="3" x14ac:dyDescent="0.2">
      <c r="E742" s="138" t="str">
        <f xml:space="preserve"> InpS!E$483</f>
        <v>Eligible for post financeability adjustments tax uplift - PR19 Cost of new debt revenue adjustment (WR)</v>
      </c>
      <c r="F742" s="138">
        <f xml:space="preserve"> InpS!F$483</f>
        <v>0</v>
      </c>
      <c r="G742" s="138" t="str">
        <f xml:space="preserve"> InpS!G$483</f>
        <v>1 = Yes, 0 = No</v>
      </c>
    </row>
    <row r="743" spans="5:7" outlineLevel="3" x14ac:dyDescent="0.2">
      <c r="E743" s="138" t="str">
        <f xml:space="preserve"> InpS!E$484</f>
        <v>Eligible for post financeability adjustments tax uplift - PR19 Cost of new debt revenue adjustment (WN)</v>
      </c>
      <c r="F743" s="138">
        <f xml:space="preserve"> InpS!F$484</f>
        <v>0</v>
      </c>
      <c r="G743" s="138" t="str">
        <f xml:space="preserve"> InpS!G$484</f>
        <v>1 = Yes, 0 = No</v>
      </c>
    </row>
    <row r="744" spans="5:7" outlineLevel="3" x14ac:dyDescent="0.2">
      <c r="E744" s="138" t="str">
        <f xml:space="preserve"> InpS!E$485</f>
        <v>Eligible for post financeability adjustments tax uplift - PR19 Cost of new debt revenue adjustment (WWN)</v>
      </c>
      <c r="F744" s="138">
        <f xml:space="preserve"> InpS!F$485</f>
        <v>0</v>
      </c>
      <c r="G744" s="138" t="str">
        <f xml:space="preserve"> InpS!G$485</f>
        <v>1 = Yes, 0 = No</v>
      </c>
    </row>
    <row r="745" spans="5:7" outlineLevel="3" x14ac:dyDescent="0.2">
      <c r="E745" s="138" t="str">
        <f xml:space="preserve"> InpS!E$486</f>
        <v>Eligible for post financeability adjustments tax uplift - PR19 Cost of new debt revenue adjustment (BR)</v>
      </c>
      <c r="F745" s="138">
        <f xml:space="preserve"> InpS!F$486</f>
        <v>0</v>
      </c>
      <c r="G745" s="138" t="str">
        <f xml:space="preserve"> InpS!G$486</f>
        <v>1 = Yes, 0 = No</v>
      </c>
    </row>
    <row r="746" spans="5:7" outlineLevel="3" x14ac:dyDescent="0.2">
      <c r="E746" s="138" t="str">
        <f xml:space="preserve"> InpS!E$487</f>
        <v>Eligible for post financeability adjustments tax uplift - PR19 Cost of new debt revenue adjustment (ADDN1)</v>
      </c>
      <c r="F746" s="138">
        <f xml:space="preserve"> InpS!F$487</f>
        <v>0</v>
      </c>
      <c r="G746" s="138" t="str">
        <f xml:space="preserve"> InpS!G$487</f>
        <v>1 = Yes, 0 = No</v>
      </c>
    </row>
    <row r="747" spans="5:7" outlineLevel="3" x14ac:dyDescent="0.2">
      <c r="E747" s="138" t="str">
        <f xml:space="preserve"> InpS!E$488</f>
        <v>Eligible for post financeability adjustments tax uplift - PR19 Cost of new debt revenue adjustment (ADDN2)</v>
      </c>
      <c r="F747" s="138">
        <f xml:space="preserve"> InpS!F$488</f>
        <v>0</v>
      </c>
      <c r="G747" s="138" t="str">
        <f xml:space="preserve"> InpS!G$488</f>
        <v>1 = Yes, 0 = No</v>
      </c>
    </row>
    <row r="748" spans="5:7" outlineLevel="3" x14ac:dyDescent="0.2">
      <c r="E748" s="138" t="str">
        <f xml:space="preserve"> InpS!E$489</f>
        <v>Eligible for post financeability adjustments tax uplift - PR19 Cost of new debt revenue adjustment (Residential retail)</v>
      </c>
      <c r="F748" s="138">
        <f xml:space="preserve"> InpS!F$489</f>
        <v>0</v>
      </c>
      <c r="G748" s="138" t="str">
        <f xml:space="preserve"> InpS!G$489</f>
        <v>1 = Yes, 0 = No</v>
      </c>
    </row>
    <row r="749" spans="5:7" outlineLevel="3" x14ac:dyDescent="0.2">
      <c r="E749" s="138" t="str">
        <f xml:space="preserve"> InpS!E$490</f>
        <v>Eligible for post financeability adjustments tax uplift - PR19 Cost of new debt revenue adjustment (Business retail)</v>
      </c>
      <c r="F749" s="138">
        <f xml:space="preserve"> InpS!F$490</f>
        <v>0</v>
      </c>
      <c r="G749" s="138" t="str">
        <f xml:space="preserve"> InpS!G$490</f>
        <v>1 = Yes, 0 = No</v>
      </c>
    </row>
    <row r="750" spans="5:7" outlineLevel="3" x14ac:dyDescent="0.2">
      <c r="F750" s="260"/>
    </row>
    <row r="751" spans="5:7" outlineLevel="3" x14ac:dyDescent="0.2">
      <c r="E751" s="11" t="s">
        <v>826</v>
      </c>
      <c r="F751" s="166">
        <f xml:space="preserve"> F733 * F742</f>
        <v>0</v>
      </c>
      <c r="G751" s="11" t="s">
        <v>158</v>
      </c>
    </row>
    <row r="752" spans="5:7" outlineLevel="3" x14ac:dyDescent="0.2">
      <c r="E752" s="11" t="s">
        <v>827</v>
      </c>
      <c r="F752" s="166">
        <f t="shared" ref="F752:F757" si="125" xml:space="preserve"> F734 * F743</f>
        <v>0</v>
      </c>
      <c r="G752" s="11" t="s">
        <v>158</v>
      </c>
    </row>
    <row r="753" spans="3:7" outlineLevel="3" x14ac:dyDescent="0.2">
      <c r="E753" s="11" t="s">
        <v>828</v>
      </c>
      <c r="F753" s="166">
        <f t="shared" si="125"/>
        <v>0</v>
      </c>
      <c r="G753" s="11" t="s">
        <v>158</v>
      </c>
    </row>
    <row r="754" spans="3:7" outlineLevel="3" x14ac:dyDescent="0.2">
      <c r="E754" s="11" t="s">
        <v>829</v>
      </c>
      <c r="F754" s="166">
        <f t="shared" si="125"/>
        <v>0</v>
      </c>
      <c r="G754" s="11" t="s">
        <v>158</v>
      </c>
    </row>
    <row r="755" spans="3:7" outlineLevel="3" x14ac:dyDescent="0.2">
      <c r="E755" s="11" t="s">
        <v>830</v>
      </c>
      <c r="F755" s="166">
        <f xml:space="preserve"> F737 * F746</f>
        <v>0</v>
      </c>
      <c r="G755" s="11" t="s">
        <v>158</v>
      </c>
    </row>
    <row r="756" spans="3:7" outlineLevel="3" x14ac:dyDescent="0.2">
      <c r="E756" s="11" t="s">
        <v>831</v>
      </c>
      <c r="F756" s="166">
        <f t="shared" si="125"/>
        <v>0</v>
      </c>
      <c r="G756" s="11" t="s">
        <v>158</v>
      </c>
    </row>
    <row r="757" spans="3:7" outlineLevel="3" x14ac:dyDescent="0.2">
      <c r="E757" s="11" t="s">
        <v>832</v>
      </c>
      <c r="F757" s="166">
        <f t="shared" si="125"/>
        <v>0</v>
      </c>
      <c r="G757" s="11" t="s">
        <v>158</v>
      </c>
    </row>
    <row r="758" spans="3:7" outlineLevel="3" x14ac:dyDescent="0.2">
      <c r="E758" s="11" t="s">
        <v>833</v>
      </c>
      <c r="F758" s="166">
        <f xml:space="preserve"> F740 * F749</f>
        <v>0</v>
      </c>
      <c r="G758" s="11" t="s">
        <v>158</v>
      </c>
    </row>
    <row r="759" spans="3:7" outlineLevel="3" x14ac:dyDescent="0.2">
      <c r="F759" s="260"/>
    </row>
    <row r="760" spans="3:7" outlineLevel="2" x14ac:dyDescent="0.2">
      <c r="C760" s="40" t="s">
        <v>834</v>
      </c>
      <c r="F760" s="260"/>
    </row>
    <row r="761" spans="3:7" outlineLevel="3" x14ac:dyDescent="0.2">
      <c r="E761" s="11" t="str">
        <f xml:space="preserve"> E$306</f>
        <v>PR19 Totex costs revenue adjustment expressed in 2022-23 CPIH FYA prices (WR)</v>
      </c>
      <c r="F761" s="260">
        <f t="shared" ref="F761:G761" si="126" xml:space="preserve"> F$306</f>
        <v>1.1275047976971053</v>
      </c>
      <c r="G761" s="11" t="str">
        <f t="shared" si="126"/>
        <v>£m</v>
      </c>
    </row>
    <row r="762" spans="3:7" outlineLevel="3" x14ac:dyDescent="0.2">
      <c r="E762" s="11" t="str">
        <f xml:space="preserve"> E$307</f>
        <v>PR19 Totex costs revenue adjustment expressed in 2022-23 CPIH FYA prices (WN)</v>
      </c>
      <c r="F762" s="260">
        <f t="shared" ref="F762:G762" si="127" xml:space="preserve"> F$307</f>
        <v>6.3943099312330078</v>
      </c>
      <c r="G762" s="11" t="str">
        <f t="shared" si="127"/>
        <v>£m</v>
      </c>
    </row>
    <row r="763" spans="3:7" outlineLevel="3" x14ac:dyDescent="0.2">
      <c r="E763" s="11" t="str">
        <f xml:space="preserve"> E$308</f>
        <v>PR19 Totex costs revenue adjustment expressed in 2022-23 CPIH FYA prices (WWN)</v>
      </c>
      <c r="F763" s="260">
        <f t="shared" ref="F763:G763" si="128" xml:space="preserve"> F$308</f>
        <v>-17.057789860866784</v>
      </c>
      <c r="G763" s="11" t="str">
        <f t="shared" si="128"/>
        <v>£m</v>
      </c>
    </row>
    <row r="764" spans="3:7" outlineLevel="3" x14ac:dyDescent="0.2">
      <c r="E764" s="11" t="str">
        <f xml:space="preserve"> E$309</f>
        <v>PR19 Totex costs revenue adjustment expressed in 2022-23 CPIH FYA prices (BR)</v>
      </c>
      <c r="F764" s="260">
        <f t="shared" ref="F764:G764" si="129" xml:space="preserve"> F$309</f>
        <v>-1.5324620182312489</v>
      </c>
      <c r="G764" s="11" t="str">
        <f t="shared" si="129"/>
        <v>£m</v>
      </c>
    </row>
    <row r="765" spans="3:7" outlineLevel="3" x14ac:dyDescent="0.2">
      <c r="E765" s="11" t="str">
        <f xml:space="preserve"> E$310</f>
        <v>PR19 Totex costs revenue adjustment expressed in 2022-23 CPIH FYA prices (ADDN1)</v>
      </c>
      <c r="F765" s="260">
        <f t="shared" ref="F765:G765" si="130" xml:space="preserve"> F$310</f>
        <v>0</v>
      </c>
      <c r="G765" s="11" t="str">
        <f t="shared" si="130"/>
        <v>£m</v>
      </c>
    </row>
    <row r="766" spans="3:7" outlineLevel="3" x14ac:dyDescent="0.2">
      <c r="E766" s="11" t="str">
        <f xml:space="preserve"> E$311</f>
        <v>PR19 Totex costs revenue adjustment expressed in 2022-23 CPIH FYA prices (ADDN2)</v>
      </c>
      <c r="F766" s="260">
        <f t="shared" ref="F766:G766" si="131" xml:space="preserve"> F$311</f>
        <v>0</v>
      </c>
      <c r="G766" s="11" t="str">
        <f t="shared" si="131"/>
        <v>£m</v>
      </c>
    </row>
    <row r="767" spans="3:7" outlineLevel="3" x14ac:dyDescent="0.2">
      <c r="E767" s="11" t="str">
        <f xml:space="preserve"> E$312</f>
        <v>PR19 Totex costs revenue adjustment expressed in 2022-23 CPIH FYA prices (Residential retail)</v>
      </c>
      <c r="F767" s="260">
        <f t="shared" ref="F767:G767" si="132" xml:space="preserve"> F$312</f>
        <v>0</v>
      </c>
      <c r="G767" s="11" t="str">
        <f t="shared" si="132"/>
        <v>£m</v>
      </c>
    </row>
    <row r="768" spans="3:7" outlineLevel="3" x14ac:dyDescent="0.2">
      <c r="E768" s="11" t="str">
        <f xml:space="preserve"> E$313</f>
        <v>PR19 Totex costs revenue adjustment expressed in 2022-23 CPIH FYA prices (Business retail)</v>
      </c>
      <c r="F768" s="260">
        <f t="shared" ref="F768:G768" si="133" xml:space="preserve"> F$313</f>
        <v>0</v>
      </c>
      <c r="G768" s="11" t="str">
        <f t="shared" si="133"/>
        <v>£m</v>
      </c>
    </row>
    <row r="769" spans="5:7" outlineLevel="3" x14ac:dyDescent="0.2">
      <c r="F769" s="260"/>
    </row>
    <row r="770" spans="5:7" outlineLevel="3" x14ac:dyDescent="0.2">
      <c r="E770" s="138" t="str">
        <f xml:space="preserve"> InpS!E$501</f>
        <v>Eligible for post financeability adjustments tax uplift - PR19 Totex costs revenue adjustment (WR)</v>
      </c>
      <c r="F770" s="138">
        <f xml:space="preserve"> InpS!F$501</f>
        <v>0</v>
      </c>
      <c r="G770" s="138" t="str">
        <f xml:space="preserve"> InpS!G$501</f>
        <v>1 = Yes, 0 = No</v>
      </c>
    </row>
    <row r="771" spans="5:7" outlineLevel="3" x14ac:dyDescent="0.2">
      <c r="E771" s="138" t="str">
        <f xml:space="preserve"> InpS!E$502</f>
        <v>Eligible for post financeability adjustments tax uplift - PR19 Totex costs revenue adjustment (WN)</v>
      </c>
      <c r="F771" s="138">
        <f xml:space="preserve"> InpS!F$502</f>
        <v>0</v>
      </c>
      <c r="G771" s="138" t="str">
        <f xml:space="preserve"> InpS!G$502</f>
        <v>1 = Yes, 0 = No</v>
      </c>
    </row>
    <row r="772" spans="5:7" outlineLevel="3" x14ac:dyDescent="0.2">
      <c r="E772" s="138" t="str">
        <f xml:space="preserve"> InpS!E$503</f>
        <v>Eligible for post financeability adjustments tax uplift - PR19 Totex costs revenue adjustment (WWN)</v>
      </c>
      <c r="F772" s="138">
        <f xml:space="preserve"> InpS!F$503</f>
        <v>0</v>
      </c>
      <c r="G772" s="138" t="str">
        <f xml:space="preserve"> InpS!G$503</f>
        <v>1 = Yes, 0 = No</v>
      </c>
    </row>
    <row r="773" spans="5:7" outlineLevel="3" x14ac:dyDescent="0.2">
      <c r="E773" s="138" t="str">
        <f xml:space="preserve"> InpS!E$504</f>
        <v>Eligible for post financeability adjustments tax uplift - PR19 Totex costs revenue adjustment (BR)</v>
      </c>
      <c r="F773" s="138">
        <f xml:space="preserve"> InpS!F$504</f>
        <v>0</v>
      </c>
      <c r="G773" s="138" t="str">
        <f xml:space="preserve"> InpS!G$504</f>
        <v>1 = Yes, 0 = No</v>
      </c>
    </row>
    <row r="774" spans="5:7" outlineLevel="3" x14ac:dyDescent="0.2">
      <c r="E774" s="138" t="str">
        <f xml:space="preserve"> InpS!E$505</f>
        <v>Eligible for post financeability adjustments tax uplift - PR19 Totex costs revenue adjustment (ADDN1)</v>
      </c>
      <c r="F774" s="138">
        <f xml:space="preserve"> InpS!F$505</f>
        <v>0</v>
      </c>
      <c r="G774" s="138" t="str">
        <f xml:space="preserve"> InpS!G$505</f>
        <v>1 = Yes, 0 = No</v>
      </c>
    </row>
    <row r="775" spans="5:7" outlineLevel="3" x14ac:dyDescent="0.2">
      <c r="E775" s="138" t="str">
        <f xml:space="preserve"> InpS!E$506</f>
        <v>Eligible for post financeability adjustments tax uplift - PR19 Totex costs revenue adjustment (ADDN2)</v>
      </c>
      <c r="F775" s="138">
        <f xml:space="preserve"> InpS!F$506</f>
        <v>0</v>
      </c>
      <c r="G775" s="138" t="str">
        <f xml:space="preserve"> InpS!G$506</f>
        <v>1 = Yes, 0 = No</v>
      </c>
    </row>
    <row r="776" spans="5:7" outlineLevel="3" x14ac:dyDescent="0.2">
      <c r="E776" s="138" t="str">
        <f xml:space="preserve"> InpS!E$507</f>
        <v>Eligible for post financeability adjustments tax uplift - PR19 Totex costs revenue adjustment (Residential retail)</v>
      </c>
      <c r="F776" s="138">
        <f xml:space="preserve"> InpS!F$507</f>
        <v>0</v>
      </c>
      <c r="G776" s="138" t="str">
        <f xml:space="preserve"> InpS!G$507</f>
        <v>1 = Yes, 0 = No</v>
      </c>
    </row>
    <row r="777" spans="5:7" outlineLevel="3" x14ac:dyDescent="0.2">
      <c r="E777" s="138" t="str">
        <f xml:space="preserve"> InpS!E$508</f>
        <v>Eligible for post financeability adjustments tax uplift - PR19 Totex costs revenue adjustment (Business retail)</v>
      </c>
      <c r="F777" s="138">
        <f xml:space="preserve"> InpS!F$508</f>
        <v>0</v>
      </c>
      <c r="G777" s="138" t="str">
        <f xml:space="preserve"> InpS!G$508</f>
        <v>1 = Yes, 0 = No</v>
      </c>
    </row>
    <row r="778" spans="5:7" outlineLevel="3" x14ac:dyDescent="0.2">
      <c r="F778" s="260"/>
    </row>
    <row r="779" spans="5:7" outlineLevel="3" x14ac:dyDescent="0.2">
      <c r="E779" s="11" t="s">
        <v>835</v>
      </c>
      <c r="F779" s="166">
        <f xml:space="preserve"> F761 * F770</f>
        <v>0</v>
      </c>
      <c r="G779" s="11" t="s">
        <v>158</v>
      </c>
    </row>
    <row r="780" spans="5:7" outlineLevel="3" x14ac:dyDescent="0.2">
      <c r="E780" s="11" t="s">
        <v>836</v>
      </c>
      <c r="F780" s="166">
        <f t="shared" ref="F780:F785" si="134" xml:space="preserve"> F762 * F771</f>
        <v>0</v>
      </c>
      <c r="G780" s="11" t="s">
        <v>158</v>
      </c>
    </row>
    <row r="781" spans="5:7" outlineLevel="3" x14ac:dyDescent="0.2">
      <c r="E781" s="11" t="s">
        <v>837</v>
      </c>
      <c r="F781" s="166">
        <f t="shared" si="134"/>
        <v>0</v>
      </c>
      <c r="G781" s="11" t="s">
        <v>158</v>
      </c>
    </row>
    <row r="782" spans="5:7" outlineLevel="3" x14ac:dyDescent="0.2">
      <c r="E782" s="11" t="s">
        <v>838</v>
      </c>
      <c r="F782" s="166">
        <f t="shared" si="134"/>
        <v>0</v>
      </c>
      <c r="G782" s="11" t="s">
        <v>158</v>
      </c>
    </row>
    <row r="783" spans="5:7" outlineLevel="3" x14ac:dyDescent="0.2">
      <c r="E783" s="11" t="s">
        <v>839</v>
      </c>
      <c r="F783" s="166">
        <f xml:space="preserve"> F765 * F774</f>
        <v>0</v>
      </c>
      <c r="G783" s="11" t="s">
        <v>158</v>
      </c>
    </row>
    <row r="784" spans="5:7" outlineLevel="3" x14ac:dyDescent="0.2">
      <c r="E784" s="11" t="s">
        <v>840</v>
      </c>
      <c r="F784" s="166">
        <f t="shared" si="134"/>
        <v>0</v>
      </c>
      <c r="G784" s="11" t="s">
        <v>158</v>
      </c>
    </row>
    <row r="785" spans="3:7" outlineLevel="3" x14ac:dyDescent="0.2">
      <c r="E785" s="11" t="s">
        <v>841</v>
      </c>
      <c r="F785" s="166">
        <f t="shared" si="134"/>
        <v>0</v>
      </c>
      <c r="G785" s="11" t="s">
        <v>158</v>
      </c>
    </row>
    <row r="786" spans="3:7" outlineLevel="3" x14ac:dyDescent="0.2">
      <c r="E786" s="11" t="s">
        <v>842</v>
      </c>
      <c r="F786" s="166">
        <f xml:space="preserve"> F768 * F777</f>
        <v>0</v>
      </c>
      <c r="G786" s="11" t="s">
        <v>158</v>
      </c>
    </row>
    <row r="787" spans="3:7" outlineLevel="3" x14ac:dyDescent="0.2">
      <c r="F787" s="260"/>
    </row>
    <row r="788" spans="3:7" outlineLevel="2" x14ac:dyDescent="0.2">
      <c r="C788" s="40" t="s">
        <v>843</v>
      </c>
      <c r="F788" s="260"/>
    </row>
    <row r="789" spans="3:7" outlineLevel="3" x14ac:dyDescent="0.2">
      <c r="E789" s="11" t="str">
        <f xml:space="preserve"> E$315</f>
        <v>PR19 Tax revenue adjustment expressed in 2022-23 CPIH FYA prices (WR)</v>
      </c>
      <c r="F789" s="260">
        <f t="shared" ref="F789:G789" si="135" xml:space="preserve"> F$315</f>
        <v>0</v>
      </c>
      <c r="G789" s="11" t="str">
        <f t="shared" si="135"/>
        <v>£m</v>
      </c>
    </row>
    <row r="790" spans="3:7" outlineLevel="3" x14ac:dyDescent="0.2">
      <c r="E790" s="11" t="str">
        <f xml:space="preserve"> E$316</f>
        <v>PR19 Tax revenue adjustment expressed in 2022-23 CPIH FYA prices (WN)</v>
      </c>
      <c r="F790" s="260">
        <f t="shared" ref="F790:G790" si="136" xml:space="preserve"> F$316</f>
        <v>0</v>
      </c>
      <c r="G790" s="11" t="str">
        <f t="shared" si="136"/>
        <v>£m</v>
      </c>
    </row>
    <row r="791" spans="3:7" outlineLevel="3" x14ac:dyDescent="0.2">
      <c r="E791" s="11" t="str">
        <f xml:space="preserve"> E$317</f>
        <v>PR19 Tax revenue adjustment expressed in 2022-23 CPIH FYA prices (WWN)</v>
      </c>
      <c r="F791" s="260">
        <f t="shared" ref="F791:G791" si="137" xml:space="preserve"> F$317</f>
        <v>0</v>
      </c>
      <c r="G791" s="11" t="str">
        <f t="shared" si="137"/>
        <v>£m</v>
      </c>
    </row>
    <row r="792" spans="3:7" outlineLevel="3" x14ac:dyDescent="0.2">
      <c r="E792" s="11" t="str">
        <f xml:space="preserve"> E$318</f>
        <v>PR19 Tax revenue adjustment expressed in 2022-23 CPIH FYA prices (BR)</v>
      </c>
      <c r="F792" s="260">
        <f t="shared" ref="F792:G792" si="138" xml:space="preserve"> F$318</f>
        <v>0</v>
      </c>
      <c r="G792" s="11" t="str">
        <f t="shared" si="138"/>
        <v>£m</v>
      </c>
    </row>
    <row r="793" spans="3:7" outlineLevel="3" x14ac:dyDescent="0.2">
      <c r="E793" s="11" t="str">
        <f xml:space="preserve"> E$319</f>
        <v>PR19 Tax revenue adjustment expressed in 2022-23 CPIH FYA prices (ADDN1)</v>
      </c>
      <c r="F793" s="260">
        <f t="shared" ref="F793:G793" si="139" xml:space="preserve"> F$319</f>
        <v>0</v>
      </c>
      <c r="G793" s="11" t="str">
        <f t="shared" si="139"/>
        <v>£m</v>
      </c>
    </row>
    <row r="794" spans="3:7" outlineLevel="3" x14ac:dyDescent="0.2">
      <c r="E794" s="11" t="str">
        <f xml:space="preserve"> E$320</f>
        <v>PR19 Tax revenue adjustment expressed in 2022-23 CPIH FYA prices (ADDN2)</v>
      </c>
      <c r="F794" s="260">
        <f t="shared" ref="F794:G794" si="140" xml:space="preserve"> F$320</f>
        <v>0</v>
      </c>
      <c r="G794" s="11" t="str">
        <f t="shared" si="140"/>
        <v>£m</v>
      </c>
    </row>
    <row r="795" spans="3:7" outlineLevel="3" x14ac:dyDescent="0.2">
      <c r="E795" s="11" t="str">
        <f xml:space="preserve"> E$321</f>
        <v>PR19 Tax revenue adjustment expressed in 2022-23 CPIH FYA prices (Residential retail)</v>
      </c>
      <c r="F795" s="260">
        <f t="shared" ref="F795:G795" si="141" xml:space="preserve"> F$321</f>
        <v>0</v>
      </c>
      <c r="G795" s="11" t="str">
        <f t="shared" si="141"/>
        <v>£m</v>
      </c>
    </row>
    <row r="796" spans="3:7" outlineLevel="3" x14ac:dyDescent="0.2">
      <c r="E796" s="11" t="str">
        <f xml:space="preserve"> E$322</f>
        <v>PR19 Tax revenue adjustment expressed in 2022-23 CPIH FYA prices (Business retail)</v>
      </c>
      <c r="F796" s="260">
        <f t="shared" ref="F796:G796" si="142" xml:space="preserve"> F$322</f>
        <v>0</v>
      </c>
      <c r="G796" s="11" t="str">
        <f t="shared" si="142"/>
        <v>£m</v>
      </c>
    </row>
    <row r="797" spans="3:7" outlineLevel="3" x14ac:dyDescent="0.2">
      <c r="F797" s="260"/>
    </row>
    <row r="798" spans="3:7" outlineLevel="3" x14ac:dyDescent="0.2">
      <c r="E798" s="138" t="str">
        <f xml:space="preserve"> InpS!E$510</f>
        <v>Eligible for post financeability adjustments tax uplift - PR19 Tax revenue adjustment (WR)</v>
      </c>
      <c r="F798" s="138">
        <f xml:space="preserve"> InpS!F$510</f>
        <v>0</v>
      </c>
      <c r="G798" s="138" t="str">
        <f xml:space="preserve"> InpS!G$510</f>
        <v>1 = Yes, 0 = No</v>
      </c>
    </row>
    <row r="799" spans="3:7" outlineLevel="3" x14ac:dyDescent="0.2">
      <c r="E799" s="138" t="str">
        <f xml:space="preserve"> InpS!E$511</f>
        <v>Eligible for post financeability adjustments tax uplift - PR19 Tax revenue adjustment (WN)</v>
      </c>
      <c r="F799" s="138">
        <f xml:space="preserve"> InpS!F$511</f>
        <v>0</v>
      </c>
      <c r="G799" s="138" t="str">
        <f xml:space="preserve"> InpS!G$511</f>
        <v>1 = Yes, 0 = No</v>
      </c>
    </row>
    <row r="800" spans="3:7" outlineLevel="3" x14ac:dyDescent="0.2">
      <c r="E800" s="138" t="str">
        <f xml:space="preserve"> InpS!E$512</f>
        <v>Eligible for post financeability adjustments tax uplift - PR19 Tax revenue adjustment (WWN)</v>
      </c>
      <c r="F800" s="138">
        <f xml:space="preserve"> InpS!F$512</f>
        <v>0</v>
      </c>
      <c r="G800" s="138" t="str">
        <f xml:space="preserve"> InpS!G$512</f>
        <v>1 = Yes, 0 = No</v>
      </c>
    </row>
    <row r="801" spans="3:7" outlineLevel="3" x14ac:dyDescent="0.2">
      <c r="E801" s="138" t="str">
        <f xml:space="preserve"> InpS!E$513</f>
        <v>Eligible for post financeability adjustments tax uplift - PR19 Tax revenue adjustment (BR)</v>
      </c>
      <c r="F801" s="138">
        <f xml:space="preserve"> InpS!F$513</f>
        <v>0</v>
      </c>
      <c r="G801" s="138" t="str">
        <f xml:space="preserve"> InpS!G$513</f>
        <v>1 = Yes, 0 = No</v>
      </c>
    </row>
    <row r="802" spans="3:7" outlineLevel="3" x14ac:dyDescent="0.2">
      <c r="E802" s="138" t="str">
        <f xml:space="preserve"> InpS!E$514</f>
        <v>Eligible for post financeability adjustments tax uplift - PR19 Tax revenue adjustment (ADDN1)</v>
      </c>
      <c r="F802" s="138">
        <f xml:space="preserve"> InpS!F$514</f>
        <v>0</v>
      </c>
      <c r="G802" s="138" t="str">
        <f xml:space="preserve"> InpS!G$514</f>
        <v>1 = Yes, 0 = No</v>
      </c>
    </row>
    <row r="803" spans="3:7" outlineLevel="3" x14ac:dyDescent="0.2">
      <c r="E803" s="138" t="str">
        <f xml:space="preserve"> InpS!E$515</f>
        <v>Eligible for post financeability adjustments tax uplift - PR19 Tax revenue adjustment (ADDN2)</v>
      </c>
      <c r="F803" s="138">
        <f xml:space="preserve"> InpS!F$515</f>
        <v>0</v>
      </c>
      <c r="G803" s="138" t="str">
        <f xml:space="preserve"> InpS!G$515</f>
        <v>1 = Yes, 0 = No</v>
      </c>
    </row>
    <row r="804" spans="3:7" outlineLevel="3" x14ac:dyDescent="0.2">
      <c r="E804" s="138" t="str">
        <f xml:space="preserve"> InpS!E$516</f>
        <v>Eligible for post financeability adjustments tax uplift - PR19 Tax revenue adjustment (Residential retail)</v>
      </c>
      <c r="F804" s="138">
        <f xml:space="preserve"> InpS!F$516</f>
        <v>0</v>
      </c>
      <c r="G804" s="138" t="str">
        <f xml:space="preserve"> InpS!G$516</f>
        <v>1 = Yes, 0 = No</v>
      </c>
    </row>
    <row r="805" spans="3:7" outlineLevel="3" x14ac:dyDescent="0.2">
      <c r="E805" s="138" t="str">
        <f xml:space="preserve"> InpS!E$517</f>
        <v>Eligible for post financeability adjustments tax uplift - PR19 Tax revenue adjustment (Business retail)</v>
      </c>
      <c r="F805" s="138">
        <f xml:space="preserve"> InpS!F$517</f>
        <v>0</v>
      </c>
      <c r="G805" s="138" t="str">
        <f xml:space="preserve"> InpS!G$517</f>
        <v>1 = Yes, 0 = No</v>
      </c>
    </row>
    <row r="806" spans="3:7" outlineLevel="3" x14ac:dyDescent="0.2">
      <c r="F806" s="260"/>
    </row>
    <row r="807" spans="3:7" outlineLevel="3" x14ac:dyDescent="0.2">
      <c r="E807" s="11" t="s">
        <v>844</v>
      </c>
      <c r="F807" s="166">
        <f xml:space="preserve"> F789 * F798</f>
        <v>0</v>
      </c>
      <c r="G807" s="11" t="s">
        <v>158</v>
      </c>
    </row>
    <row r="808" spans="3:7" outlineLevel="3" x14ac:dyDescent="0.2">
      <c r="E808" s="11" t="s">
        <v>845</v>
      </c>
      <c r="F808" s="166">
        <f t="shared" ref="F808:F813" si="143" xml:space="preserve"> F790 * F799</f>
        <v>0</v>
      </c>
      <c r="G808" s="11" t="s">
        <v>158</v>
      </c>
    </row>
    <row r="809" spans="3:7" outlineLevel="3" x14ac:dyDescent="0.2">
      <c r="E809" s="11" t="s">
        <v>846</v>
      </c>
      <c r="F809" s="166">
        <f t="shared" si="143"/>
        <v>0</v>
      </c>
      <c r="G809" s="11" t="s">
        <v>158</v>
      </c>
    </row>
    <row r="810" spans="3:7" outlineLevel="3" x14ac:dyDescent="0.2">
      <c r="E810" s="11" t="s">
        <v>847</v>
      </c>
      <c r="F810" s="166">
        <f t="shared" si="143"/>
        <v>0</v>
      </c>
      <c r="G810" s="11" t="s">
        <v>158</v>
      </c>
    </row>
    <row r="811" spans="3:7" outlineLevel="3" x14ac:dyDescent="0.2">
      <c r="E811" s="11" t="s">
        <v>848</v>
      </c>
      <c r="F811" s="166">
        <f xml:space="preserve"> F793 * F802</f>
        <v>0</v>
      </c>
      <c r="G811" s="11" t="s">
        <v>158</v>
      </c>
    </row>
    <row r="812" spans="3:7" outlineLevel="3" x14ac:dyDescent="0.2">
      <c r="E812" s="11" t="s">
        <v>849</v>
      </c>
      <c r="F812" s="166">
        <f t="shared" si="143"/>
        <v>0</v>
      </c>
      <c r="G812" s="11" t="s">
        <v>158</v>
      </c>
    </row>
    <row r="813" spans="3:7" outlineLevel="3" x14ac:dyDescent="0.2">
      <c r="E813" s="11" t="s">
        <v>850</v>
      </c>
      <c r="F813" s="166">
        <f t="shared" si="143"/>
        <v>0</v>
      </c>
      <c r="G813" s="11" t="s">
        <v>158</v>
      </c>
    </row>
    <row r="814" spans="3:7" outlineLevel="3" x14ac:dyDescent="0.2">
      <c r="E814" s="11" t="s">
        <v>851</v>
      </c>
      <c r="F814" s="166">
        <f xml:space="preserve"> F796 * F805</f>
        <v>0</v>
      </c>
      <c r="G814" s="11" t="s">
        <v>158</v>
      </c>
    </row>
    <row r="815" spans="3:7" outlineLevel="3" x14ac:dyDescent="0.2">
      <c r="F815" s="260"/>
    </row>
    <row r="816" spans="3:7" outlineLevel="2" x14ac:dyDescent="0.2">
      <c r="C816" s="40" t="s">
        <v>852</v>
      </c>
      <c r="F816" s="260"/>
    </row>
    <row r="817" spans="5:7" outlineLevel="3" x14ac:dyDescent="0.2">
      <c r="E817" s="11" t="str">
        <f xml:space="preserve"> E$324</f>
        <v>PR19 RPI-CPIH wedge revenue adjustment expressed in 2022-23 CPIH FYA prices (WR)</v>
      </c>
      <c r="F817" s="260">
        <f t="shared" ref="F817:G817" si="144" xml:space="preserve"> F$324</f>
        <v>0.95513233647849038</v>
      </c>
      <c r="G817" s="11" t="str">
        <f t="shared" si="144"/>
        <v>£m</v>
      </c>
    </row>
    <row r="818" spans="5:7" outlineLevel="3" x14ac:dyDescent="0.2">
      <c r="E818" s="11" t="str">
        <f xml:space="preserve"> E$325</f>
        <v>PR19 RPI-CPIH wedge revenue adjustment expressed in 2022-23 CPIH FYA prices (WN)</v>
      </c>
      <c r="F818" s="260">
        <f t="shared" ref="F818:G818" si="145" xml:space="preserve"> F$325</f>
        <v>8.7968986886294562</v>
      </c>
      <c r="G818" s="11" t="str">
        <f t="shared" si="145"/>
        <v>£m</v>
      </c>
    </row>
    <row r="819" spans="5:7" outlineLevel="3" x14ac:dyDescent="0.2">
      <c r="E819" s="11" t="str">
        <f xml:space="preserve"> E$326</f>
        <v>PR19 RPI-CPIH wedge revenue adjustment expressed in 2022-23 CPIH FYA prices (WWN)</v>
      </c>
      <c r="F819" s="260">
        <f t="shared" ref="F819:G819" si="146" xml:space="preserve"> F$326</f>
        <v>16.682348472733089</v>
      </c>
      <c r="G819" s="11" t="str">
        <f t="shared" si="146"/>
        <v>£m</v>
      </c>
    </row>
    <row r="820" spans="5:7" outlineLevel="3" x14ac:dyDescent="0.2">
      <c r="E820" s="11" t="str">
        <f xml:space="preserve"> E$327</f>
        <v>PR19 RPI-CPIH wedge revenue adjustment expressed in 2022-23 CPIH FYA prices (BR)</v>
      </c>
      <c r="F820" s="260">
        <f t="shared" ref="F820:G820" si="147" xml:space="preserve"> F$327</f>
        <v>1.4084955221493682</v>
      </c>
      <c r="G820" s="11" t="str">
        <f t="shared" si="147"/>
        <v>£m</v>
      </c>
    </row>
    <row r="821" spans="5:7" outlineLevel="3" x14ac:dyDescent="0.2">
      <c r="E821" s="11" t="str">
        <f xml:space="preserve"> E$328</f>
        <v>PR19 RPI-CPIH wedge revenue adjustment expressed in 2022-23 CPIH FYA prices (ADDN1)</v>
      </c>
      <c r="F821" s="260">
        <f t="shared" ref="F821:G821" si="148" xml:space="preserve"> F$328</f>
        <v>0</v>
      </c>
      <c r="G821" s="11" t="str">
        <f t="shared" si="148"/>
        <v>£m</v>
      </c>
    </row>
    <row r="822" spans="5:7" outlineLevel="3" x14ac:dyDescent="0.2">
      <c r="E822" s="11" t="str">
        <f xml:space="preserve"> E$329</f>
        <v>PR19 RPI-CPIH wedge revenue adjustment expressed in 2022-23 CPIH FYA prices (ADDN2)</v>
      </c>
      <c r="F822" s="260">
        <f t="shared" ref="F822:G822" si="149" xml:space="preserve"> F$329</f>
        <v>0</v>
      </c>
      <c r="G822" s="11" t="str">
        <f t="shared" si="149"/>
        <v>£m</v>
      </c>
    </row>
    <row r="823" spans="5:7" outlineLevel="3" x14ac:dyDescent="0.2">
      <c r="E823" s="11" t="str">
        <f xml:space="preserve"> E$330</f>
        <v>PR19 RPI-CPIH wedge revenue adjustment expressed in 2022-23 CPIH FYA prices (Residential retail)</v>
      </c>
      <c r="F823" s="260">
        <f t="shared" ref="F823:G823" si="150" xml:space="preserve"> F$330</f>
        <v>0</v>
      </c>
      <c r="G823" s="11" t="str">
        <f t="shared" si="150"/>
        <v>£m</v>
      </c>
    </row>
    <row r="824" spans="5:7" outlineLevel="3" x14ac:dyDescent="0.2">
      <c r="E824" s="11" t="str">
        <f xml:space="preserve"> E$331</f>
        <v>PR19 RPI-CPIH wedge revenue adjustment expressed in 2022-23 CPIH FYA prices (Business retail)</v>
      </c>
      <c r="F824" s="260">
        <f t="shared" ref="F824:G824" si="151" xml:space="preserve"> F$331</f>
        <v>0</v>
      </c>
      <c r="G824" s="11" t="str">
        <f t="shared" si="151"/>
        <v>£m</v>
      </c>
    </row>
    <row r="825" spans="5:7" outlineLevel="3" x14ac:dyDescent="0.2">
      <c r="F825" s="260"/>
    </row>
    <row r="826" spans="5:7" outlineLevel="3" x14ac:dyDescent="0.2">
      <c r="E826" s="138" t="str">
        <f xml:space="preserve"> InpS!E$519</f>
        <v>Eligible for post financeability adjustments tax uplift - PR19 RPI-CPIH wedge revenue adjustment (WR)</v>
      </c>
      <c r="F826" s="138">
        <f xml:space="preserve"> InpS!F$519</f>
        <v>0</v>
      </c>
      <c r="G826" s="138" t="str">
        <f xml:space="preserve"> InpS!G$519</f>
        <v>1 = Yes, 0 = No</v>
      </c>
    </row>
    <row r="827" spans="5:7" outlineLevel="3" x14ac:dyDescent="0.2">
      <c r="E827" s="138" t="str">
        <f xml:space="preserve"> InpS!E$520</f>
        <v>Eligible for post financeability adjustments tax uplift - PR19 RPI-CPIH wedge revenue adjustment (WN)</v>
      </c>
      <c r="F827" s="138">
        <f xml:space="preserve"> InpS!F$520</f>
        <v>0</v>
      </c>
      <c r="G827" s="138" t="str">
        <f xml:space="preserve"> InpS!G$520</f>
        <v>1 = Yes, 0 = No</v>
      </c>
    </row>
    <row r="828" spans="5:7" outlineLevel="3" x14ac:dyDescent="0.2">
      <c r="E828" s="138" t="str">
        <f xml:space="preserve"> InpS!E$521</f>
        <v>Eligible for post financeability adjustments tax uplift - PR19 RPI-CPIH wedge revenue adjustment (WWN)</v>
      </c>
      <c r="F828" s="138">
        <f xml:space="preserve"> InpS!F$521</f>
        <v>0</v>
      </c>
      <c r="G828" s="138" t="str">
        <f xml:space="preserve"> InpS!G$521</f>
        <v>1 = Yes, 0 = No</v>
      </c>
    </row>
    <row r="829" spans="5:7" outlineLevel="3" x14ac:dyDescent="0.2">
      <c r="E829" s="138" t="str">
        <f xml:space="preserve"> InpS!E$522</f>
        <v>Eligible for post financeability adjustments tax uplift - PR19 RPI-CPIH wedge revenue adjustment (BR)</v>
      </c>
      <c r="F829" s="138">
        <f xml:space="preserve"> InpS!F$522</f>
        <v>0</v>
      </c>
      <c r="G829" s="138" t="str">
        <f xml:space="preserve"> InpS!G$522</f>
        <v>1 = Yes, 0 = No</v>
      </c>
    </row>
    <row r="830" spans="5:7" outlineLevel="3" x14ac:dyDescent="0.2">
      <c r="E830" s="138" t="str">
        <f xml:space="preserve"> InpS!E$523</f>
        <v>Eligible for post financeability adjustments tax uplift - PR19 RPI-CPIH wedge revenue adjustment (ADDN1)</v>
      </c>
      <c r="F830" s="138">
        <f xml:space="preserve"> InpS!F$523</f>
        <v>0</v>
      </c>
      <c r="G830" s="138" t="str">
        <f xml:space="preserve"> InpS!G$523</f>
        <v>1 = Yes, 0 = No</v>
      </c>
    </row>
    <row r="831" spans="5:7" outlineLevel="3" x14ac:dyDescent="0.2">
      <c r="E831" s="138" t="str">
        <f xml:space="preserve"> InpS!E$524</f>
        <v>Eligible for post financeability adjustments tax uplift - PR19 RPI-CPIH wedge revenue adjustment (ADDN2)</v>
      </c>
      <c r="F831" s="138">
        <f xml:space="preserve"> InpS!F$524</f>
        <v>0</v>
      </c>
      <c r="G831" s="138" t="str">
        <f xml:space="preserve"> InpS!G$524</f>
        <v>1 = Yes, 0 = No</v>
      </c>
    </row>
    <row r="832" spans="5:7" outlineLevel="3" x14ac:dyDescent="0.2">
      <c r="E832" s="138" t="str">
        <f xml:space="preserve"> InpS!E$525</f>
        <v>Eligible for post financeability adjustments tax uplift - PR19 RPI-CPIH wedge revenue adjustment (Residential retail)</v>
      </c>
      <c r="F832" s="138">
        <f xml:space="preserve"> InpS!F$525</f>
        <v>0</v>
      </c>
      <c r="G832" s="138" t="str">
        <f xml:space="preserve"> InpS!G$525</f>
        <v>1 = Yes, 0 = No</v>
      </c>
    </row>
    <row r="833" spans="3:7" outlineLevel="3" x14ac:dyDescent="0.2">
      <c r="E833" s="138" t="str">
        <f xml:space="preserve"> InpS!E$526</f>
        <v>Eligible for post financeability adjustments tax uplift - PR19 RPI-CPIH wedge revenue adjustment (Business retail)</v>
      </c>
      <c r="F833" s="138">
        <f xml:space="preserve"> InpS!F$526</f>
        <v>0</v>
      </c>
      <c r="G833" s="138" t="str">
        <f xml:space="preserve"> InpS!G$526</f>
        <v>1 = Yes, 0 = No</v>
      </c>
    </row>
    <row r="834" spans="3:7" outlineLevel="3" x14ac:dyDescent="0.2">
      <c r="F834" s="260"/>
    </row>
    <row r="835" spans="3:7" outlineLevel="3" x14ac:dyDescent="0.2">
      <c r="E835" s="11" t="s">
        <v>853</v>
      </c>
      <c r="F835" s="166">
        <f xml:space="preserve"> F817 * F826</f>
        <v>0</v>
      </c>
      <c r="G835" s="11" t="s">
        <v>158</v>
      </c>
    </row>
    <row r="836" spans="3:7" outlineLevel="3" x14ac:dyDescent="0.2">
      <c r="E836" s="11" t="s">
        <v>854</v>
      </c>
      <c r="F836" s="166">
        <f t="shared" ref="F836:F841" si="152" xml:space="preserve"> F818 * F827</f>
        <v>0</v>
      </c>
      <c r="G836" s="11" t="s">
        <v>158</v>
      </c>
    </row>
    <row r="837" spans="3:7" outlineLevel="3" x14ac:dyDescent="0.2">
      <c r="E837" s="11" t="s">
        <v>855</v>
      </c>
      <c r="F837" s="166">
        <f t="shared" si="152"/>
        <v>0</v>
      </c>
      <c r="G837" s="11" t="s">
        <v>158</v>
      </c>
    </row>
    <row r="838" spans="3:7" outlineLevel="3" x14ac:dyDescent="0.2">
      <c r="E838" s="11" t="s">
        <v>856</v>
      </c>
      <c r="F838" s="166">
        <f t="shared" si="152"/>
        <v>0</v>
      </c>
      <c r="G838" s="11" t="s">
        <v>158</v>
      </c>
    </row>
    <row r="839" spans="3:7" outlineLevel="3" x14ac:dyDescent="0.2">
      <c r="E839" s="11" t="s">
        <v>857</v>
      </c>
      <c r="F839" s="166">
        <f xml:space="preserve"> F821 * F830</f>
        <v>0</v>
      </c>
      <c r="G839" s="11" t="s">
        <v>158</v>
      </c>
    </row>
    <row r="840" spans="3:7" outlineLevel="3" x14ac:dyDescent="0.2">
      <c r="E840" s="11" t="s">
        <v>858</v>
      </c>
      <c r="F840" s="166">
        <f t="shared" si="152"/>
        <v>0</v>
      </c>
      <c r="G840" s="11" t="s">
        <v>158</v>
      </c>
    </row>
    <row r="841" spans="3:7" outlineLevel="3" x14ac:dyDescent="0.2">
      <c r="E841" s="11" t="s">
        <v>859</v>
      </c>
      <c r="F841" s="166">
        <f t="shared" si="152"/>
        <v>0</v>
      </c>
      <c r="G841" s="11" t="s">
        <v>158</v>
      </c>
    </row>
    <row r="842" spans="3:7" outlineLevel="3" x14ac:dyDescent="0.2">
      <c r="E842" s="11" t="s">
        <v>860</v>
      </c>
      <c r="F842" s="166">
        <f xml:space="preserve"> F824 * F833</f>
        <v>0</v>
      </c>
      <c r="G842" s="11" t="s">
        <v>158</v>
      </c>
    </row>
    <row r="843" spans="3:7" outlineLevel="3" x14ac:dyDescent="0.2">
      <c r="F843" s="260"/>
    </row>
    <row r="844" spans="3:7" outlineLevel="2" x14ac:dyDescent="0.2">
      <c r="C844" s="40" t="s">
        <v>861</v>
      </c>
      <c r="F844" s="260"/>
    </row>
    <row r="845" spans="3:7" outlineLevel="3" x14ac:dyDescent="0.2">
      <c r="E845" s="11" t="str">
        <f xml:space="preserve"> E$333</f>
        <v>PR19 Strategic regional water resources revenue adjustment expressed in 2022-23 CPIH FYA prices (WR)</v>
      </c>
      <c r="F845" s="260">
        <f t="shared" ref="F845:G845" si="153" xml:space="preserve"> F$333</f>
        <v>0</v>
      </c>
      <c r="G845" s="11" t="str">
        <f t="shared" si="153"/>
        <v>£m</v>
      </c>
    </row>
    <row r="846" spans="3:7" outlineLevel="3" x14ac:dyDescent="0.2">
      <c r="E846" s="11" t="str">
        <f xml:space="preserve"> E$334</f>
        <v>PR19 Strategic regional water resources revenue adjustment expressed in 2022-23 CPIH FYA prices (WN)</v>
      </c>
      <c r="F846" s="260">
        <f t="shared" ref="F846:G846" si="154" xml:space="preserve"> F$334</f>
        <v>0</v>
      </c>
      <c r="G846" s="11" t="str">
        <f t="shared" si="154"/>
        <v>£m</v>
      </c>
    </row>
    <row r="847" spans="3:7" outlineLevel="3" x14ac:dyDescent="0.2">
      <c r="E847" s="11" t="str">
        <f xml:space="preserve"> E$335</f>
        <v>PR19 Strategic regional water resources revenue adjustment expressed in 2022-23 CPIH FYA prices (WWN)</v>
      </c>
      <c r="F847" s="260">
        <f t="shared" ref="F847:G847" si="155" xml:space="preserve"> F$335</f>
        <v>0</v>
      </c>
      <c r="G847" s="11" t="str">
        <f t="shared" si="155"/>
        <v>£m</v>
      </c>
    </row>
    <row r="848" spans="3:7" outlineLevel="3" x14ac:dyDescent="0.2">
      <c r="E848" s="11" t="str">
        <f xml:space="preserve"> E$336</f>
        <v>PR19 Strategic regional water resources revenue adjustment expressed in 2022-23 CPIH FYA prices (BR)</v>
      </c>
      <c r="F848" s="260">
        <f t="shared" ref="F848:G848" si="156" xml:space="preserve"> F$336</f>
        <v>0</v>
      </c>
      <c r="G848" s="11" t="str">
        <f t="shared" si="156"/>
        <v>£m</v>
      </c>
    </row>
    <row r="849" spans="5:7" outlineLevel="3" x14ac:dyDescent="0.2">
      <c r="E849" s="11" t="str">
        <f xml:space="preserve"> E$337</f>
        <v>PR19 Strategic regional water resources revenue adjustment expressed in 2022-23 CPIH FYA prices (ADDN1)</v>
      </c>
      <c r="F849" s="260">
        <f t="shared" ref="F849:G849" si="157" xml:space="preserve"> F$337</f>
        <v>0</v>
      </c>
      <c r="G849" s="11" t="str">
        <f t="shared" si="157"/>
        <v>£m</v>
      </c>
    </row>
    <row r="850" spans="5:7" outlineLevel="3" x14ac:dyDescent="0.2">
      <c r="E850" s="11" t="str">
        <f xml:space="preserve"> E$338</f>
        <v>PR19 Strategic regional water resources revenue adjustment expressed in 2022-23 CPIH FYA prices (ADDN2)</v>
      </c>
      <c r="F850" s="260">
        <f t="shared" ref="F850:G850" si="158" xml:space="preserve"> F$338</f>
        <v>0</v>
      </c>
      <c r="G850" s="11" t="str">
        <f t="shared" si="158"/>
        <v>£m</v>
      </c>
    </row>
    <row r="851" spans="5:7" outlineLevel="3" x14ac:dyDescent="0.2">
      <c r="E851" s="11" t="str">
        <f xml:space="preserve"> E$339</f>
        <v>PR19 Strategic regional water resources revenue adjustment expressed in 2022-23 CPIH FYA prices (Residential retail)</v>
      </c>
      <c r="F851" s="260">
        <f t="shared" ref="F851:G851" si="159" xml:space="preserve"> F$339</f>
        <v>0</v>
      </c>
      <c r="G851" s="11" t="str">
        <f t="shared" si="159"/>
        <v>£m</v>
      </c>
    </row>
    <row r="852" spans="5:7" outlineLevel="3" x14ac:dyDescent="0.2">
      <c r="E852" s="11" t="str">
        <f xml:space="preserve"> E$340</f>
        <v>PR19 Strategic regional water resources revenue adjustment expressed in 2022-23 CPIH FYA prices (Business retail)</v>
      </c>
      <c r="F852" s="260">
        <f t="shared" ref="F852:G852" si="160" xml:space="preserve"> F$340</f>
        <v>0</v>
      </c>
      <c r="G852" s="11" t="str">
        <f t="shared" si="160"/>
        <v>£m</v>
      </c>
    </row>
    <row r="853" spans="5:7" outlineLevel="3" x14ac:dyDescent="0.2">
      <c r="F853" s="260"/>
    </row>
    <row r="854" spans="5:7" outlineLevel="3" x14ac:dyDescent="0.2">
      <c r="E854" s="138" t="str">
        <f xml:space="preserve"> InpS!E$528</f>
        <v>Eligible for post financeability adjustments tax uplift - PR19 Strategic regional water resources revenue adjustment (WR)</v>
      </c>
      <c r="F854" s="138">
        <f xml:space="preserve"> InpS!F$528</f>
        <v>0</v>
      </c>
      <c r="G854" s="138" t="str">
        <f xml:space="preserve"> InpS!G$528</f>
        <v>1 = Yes, 0 = No</v>
      </c>
    </row>
    <row r="855" spans="5:7" outlineLevel="3" x14ac:dyDescent="0.2">
      <c r="E855" s="138" t="str">
        <f xml:space="preserve"> InpS!E$529</f>
        <v>Eligible for post financeability adjustments tax uplift - PR19 Strategic regional water resources revenue adjustment (WN)</v>
      </c>
      <c r="F855" s="138">
        <f xml:space="preserve"> InpS!F$529</f>
        <v>0</v>
      </c>
      <c r="G855" s="138" t="str">
        <f xml:space="preserve"> InpS!G$529</f>
        <v>1 = Yes, 0 = No</v>
      </c>
    </row>
    <row r="856" spans="5:7" outlineLevel="3" x14ac:dyDescent="0.2">
      <c r="E856" s="138" t="str">
        <f xml:space="preserve"> InpS!E$530</f>
        <v>Eligible for post financeability adjustments tax uplift - PR19 Strategic regional water resources revenue adjustment (WWN)</v>
      </c>
      <c r="F856" s="138">
        <f xml:space="preserve"> InpS!F$530</f>
        <v>0</v>
      </c>
      <c r="G856" s="138" t="str">
        <f xml:space="preserve"> InpS!G$530</f>
        <v>1 = Yes, 0 = No</v>
      </c>
    </row>
    <row r="857" spans="5:7" outlineLevel="3" x14ac:dyDescent="0.2">
      <c r="E857" s="138" t="str">
        <f xml:space="preserve"> InpS!E$531</f>
        <v>Eligible for post financeability adjustments tax uplift - PR19 Strategic regional water resources revenue adjustment (BR)</v>
      </c>
      <c r="F857" s="138">
        <f xml:space="preserve"> InpS!F$531</f>
        <v>0</v>
      </c>
      <c r="G857" s="138" t="str">
        <f xml:space="preserve"> InpS!G$531</f>
        <v>1 = Yes, 0 = No</v>
      </c>
    </row>
    <row r="858" spans="5:7" outlineLevel="3" x14ac:dyDescent="0.2">
      <c r="E858" s="138" t="str">
        <f xml:space="preserve"> InpS!E$532</f>
        <v>Eligible for post financeability adjustments tax uplift - PR19 Strategic regional water resources revenue adjustment (ADDN1)</v>
      </c>
      <c r="F858" s="138">
        <f xml:space="preserve"> InpS!F$532</f>
        <v>0</v>
      </c>
      <c r="G858" s="138" t="str">
        <f xml:space="preserve"> InpS!G$532</f>
        <v>1 = Yes, 0 = No</v>
      </c>
    </row>
    <row r="859" spans="5:7" outlineLevel="3" x14ac:dyDescent="0.2">
      <c r="E859" s="138" t="str">
        <f xml:space="preserve"> InpS!E$533</f>
        <v>Eligible for post financeability adjustments tax uplift - PR19 Strategic regional water resources revenue adjustment (ADDN2)</v>
      </c>
      <c r="F859" s="138">
        <f xml:space="preserve"> InpS!F$533</f>
        <v>0</v>
      </c>
      <c r="G859" s="138" t="str">
        <f xml:space="preserve"> InpS!G$533</f>
        <v>1 = Yes, 0 = No</v>
      </c>
    </row>
    <row r="860" spans="5:7" outlineLevel="3" x14ac:dyDescent="0.2">
      <c r="E860" s="138" t="str">
        <f xml:space="preserve"> InpS!E$534</f>
        <v>Eligible for post financeability adjustments tax uplift - PR19 Strategic regional water resources revenue adjustment (Residential retail)</v>
      </c>
      <c r="F860" s="138">
        <f xml:space="preserve"> InpS!F$534</f>
        <v>0</v>
      </c>
      <c r="G860" s="138" t="str">
        <f xml:space="preserve"> InpS!G$534</f>
        <v>1 = Yes, 0 = No</v>
      </c>
    </row>
    <row r="861" spans="5:7" outlineLevel="3" x14ac:dyDescent="0.2">
      <c r="E861" s="138" t="str">
        <f xml:space="preserve"> InpS!E$535</f>
        <v>Eligible for post financeability adjustments tax uplift - PR19 Strategic regional water resources revenue adjustment (Business retail)</v>
      </c>
      <c r="F861" s="138">
        <f xml:space="preserve"> InpS!F$535</f>
        <v>0</v>
      </c>
      <c r="G861" s="138" t="str">
        <f xml:space="preserve"> InpS!G$535</f>
        <v>1 = Yes, 0 = No</v>
      </c>
    </row>
    <row r="862" spans="5:7" outlineLevel="3" x14ac:dyDescent="0.2">
      <c r="F862" s="260"/>
    </row>
    <row r="863" spans="5:7" outlineLevel="3" x14ac:dyDescent="0.2">
      <c r="E863" s="11" t="s">
        <v>862</v>
      </c>
      <c r="F863" s="166">
        <f xml:space="preserve"> F845 * F854</f>
        <v>0</v>
      </c>
      <c r="G863" s="11" t="s">
        <v>158</v>
      </c>
    </row>
    <row r="864" spans="5:7" outlineLevel="3" x14ac:dyDescent="0.2">
      <c r="E864" s="11" t="s">
        <v>863</v>
      </c>
      <c r="F864" s="166">
        <f t="shared" ref="F864:F869" si="161" xml:space="preserve"> F846 * F855</f>
        <v>0</v>
      </c>
      <c r="G864" s="11" t="s">
        <v>158</v>
      </c>
    </row>
    <row r="865" spans="3:7" outlineLevel="3" x14ac:dyDescent="0.2">
      <c r="E865" s="11" t="s">
        <v>864</v>
      </c>
      <c r="F865" s="166">
        <f t="shared" si="161"/>
        <v>0</v>
      </c>
      <c r="G865" s="11" t="s">
        <v>158</v>
      </c>
    </row>
    <row r="866" spans="3:7" outlineLevel="3" x14ac:dyDescent="0.2">
      <c r="E866" s="11" t="s">
        <v>865</v>
      </c>
      <c r="F866" s="166">
        <f t="shared" si="161"/>
        <v>0</v>
      </c>
      <c r="G866" s="11" t="s">
        <v>158</v>
      </c>
    </row>
    <row r="867" spans="3:7" outlineLevel="3" x14ac:dyDescent="0.2">
      <c r="E867" s="11" t="s">
        <v>866</v>
      </c>
      <c r="F867" s="166">
        <f xml:space="preserve"> F849 * F858</f>
        <v>0</v>
      </c>
      <c r="G867" s="11" t="s">
        <v>158</v>
      </c>
    </row>
    <row r="868" spans="3:7" outlineLevel="3" x14ac:dyDescent="0.2">
      <c r="E868" s="11" t="s">
        <v>867</v>
      </c>
      <c r="F868" s="166">
        <f t="shared" si="161"/>
        <v>0</v>
      </c>
      <c r="G868" s="11" t="s">
        <v>158</v>
      </c>
    </row>
    <row r="869" spans="3:7" outlineLevel="3" x14ac:dyDescent="0.2">
      <c r="E869" s="11" t="s">
        <v>868</v>
      </c>
      <c r="F869" s="166">
        <f t="shared" si="161"/>
        <v>0</v>
      </c>
      <c r="G869" s="11" t="s">
        <v>158</v>
      </c>
    </row>
    <row r="870" spans="3:7" outlineLevel="3" x14ac:dyDescent="0.2">
      <c r="E870" s="11" t="s">
        <v>869</v>
      </c>
      <c r="F870" s="166">
        <f xml:space="preserve"> F852 * F861</f>
        <v>0</v>
      </c>
      <c r="G870" s="11" t="s">
        <v>158</v>
      </c>
    </row>
    <row r="871" spans="3:7" outlineLevel="3" x14ac:dyDescent="0.2">
      <c r="F871" s="260"/>
    </row>
    <row r="872" spans="3:7" outlineLevel="2" x14ac:dyDescent="0.2">
      <c r="C872" s="40" t="s">
        <v>870</v>
      </c>
      <c r="F872" s="260"/>
    </row>
    <row r="873" spans="3:7" outlineLevel="3" x14ac:dyDescent="0.2">
      <c r="E873" s="11" t="str">
        <f xml:space="preserve"> E$342</f>
        <v>PR19 Havant Thicket activities revenue adjustment expressed in 2022-23 CPIH FYA prices (WR)</v>
      </c>
      <c r="F873" s="260">
        <f t="shared" ref="F873:G873" si="162" xml:space="preserve"> F$342</f>
        <v>0</v>
      </c>
      <c r="G873" s="11" t="str">
        <f t="shared" si="162"/>
        <v>£m</v>
      </c>
    </row>
    <row r="874" spans="3:7" outlineLevel="3" x14ac:dyDescent="0.2">
      <c r="E874" s="11" t="str">
        <f xml:space="preserve"> E$343</f>
        <v>PR19 Havant Thicket activities revenue adjustment expressed in 2022-23 CPIH FYA prices (WN)</v>
      </c>
      <c r="F874" s="260">
        <f t="shared" ref="F874:G874" si="163" xml:space="preserve"> F$343</f>
        <v>0</v>
      </c>
      <c r="G874" s="11" t="str">
        <f t="shared" si="163"/>
        <v>£m</v>
      </c>
    </row>
    <row r="875" spans="3:7" outlineLevel="3" x14ac:dyDescent="0.2">
      <c r="E875" s="11" t="str">
        <f xml:space="preserve"> E$344</f>
        <v>PR19 Havant Thicket activities revenue adjustment expressed in 2022-23 CPIH FYA prices (WWN)</v>
      </c>
      <c r="F875" s="260">
        <f t="shared" ref="F875:G875" si="164" xml:space="preserve"> F$344</f>
        <v>0</v>
      </c>
      <c r="G875" s="11" t="str">
        <f t="shared" si="164"/>
        <v>£m</v>
      </c>
    </row>
    <row r="876" spans="3:7" outlineLevel="3" x14ac:dyDescent="0.2">
      <c r="E876" s="11" t="str">
        <f xml:space="preserve"> E$345</f>
        <v>PR19 Havant Thicket activities revenue adjustment expressed in 2022-23 CPIH FYA prices (BR)</v>
      </c>
      <c r="F876" s="260">
        <f t="shared" ref="F876:G876" si="165" xml:space="preserve"> F$345</f>
        <v>0</v>
      </c>
      <c r="G876" s="11" t="str">
        <f t="shared" si="165"/>
        <v>£m</v>
      </c>
    </row>
    <row r="877" spans="3:7" outlineLevel="3" x14ac:dyDescent="0.2">
      <c r="E877" s="11" t="str">
        <f xml:space="preserve"> E$346</f>
        <v>PR19 Havant Thicket activities revenue adjustment expressed in 2022-23 CPIH FYA prices (ADDN1)</v>
      </c>
      <c r="F877" s="260">
        <f t="shared" ref="F877:G877" si="166" xml:space="preserve"> F$346</f>
        <v>0</v>
      </c>
      <c r="G877" s="11" t="str">
        <f t="shared" si="166"/>
        <v>£m</v>
      </c>
    </row>
    <row r="878" spans="3:7" outlineLevel="3" x14ac:dyDescent="0.2">
      <c r="E878" s="11" t="str">
        <f xml:space="preserve"> E$347</f>
        <v>PR19 Havant Thicket activities revenue adjustment expressed in 2022-23 CPIH FYA prices (ADDN2)</v>
      </c>
      <c r="F878" s="260">
        <f t="shared" ref="F878:G878" si="167" xml:space="preserve"> F$347</f>
        <v>0</v>
      </c>
      <c r="G878" s="11" t="str">
        <f t="shared" si="167"/>
        <v>£m</v>
      </c>
    </row>
    <row r="879" spans="3:7" outlineLevel="3" x14ac:dyDescent="0.2">
      <c r="E879" s="11" t="str">
        <f xml:space="preserve"> E$348</f>
        <v>PR19 Havant Thicket activities revenue adjustment expressed in 2022-23 CPIH FYA prices (Residential retail)</v>
      </c>
      <c r="F879" s="260">
        <f t="shared" ref="F879:G879" si="168" xml:space="preserve"> F$348</f>
        <v>0</v>
      </c>
      <c r="G879" s="11" t="str">
        <f t="shared" si="168"/>
        <v>£m</v>
      </c>
    </row>
    <row r="880" spans="3:7" outlineLevel="3" x14ac:dyDescent="0.2">
      <c r="E880" s="11" t="str">
        <f xml:space="preserve"> E$349</f>
        <v>PR19 Havant Thicket activities revenue adjustment expressed in 2022-23 CPIH FYA prices (Business retail)</v>
      </c>
      <c r="F880" s="260">
        <f t="shared" ref="F880:G880" si="169" xml:space="preserve"> F$349</f>
        <v>0</v>
      </c>
      <c r="G880" s="11" t="str">
        <f t="shared" si="169"/>
        <v>£m</v>
      </c>
    </row>
    <row r="881" spans="5:7" outlineLevel="3" x14ac:dyDescent="0.2">
      <c r="F881" s="260"/>
    </row>
    <row r="882" spans="5:7" outlineLevel="3" x14ac:dyDescent="0.2">
      <c r="E882" s="138" t="str">
        <f xml:space="preserve"> InpS!E$537</f>
        <v>Eligible for post financeability adjustments tax uplift - PR19 Havant Thicket activities revenue adjustment (WR)</v>
      </c>
      <c r="F882" s="138">
        <f xml:space="preserve"> InpS!F$537</f>
        <v>0</v>
      </c>
      <c r="G882" s="138" t="str">
        <f xml:space="preserve"> InpS!G$537</f>
        <v>1 = Yes, 0 = No</v>
      </c>
    </row>
    <row r="883" spans="5:7" outlineLevel="3" x14ac:dyDescent="0.2">
      <c r="E883" s="138" t="str">
        <f xml:space="preserve"> InpS!E$538</f>
        <v>Eligible for post financeability adjustments tax uplift - PR19 Havant Thicket activities revenue adjustment (WN)</v>
      </c>
      <c r="F883" s="138">
        <f xml:space="preserve"> InpS!F$538</f>
        <v>0</v>
      </c>
      <c r="G883" s="138" t="str">
        <f xml:space="preserve"> InpS!G$538</f>
        <v>1 = Yes, 0 = No</v>
      </c>
    </row>
    <row r="884" spans="5:7" outlineLevel="3" x14ac:dyDescent="0.2">
      <c r="E884" s="138" t="str">
        <f xml:space="preserve"> InpS!E$539</f>
        <v>Eligible for post financeability adjustments tax uplift - PR19 Havant Thicket activities revenue adjustment (WWN)</v>
      </c>
      <c r="F884" s="138">
        <f xml:space="preserve"> InpS!F$539</f>
        <v>0</v>
      </c>
      <c r="G884" s="138" t="str">
        <f xml:space="preserve"> InpS!G$539</f>
        <v>1 = Yes, 0 = No</v>
      </c>
    </row>
    <row r="885" spans="5:7" outlineLevel="3" x14ac:dyDescent="0.2">
      <c r="E885" s="138" t="str">
        <f xml:space="preserve"> InpS!E$540</f>
        <v>Eligible for post financeability adjustments tax uplift - PR19 Havant Thicket activities revenue adjustment (BR)</v>
      </c>
      <c r="F885" s="138">
        <f xml:space="preserve"> InpS!F$540</f>
        <v>0</v>
      </c>
      <c r="G885" s="138" t="str">
        <f xml:space="preserve"> InpS!G$540</f>
        <v>1 = Yes, 0 = No</v>
      </c>
    </row>
    <row r="886" spans="5:7" outlineLevel="3" x14ac:dyDescent="0.2">
      <c r="E886" s="138" t="str">
        <f xml:space="preserve"> InpS!E$541</f>
        <v>Eligible for post financeability adjustments tax uplift - PR19 Havant Thicket activities revenue adjustment (ADDN1)</v>
      </c>
      <c r="F886" s="138">
        <f xml:space="preserve"> InpS!F$541</f>
        <v>0</v>
      </c>
      <c r="G886" s="138" t="str">
        <f xml:space="preserve"> InpS!G$541</f>
        <v>1 = Yes, 0 = No</v>
      </c>
    </row>
    <row r="887" spans="5:7" outlineLevel="3" x14ac:dyDescent="0.2">
      <c r="E887" s="138" t="str">
        <f xml:space="preserve"> InpS!E$542</f>
        <v>Eligible for post financeability adjustments tax uplift - PR19 Havant Thicket activities revenue adjustment (ADDN2)</v>
      </c>
      <c r="F887" s="138">
        <f xml:space="preserve"> InpS!F$542</f>
        <v>0</v>
      </c>
      <c r="G887" s="138" t="str">
        <f xml:space="preserve"> InpS!G$542</f>
        <v>1 = Yes, 0 = No</v>
      </c>
    </row>
    <row r="888" spans="5:7" outlineLevel="3" x14ac:dyDescent="0.2">
      <c r="E888" s="138" t="str">
        <f xml:space="preserve"> InpS!E$543</f>
        <v>Eligible for post financeability adjustments tax uplift - PR19 Havant Thicket activities revenue adjustment (Residential retail)</v>
      </c>
      <c r="F888" s="138">
        <f xml:space="preserve"> InpS!F$543</f>
        <v>0</v>
      </c>
      <c r="G888" s="138" t="str">
        <f xml:space="preserve"> InpS!G$543</f>
        <v>1 = Yes, 0 = No</v>
      </c>
    </row>
    <row r="889" spans="5:7" outlineLevel="3" x14ac:dyDescent="0.2">
      <c r="E889" s="138" t="str">
        <f xml:space="preserve"> InpS!E$544</f>
        <v>Eligible for post financeability adjustments tax uplift - PR19 Havant Thicket activities revenue adjustment (Business retail)</v>
      </c>
      <c r="F889" s="138">
        <f xml:space="preserve"> InpS!F$544</f>
        <v>0</v>
      </c>
      <c r="G889" s="138" t="str">
        <f xml:space="preserve"> InpS!G$544</f>
        <v>1 = Yes, 0 = No</v>
      </c>
    </row>
    <row r="890" spans="5:7" outlineLevel="3" x14ac:dyDescent="0.2">
      <c r="F890" s="260"/>
    </row>
    <row r="891" spans="5:7" outlineLevel="3" x14ac:dyDescent="0.2">
      <c r="E891" s="11" t="s">
        <v>871</v>
      </c>
      <c r="F891" s="166">
        <f xml:space="preserve"> F873 * F882</f>
        <v>0</v>
      </c>
      <c r="G891" s="11" t="s">
        <v>158</v>
      </c>
    </row>
    <row r="892" spans="5:7" outlineLevel="3" x14ac:dyDescent="0.2">
      <c r="E892" s="11" t="s">
        <v>872</v>
      </c>
      <c r="F892" s="166">
        <f t="shared" ref="F892:F897" si="170" xml:space="preserve"> F874 * F883</f>
        <v>0</v>
      </c>
      <c r="G892" s="11" t="s">
        <v>158</v>
      </c>
    </row>
    <row r="893" spans="5:7" outlineLevel="3" x14ac:dyDescent="0.2">
      <c r="E893" s="11" t="s">
        <v>873</v>
      </c>
      <c r="F893" s="166">
        <f t="shared" si="170"/>
        <v>0</v>
      </c>
      <c r="G893" s="11" t="s">
        <v>158</v>
      </c>
    </row>
    <row r="894" spans="5:7" outlineLevel="3" x14ac:dyDescent="0.2">
      <c r="E894" s="11" t="s">
        <v>874</v>
      </c>
      <c r="F894" s="166">
        <f t="shared" si="170"/>
        <v>0</v>
      </c>
      <c r="G894" s="11" t="s">
        <v>158</v>
      </c>
    </row>
    <row r="895" spans="5:7" outlineLevel="3" x14ac:dyDescent="0.2">
      <c r="E895" s="11" t="s">
        <v>875</v>
      </c>
      <c r="F895" s="166">
        <f xml:space="preserve"> F877 * F886</f>
        <v>0</v>
      </c>
      <c r="G895" s="11" t="s">
        <v>158</v>
      </c>
    </row>
    <row r="896" spans="5:7" outlineLevel="3" x14ac:dyDescent="0.2">
      <c r="E896" s="11" t="s">
        <v>876</v>
      </c>
      <c r="F896" s="166">
        <f t="shared" si="170"/>
        <v>0</v>
      </c>
      <c r="G896" s="11" t="s">
        <v>158</v>
      </c>
    </row>
    <row r="897" spans="3:7" outlineLevel="3" x14ac:dyDescent="0.2">
      <c r="E897" s="11" t="s">
        <v>877</v>
      </c>
      <c r="F897" s="166">
        <f t="shared" si="170"/>
        <v>0</v>
      </c>
      <c r="G897" s="11" t="s">
        <v>158</v>
      </c>
    </row>
    <row r="898" spans="3:7" outlineLevel="3" x14ac:dyDescent="0.2">
      <c r="E898" s="11" t="s">
        <v>878</v>
      </c>
      <c r="F898" s="166">
        <f xml:space="preserve"> F880 * F889</f>
        <v>0</v>
      </c>
      <c r="G898" s="11" t="s">
        <v>158</v>
      </c>
    </row>
    <row r="899" spans="3:7" outlineLevel="3" x14ac:dyDescent="0.2">
      <c r="F899" s="260"/>
    </row>
    <row r="900" spans="3:7" outlineLevel="2" x14ac:dyDescent="0.2">
      <c r="C900" s="40" t="s">
        <v>879</v>
      </c>
      <c r="F900" s="260"/>
    </row>
    <row r="901" spans="3:7" outlineLevel="3" x14ac:dyDescent="0.2">
      <c r="E901" s="11" t="str">
        <f xml:space="preserve"> E$351</f>
        <v>PR19 Green recovery costs revenue adjustment expressed in 2022-23 CPIH FYA prices (WR)</v>
      </c>
      <c r="F901" s="260">
        <f t="shared" ref="F901:G901" si="171" xml:space="preserve"> F$351</f>
        <v>0</v>
      </c>
      <c r="G901" s="11" t="str">
        <f t="shared" si="171"/>
        <v>£m</v>
      </c>
    </row>
    <row r="902" spans="3:7" outlineLevel="3" x14ac:dyDescent="0.2">
      <c r="E902" s="11" t="str">
        <f xml:space="preserve"> E$352</f>
        <v>PR19 Green recovery costs revenue adjustment expressed in 2022-23 CPIH FYA prices (WN)</v>
      </c>
      <c r="F902" s="260">
        <f t="shared" ref="F902:G902" si="172" xml:space="preserve"> F$352</f>
        <v>0</v>
      </c>
      <c r="G902" s="11" t="str">
        <f t="shared" si="172"/>
        <v>£m</v>
      </c>
    </row>
    <row r="903" spans="3:7" outlineLevel="3" x14ac:dyDescent="0.2">
      <c r="E903" s="11" t="str">
        <f xml:space="preserve"> E$353</f>
        <v>PR19 Green recovery costs revenue adjustment expressed in 2022-23 CPIH FYA prices (WWN)</v>
      </c>
      <c r="F903" s="260">
        <f t="shared" ref="F903:G903" si="173" xml:space="preserve"> F$353</f>
        <v>0</v>
      </c>
      <c r="G903" s="11" t="str">
        <f t="shared" si="173"/>
        <v>£m</v>
      </c>
    </row>
    <row r="904" spans="3:7" outlineLevel="3" x14ac:dyDescent="0.2">
      <c r="E904" s="11" t="str">
        <f xml:space="preserve"> E$354</f>
        <v>PR19 Green recovery costs revenue adjustment expressed in 2022-23 CPIH FYA prices (BR)</v>
      </c>
      <c r="F904" s="260">
        <f t="shared" ref="F904:G904" si="174" xml:space="preserve"> F$354</f>
        <v>0</v>
      </c>
      <c r="G904" s="11" t="str">
        <f t="shared" si="174"/>
        <v>£m</v>
      </c>
    </row>
    <row r="905" spans="3:7" outlineLevel="3" x14ac:dyDescent="0.2">
      <c r="E905" s="11" t="str">
        <f xml:space="preserve"> E$355</f>
        <v>PR19 Green recovery costs revenue adjustment expressed in 2022-23 CPIH FYA prices (ADDN1)</v>
      </c>
      <c r="F905" s="260">
        <f t="shared" ref="F905:G905" si="175" xml:space="preserve"> F$355</f>
        <v>0</v>
      </c>
      <c r="G905" s="11" t="str">
        <f t="shared" si="175"/>
        <v>£m</v>
      </c>
    </row>
    <row r="906" spans="3:7" outlineLevel="3" x14ac:dyDescent="0.2">
      <c r="E906" s="11" t="str">
        <f xml:space="preserve"> E$356</f>
        <v>PR19 Green recovery costs revenue adjustment expressed in 2022-23 CPIH FYA prices (ADDN2)</v>
      </c>
      <c r="F906" s="260">
        <f t="shared" ref="F906:G906" si="176" xml:space="preserve"> F$356</f>
        <v>0</v>
      </c>
      <c r="G906" s="11" t="str">
        <f t="shared" si="176"/>
        <v>£m</v>
      </c>
    </row>
    <row r="907" spans="3:7" outlineLevel="3" x14ac:dyDescent="0.2">
      <c r="E907" s="11" t="str">
        <f xml:space="preserve"> E$357</f>
        <v>PR19 Green recovery costs revenue adjustment expressed in 2022-23 CPIH FYA prices (Residential retail)</v>
      </c>
      <c r="F907" s="260">
        <f t="shared" ref="F907:G907" si="177" xml:space="preserve"> F$357</f>
        <v>0</v>
      </c>
      <c r="G907" s="11" t="str">
        <f t="shared" si="177"/>
        <v>£m</v>
      </c>
    </row>
    <row r="908" spans="3:7" outlineLevel="3" x14ac:dyDescent="0.2">
      <c r="E908" s="11" t="str">
        <f xml:space="preserve"> E$358</f>
        <v>PR19 Green recovery costs revenue adjustment expressed in 2022-23 CPIH FYA prices (Business retail)</v>
      </c>
      <c r="F908" s="260">
        <f t="shared" ref="F908:G908" si="178" xml:space="preserve"> F$358</f>
        <v>0</v>
      </c>
      <c r="G908" s="11" t="str">
        <f t="shared" si="178"/>
        <v>£m</v>
      </c>
    </row>
    <row r="909" spans="3:7" outlineLevel="3" x14ac:dyDescent="0.2">
      <c r="F909" s="260"/>
    </row>
    <row r="910" spans="3:7" outlineLevel="3" x14ac:dyDescent="0.2">
      <c r="E910" s="138" t="str">
        <f xml:space="preserve"> InpS!E$546</f>
        <v>Eligible for post financeability adjustments tax uplift - PR19 Green recovery costs revenue adjustment (WR)</v>
      </c>
      <c r="F910" s="138">
        <f xml:space="preserve"> InpS!F$546</f>
        <v>0</v>
      </c>
      <c r="G910" s="138" t="str">
        <f xml:space="preserve"> InpS!G$546</f>
        <v>1 = Yes, 0 = No</v>
      </c>
    </row>
    <row r="911" spans="3:7" outlineLevel="3" x14ac:dyDescent="0.2">
      <c r="E911" s="138" t="str">
        <f xml:space="preserve"> InpS!E$547</f>
        <v>Eligible for post financeability adjustments tax uplift - PR19 Green recovery costs revenue adjustment (WN)</v>
      </c>
      <c r="F911" s="138">
        <f xml:space="preserve"> InpS!F$547</f>
        <v>0</v>
      </c>
      <c r="G911" s="138" t="str">
        <f xml:space="preserve"> InpS!G$547</f>
        <v>1 = Yes, 0 = No</v>
      </c>
    </row>
    <row r="912" spans="3:7" outlineLevel="3" x14ac:dyDescent="0.2">
      <c r="E912" s="138" t="str">
        <f xml:space="preserve"> InpS!E$548</f>
        <v>Eligible for post financeability adjustments tax uplift - PR19 Green recovery costs revenue adjustment (WWN)</v>
      </c>
      <c r="F912" s="138">
        <f xml:space="preserve"> InpS!F$548</f>
        <v>0</v>
      </c>
      <c r="G912" s="138" t="str">
        <f xml:space="preserve"> InpS!G$548</f>
        <v>1 = Yes, 0 = No</v>
      </c>
    </row>
    <row r="913" spans="3:7" outlineLevel="3" x14ac:dyDescent="0.2">
      <c r="E913" s="138" t="str">
        <f xml:space="preserve"> InpS!E$549</f>
        <v>Eligible for post financeability adjustments tax uplift - PR19 Green recovery costs revenue adjustment (BR)</v>
      </c>
      <c r="F913" s="138">
        <f xml:space="preserve"> InpS!F$549</f>
        <v>0</v>
      </c>
      <c r="G913" s="138" t="str">
        <f xml:space="preserve"> InpS!G$549</f>
        <v>1 = Yes, 0 = No</v>
      </c>
    </row>
    <row r="914" spans="3:7" outlineLevel="3" x14ac:dyDescent="0.2">
      <c r="E914" s="138" t="str">
        <f xml:space="preserve"> InpS!E$550</f>
        <v>Eligible for post financeability adjustments tax uplift - PR19 Green recovery costs revenue adjustment (ADDN1)</v>
      </c>
      <c r="F914" s="138">
        <f xml:space="preserve"> InpS!F$550</f>
        <v>0</v>
      </c>
      <c r="G914" s="138" t="str">
        <f xml:space="preserve"> InpS!G$550</f>
        <v>1 = Yes, 0 = No</v>
      </c>
    </row>
    <row r="915" spans="3:7" outlineLevel="3" x14ac:dyDescent="0.2">
      <c r="E915" s="138" t="str">
        <f xml:space="preserve"> InpS!E$551</f>
        <v>Eligible for post financeability adjustments tax uplift - PR19 Green recovery costs revenue adjustment (ADDN2)</v>
      </c>
      <c r="F915" s="138">
        <f xml:space="preserve"> InpS!F$551</f>
        <v>0</v>
      </c>
      <c r="G915" s="138" t="str">
        <f xml:space="preserve"> InpS!G$551</f>
        <v>1 = Yes, 0 = No</v>
      </c>
    </row>
    <row r="916" spans="3:7" outlineLevel="3" x14ac:dyDescent="0.2">
      <c r="E916" s="138" t="str">
        <f xml:space="preserve"> InpS!E$552</f>
        <v>Eligible for post financeability adjustments tax uplift - PR19 Green recovery costs revenue adjustment (Residential retail)</v>
      </c>
      <c r="F916" s="138">
        <f xml:space="preserve"> InpS!F$552</f>
        <v>0</v>
      </c>
      <c r="G916" s="138" t="str">
        <f xml:space="preserve"> InpS!G$552</f>
        <v>1 = Yes, 0 = No</v>
      </c>
    </row>
    <row r="917" spans="3:7" outlineLevel="3" x14ac:dyDescent="0.2">
      <c r="E917" s="138" t="str">
        <f xml:space="preserve"> InpS!E$553</f>
        <v>Eligible for post financeability adjustments tax uplift - PR19 Green recovery costs revenue adjustment (Business retail)</v>
      </c>
      <c r="F917" s="138">
        <f xml:space="preserve"> InpS!F$553</f>
        <v>0</v>
      </c>
      <c r="G917" s="138" t="str">
        <f xml:space="preserve"> InpS!G$553</f>
        <v>1 = Yes, 0 = No</v>
      </c>
    </row>
    <row r="918" spans="3:7" outlineLevel="3" x14ac:dyDescent="0.2">
      <c r="F918" s="260"/>
    </row>
    <row r="919" spans="3:7" outlineLevel="3" x14ac:dyDescent="0.2">
      <c r="E919" s="11" t="s">
        <v>880</v>
      </c>
      <c r="F919" s="166">
        <f xml:space="preserve"> F901 * F910</f>
        <v>0</v>
      </c>
      <c r="G919" s="11" t="s">
        <v>158</v>
      </c>
    </row>
    <row r="920" spans="3:7" outlineLevel="3" x14ac:dyDescent="0.2">
      <c r="E920" s="11" t="s">
        <v>881</v>
      </c>
      <c r="F920" s="166">
        <f t="shared" ref="F920:F925" si="179" xml:space="preserve"> F902 * F911</f>
        <v>0</v>
      </c>
      <c r="G920" s="11" t="s">
        <v>158</v>
      </c>
    </row>
    <row r="921" spans="3:7" outlineLevel="3" x14ac:dyDescent="0.2">
      <c r="E921" s="11" t="s">
        <v>882</v>
      </c>
      <c r="F921" s="166">
        <f t="shared" si="179"/>
        <v>0</v>
      </c>
      <c r="G921" s="11" t="s">
        <v>158</v>
      </c>
    </row>
    <row r="922" spans="3:7" outlineLevel="3" x14ac:dyDescent="0.2">
      <c r="E922" s="11" t="s">
        <v>883</v>
      </c>
      <c r="F922" s="166">
        <f t="shared" si="179"/>
        <v>0</v>
      </c>
      <c r="G922" s="11" t="s">
        <v>158</v>
      </c>
    </row>
    <row r="923" spans="3:7" outlineLevel="3" x14ac:dyDescent="0.2">
      <c r="E923" s="11" t="s">
        <v>884</v>
      </c>
      <c r="F923" s="166">
        <f xml:space="preserve"> F905 * F914</f>
        <v>0</v>
      </c>
      <c r="G923" s="11" t="s">
        <v>158</v>
      </c>
    </row>
    <row r="924" spans="3:7" outlineLevel="3" x14ac:dyDescent="0.2">
      <c r="E924" s="11" t="s">
        <v>885</v>
      </c>
      <c r="F924" s="166">
        <f t="shared" si="179"/>
        <v>0</v>
      </c>
      <c r="G924" s="11" t="s">
        <v>158</v>
      </c>
    </row>
    <row r="925" spans="3:7" outlineLevel="3" x14ac:dyDescent="0.2">
      <c r="E925" s="11" t="s">
        <v>886</v>
      </c>
      <c r="F925" s="166">
        <f t="shared" si="179"/>
        <v>0</v>
      </c>
      <c r="G925" s="11" t="s">
        <v>158</v>
      </c>
    </row>
    <row r="926" spans="3:7" outlineLevel="3" x14ac:dyDescent="0.2">
      <c r="E926" s="11" t="s">
        <v>887</v>
      </c>
      <c r="F926" s="166">
        <f xml:space="preserve"> F908 * F917</f>
        <v>0</v>
      </c>
      <c r="G926" s="11" t="s">
        <v>158</v>
      </c>
    </row>
    <row r="927" spans="3:7" outlineLevel="3" x14ac:dyDescent="0.2">
      <c r="F927" s="260"/>
    </row>
    <row r="928" spans="3:7" outlineLevel="2" x14ac:dyDescent="0.2">
      <c r="C928" s="40" t="s">
        <v>888</v>
      </c>
      <c r="F928" s="260"/>
    </row>
    <row r="929" spans="5:7" outlineLevel="3" x14ac:dyDescent="0.2">
      <c r="E929" s="11" t="str">
        <f xml:space="preserve"> E$360</f>
        <v>PR19 Green recovery (TVM) revenue adjustment expressed in 2022-23 CPIH FYA prices (WR)</v>
      </c>
      <c r="F929" s="260">
        <f t="shared" ref="F929:G929" si="180" xml:space="preserve"> F$360</f>
        <v>0</v>
      </c>
      <c r="G929" s="11" t="str">
        <f t="shared" si="180"/>
        <v>£m</v>
      </c>
    </row>
    <row r="930" spans="5:7" outlineLevel="3" x14ac:dyDescent="0.2">
      <c r="E930" s="11" t="str">
        <f xml:space="preserve"> E$361</f>
        <v>PR19 Green recovery (TVM) revenue adjustment expressed in 2022-23 CPIH FYA prices (WN)</v>
      </c>
      <c r="F930" s="260">
        <f t="shared" ref="F930:G930" si="181" xml:space="preserve"> F$361</f>
        <v>0</v>
      </c>
      <c r="G930" s="11" t="str">
        <f t="shared" si="181"/>
        <v>£m</v>
      </c>
    </row>
    <row r="931" spans="5:7" outlineLevel="3" x14ac:dyDescent="0.2">
      <c r="E931" s="11" t="str">
        <f xml:space="preserve"> E$362</f>
        <v>PR19 Green recovery (TVM) revenue adjustment expressed in 2022-23 CPIH FYA prices (WWN)</v>
      </c>
      <c r="F931" s="260">
        <f t="shared" ref="F931:G931" si="182" xml:space="preserve"> F$362</f>
        <v>0</v>
      </c>
      <c r="G931" s="11" t="str">
        <f t="shared" si="182"/>
        <v>£m</v>
      </c>
    </row>
    <row r="932" spans="5:7" outlineLevel="3" x14ac:dyDescent="0.2">
      <c r="E932" s="11" t="str">
        <f xml:space="preserve"> E$363</f>
        <v>PR19 Green recovery (TVM) revenue adjustment expressed in 2022-23 CPIH FYA prices (BR)</v>
      </c>
      <c r="F932" s="260">
        <f t="shared" ref="F932:G932" si="183" xml:space="preserve"> F$363</f>
        <v>0</v>
      </c>
      <c r="G932" s="11" t="str">
        <f t="shared" si="183"/>
        <v>£m</v>
      </c>
    </row>
    <row r="933" spans="5:7" outlineLevel="3" x14ac:dyDescent="0.2">
      <c r="E933" s="11" t="str">
        <f xml:space="preserve"> E$364</f>
        <v>PR19 Green recovery (TVM) revenue adjustment expressed in 2022-23 CPIH FYA prices (ADDN1)</v>
      </c>
      <c r="F933" s="260">
        <f t="shared" ref="F933:G933" si="184" xml:space="preserve"> F$364</f>
        <v>0</v>
      </c>
      <c r="G933" s="11" t="str">
        <f t="shared" si="184"/>
        <v>£m</v>
      </c>
    </row>
    <row r="934" spans="5:7" outlineLevel="3" x14ac:dyDescent="0.2">
      <c r="E934" s="11" t="str">
        <f xml:space="preserve"> E$365</f>
        <v>PR19 Green recovery (TVM) revenue adjustment expressed in 2022-23 CPIH FYA prices (ADDN2)</v>
      </c>
      <c r="F934" s="260">
        <f t="shared" ref="F934:G934" si="185" xml:space="preserve"> F$365</f>
        <v>0</v>
      </c>
      <c r="G934" s="11" t="str">
        <f t="shared" si="185"/>
        <v>£m</v>
      </c>
    </row>
    <row r="935" spans="5:7" outlineLevel="3" x14ac:dyDescent="0.2">
      <c r="E935" s="11" t="str">
        <f xml:space="preserve"> E$366</f>
        <v>PR19 Green recovery (TVM) revenue adjustment expressed in 2022-23 CPIH FYA prices (Residential retail)</v>
      </c>
      <c r="F935" s="260">
        <f t="shared" ref="F935:G935" si="186" xml:space="preserve"> F$366</f>
        <v>0</v>
      </c>
      <c r="G935" s="11" t="str">
        <f t="shared" si="186"/>
        <v>£m</v>
      </c>
    </row>
    <row r="936" spans="5:7" outlineLevel="3" x14ac:dyDescent="0.2">
      <c r="E936" s="11" t="str">
        <f xml:space="preserve"> E$367</f>
        <v>PR19 Green recovery (TVM) revenue adjustment expressed in 2022-23 CPIH FYA prices (Business retail)</v>
      </c>
      <c r="F936" s="260">
        <f t="shared" ref="F936:G936" si="187" xml:space="preserve"> F$367</f>
        <v>0</v>
      </c>
      <c r="G936" s="11" t="str">
        <f t="shared" si="187"/>
        <v>£m</v>
      </c>
    </row>
    <row r="937" spans="5:7" outlineLevel="3" x14ac:dyDescent="0.2">
      <c r="F937" s="260"/>
    </row>
    <row r="938" spans="5:7" outlineLevel="3" x14ac:dyDescent="0.2">
      <c r="E938" s="138" t="str">
        <f xml:space="preserve"> InpS!E$555</f>
        <v>Eligible for post financeability adjustments tax uplift - PR19 Green recovery (TVM) revenue adjustment (WR)</v>
      </c>
      <c r="F938" s="138">
        <f xml:space="preserve"> InpS!F$555</f>
        <v>0</v>
      </c>
      <c r="G938" s="138" t="str">
        <f xml:space="preserve"> InpS!G$555</f>
        <v>1 = Yes, 0 = No</v>
      </c>
    </row>
    <row r="939" spans="5:7" outlineLevel="3" x14ac:dyDescent="0.2">
      <c r="E939" s="138" t="str">
        <f xml:space="preserve"> InpS!E$556</f>
        <v>Eligible for post financeability adjustments tax uplift - PR19 Green recovery (TVM) revenue adjustment (WN)</v>
      </c>
      <c r="F939" s="138">
        <f xml:space="preserve"> InpS!F$556</f>
        <v>0</v>
      </c>
      <c r="G939" s="138" t="str">
        <f xml:space="preserve"> InpS!G$556</f>
        <v>1 = Yes, 0 = No</v>
      </c>
    </row>
    <row r="940" spans="5:7" outlineLevel="3" x14ac:dyDescent="0.2">
      <c r="E940" s="138" t="str">
        <f xml:space="preserve"> InpS!E$557</f>
        <v>Eligible for post financeability adjustments tax uplift - PR19 Green recovery (TVM) revenue adjustment (WWN)</v>
      </c>
      <c r="F940" s="138">
        <f xml:space="preserve"> InpS!F$557</f>
        <v>0</v>
      </c>
      <c r="G940" s="138" t="str">
        <f xml:space="preserve"> InpS!G$557</f>
        <v>1 = Yes, 0 = No</v>
      </c>
    </row>
    <row r="941" spans="5:7" outlineLevel="3" x14ac:dyDescent="0.2">
      <c r="E941" s="138" t="str">
        <f xml:space="preserve"> InpS!E$558</f>
        <v>Eligible for post financeability adjustments tax uplift - PR19 Green recovery (TVM) revenue adjustment (BR)</v>
      </c>
      <c r="F941" s="138">
        <f xml:space="preserve"> InpS!F$558</f>
        <v>0</v>
      </c>
      <c r="G941" s="138" t="str">
        <f xml:space="preserve"> InpS!G$558</f>
        <v>1 = Yes, 0 = No</v>
      </c>
    </row>
    <row r="942" spans="5:7" outlineLevel="3" x14ac:dyDescent="0.2">
      <c r="E942" s="138" t="str">
        <f xml:space="preserve"> InpS!E$559</f>
        <v>Eligible for post financeability adjustments tax uplift - PR19 Green recovery (TVM) revenue adjustment (ADDN1)</v>
      </c>
      <c r="F942" s="138">
        <f xml:space="preserve"> InpS!F$559</f>
        <v>0</v>
      </c>
      <c r="G942" s="138" t="str">
        <f xml:space="preserve"> InpS!G$559</f>
        <v>1 = Yes, 0 = No</v>
      </c>
    </row>
    <row r="943" spans="5:7" outlineLevel="3" x14ac:dyDescent="0.2">
      <c r="E943" s="138" t="str">
        <f xml:space="preserve"> InpS!E$560</f>
        <v>Eligible for post financeability adjustments tax uplift - PR19 Green recovery (TVM) revenue adjustment (ADDN2)</v>
      </c>
      <c r="F943" s="138">
        <f xml:space="preserve"> InpS!F$560</f>
        <v>0</v>
      </c>
      <c r="G943" s="138" t="str">
        <f xml:space="preserve"> InpS!G$560</f>
        <v>1 = Yes, 0 = No</v>
      </c>
    </row>
    <row r="944" spans="5:7" outlineLevel="3" x14ac:dyDescent="0.2">
      <c r="E944" s="138" t="str">
        <f xml:space="preserve"> InpS!E$561</f>
        <v>Eligible for post financeability adjustments tax uplift - PR19 Green recovery (TVM) revenue adjustment (Residential retail)</v>
      </c>
      <c r="F944" s="138">
        <f xml:space="preserve"> InpS!F$561</f>
        <v>0</v>
      </c>
      <c r="G944" s="138" t="str">
        <f xml:space="preserve"> InpS!G$561</f>
        <v>1 = Yes, 0 = No</v>
      </c>
    </row>
    <row r="945" spans="3:7" outlineLevel="3" x14ac:dyDescent="0.2">
      <c r="E945" s="138" t="str">
        <f xml:space="preserve"> InpS!E$562</f>
        <v>Eligible for post financeability adjustments tax uplift - PR19 Green recovery (TVM) revenue adjustment (Business retail)</v>
      </c>
      <c r="F945" s="138">
        <f xml:space="preserve"> InpS!F$562</f>
        <v>0</v>
      </c>
      <c r="G945" s="138" t="str">
        <f xml:space="preserve"> InpS!G$562</f>
        <v>1 = Yes, 0 = No</v>
      </c>
    </row>
    <row r="946" spans="3:7" outlineLevel="3" x14ac:dyDescent="0.2">
      <c r="F946" s="260"/>
    </row>
    <row r="947" spans="3:7" outlineLevel="3" x14ac:dyDescent="0.2">
      <c r="E947" s="11" t="s">
        <v>889</v>
      </c>
      <c r="F947" s="166">
        <f xml:space="preserve"> F929 * F938</f>
        <v>0</v>
      </c>
      <c r="G947" s="11" t="s">
        <v>158</v>
      </c>
    </row>
    <row r="948" spans="3:7" outlineLevel="3" x14ac:dyDescent="0.2">
      <c r="E948" s="11" t="s">
        <v>890</v>
      </c>
      <c r="F948" s="166">
        <f t="shared" ref="F948:F953" si="188" xml:space="preserve"> F930 * F939</f>
        <v>0</v>
      </c>
      <c r="G948" s="11" t="s">
        <v>158</v>
      </c>
    </row>
    <row r="949" spans="3:7" outlineLevel="3" x14ac:dyDescent="0.2">
      <c r="E949" s="11" t="s">
        <v>891</v>
      </c>
      <c r="F949" s="166">
        <f t="shared" si="188"/>
        <v>0</v>
      </c>
      <c r="G949" s="11" t="s">
        <v>158</v>
      </c>
    </row>
    <row r="950" spans="3:7" outlineLevel="3" x14ac:dyDescent="0.2">
      <c r="E950" s="11" t="s">
        <v>892</v>
      </c>
      <c r="F950" s="166">
        <f t="shared" si="188"/>
        <v>0</v>
      </c>
      <c r="G950" s="11" t="s">
        <v>158</v>
      </c>
    </row>
    <row r="951" spans="3:7" outlineLevel="3" x14ac:dyDescent="0.2">
      <c r="E951" s="11" t="s">
        <v>893</v>
      </c>
      <c r="F951" s="166">
        <f xml:space="preserve"> F933 * F942</f>
        <v>0</v>
      </c>
      <c r="G951" s="11" t="s">
        <v>158</v>
      </c>
    </row>
    <row r="952" spans="3:7" outlineLevel="3" x14ac:dyDescent="0.2">
      <c r="E952" s="11" t="s">
        <v>894</v>
      </c>
      <c r="F952" s="166">
        <f t="shared" si="188"/>
        <v>0</v>
      </c>
      <c r="G952" s="11" t="s">
        <v>158</v>
      </c>
    </row>
    <row r="953" spans="3:7" outlineLevel="3" x14ac:dyDescent="0.2">
      <c r="E953" s="11" t="s">
        <v>895</v>
      </c>
      <c r="F953" s="166">
        <f t="shared" si="188"/>
        <v>0</v>
      </c>
      <c r="G953" s="11" t="s">
        <v>158</v>
      </c>
    </row>
    <row r="954" spans="3:7" outlineLevel="3" x14ac:dyDescent="0.2">
      <c r="E954" s="11" t="s">
        <v>896</v>
      </c>
      <c r="F954" s="166">
        <f xml:space="preserve"> F936 * F945</f>
        <v>0</v>
      </c>
      <c r="G954" s="11" t="s">
        <v>158</v>
      </c>
    </row>
    <row r="955" spans="3:7" outlineLevel="3" x14ac:dyDescent="0.2">
      <c r="F955" s="260"/>
    </row>
    <row r="956" spans="3:7" outlineLevel="2" x14ac:dyDescent="0.2">
      <c r="C956" s="40" t="s">
        <v>897</v>
      </c>
      <c r="F956" s="260"/>
    </row>
    <row r="957" spans="3:7" outlineLevel="3" x14ac:dyDescent="0.2">
      <c r="E957" s="11" t="str">
        <f xml:space="preserve"> E$369</f>
        <v>Other revenue adjustments expressed in 2022-23 CPIH FYA prices (WR)</v>
      </c>
      <c r="F957" s="260">
        <f t="shared" ref="F957:G957" si="189" xml:space="preserve"> F$369</f>
        <v>0</v>
      </c>
      <c r="G957" s="11" t="str">
        <f t="shared" si="189"/>
        <v>£m</v>
      </c>
    </row>
    <row r="958" spans="3:7" outlineLevel="3" x14ac:dyDescent="0.2">
      <c r="E958" s="11" t="str">
        <f xml:space="preserve"> E$370</f>
        <v>Other revenue adjustments expressed in 2022-23 CPIH FYA prices (WN)</v>
      </c>
      <c r="F958" s="260">
        <f t="shared" ref="F958:G958" si="190" xml:space="preserve"> F$370</f>
        <v>0</v>
      </c>
      <c r="G958" s="11" t="str">
        <f t="shared" si="190"/>
        <v>£m</v>
      </c>
    </row>
    <row r="959" spans="3:7" outlineLevel="3" x14ac:dyDescent="0.2">
      <c r="E959" s="11" t="str">
        <f xml:space="preserve"> E$371</f>
        <v>Other revenue adjustments expressed in 2022-23 CPIH FYA prices (WWN)</v>
      </c>
      <c r="F959" s="260">
        <f t="shared" ref="F959:G959" si="191" xml:space="preserve"> F$371</f>
        <v>0</v>
      </c>
      <c r="G959" s="11" t="str">
        <f t="shared" si="191"/>
        <v>£m</v>
      </c>
    </row>
    <row r="960" spans="3:7" outlineLevel="3" x14ac:dyDescent="0.2">
      <c r="E960" s="11" t="str">
        <f xml:space="preserve"> E$372</f>
        <v>Other revenue adjustments expressed in 2022-23 CPIH FYA prices (BR)</v>
      </c>
      <c r="F960" s="260">
        <f t="shared" ref="F960:G960" si="192" xml:space="preserve"> F$372</f>
        <v>0</v>
      </c>
      <c r="G960" s="11" t="str">
        <f t="shared" si="192"/>
        <v>£m</v>
      </c>
    </row>
    <row r="961" spans="1:7" outlineLevel="3" x14ac:dyDescent="0.2">
      <c r="E961" s="11" t="str">
        <f xml:space="preserve"> E$373</f>
        <v>Other revenue adjustments expressed in 2022-23 CPIH FYA prices (ADDN1)</v>
      </c>
      <c r="F961" s="260">
        <f t="shared" ref="F961:G961" si="193" xml:space="preserve"> F$373</f>
        <v>0</v>
      </c>
      <c r="G961" s="11" t="str">
        <f t="shared" si="193"/>
        <v>£m</v>
      </c>
    </row>
    <row r="962" spans="1:7" outlineLevel="3" x14ac:dyDescent="0.2">
      <c r="E962" s="11" t="str">
        <f xml:space="preserve"> E$374</f>
        <v>Other revenue adjustments expressed in 2022-23 CPIH FYA prices (ADDN2)</v>
      </c>
      <c r="F962" s="260">
        <f t="shared" ref="F962:G962" si="194" xml:space="preserve"> F$374</f>
        <v>0</v>
      </c>
      <c r="G962" s="11" t="str">
        <f t="shared" si="194"/>
        <v>£m</v>
      </c>
    </row>
    <row r="963" spans="1:7" outlineLevel="3" x14ac:dyDescent="0.2">
      <c r="E963" s="11" t="str">
        <f xml:space="preserve"> E$375</f>
        <v>Other revenue adjustments expressed in 2022-23 CPIH FYA prices (Residential retail)</v>
      </c>
      <c r="F963" s="260">
        <f t="shared" ref="F963:G963" si="195" xml:space="preserve"> F$375</f>
        <v>0</v>
      </c>
      <c r="G963" s="11" t="str">
        <f t="shared" si="195"/>
        <v>£m</v>
      </c>
    </row>
    <row r="964" spans="1:7" outlineLevel="3" x14ac:dyDescent="0.2">
      <c r="E964" s="11" t="str">
        <f xml:space="preserve"> E$376</f>
        <v>Other revenue adjustments expressed in 2022-23 CPIH FYA prices (Business retail)</v>
      </c>
      <c r="F964" s="260">
        <f t="shared" ref="F964:G964" si="196" xml:space="preserve"> F$376</f>
        <v>0</v>
      </c>
      <c r="G964" s="11" t="str">
        <f t="shared" si="196"/>
        <v>£m</v>
      </c>
    </row>
    <row r="965" spans="1:7" outlineLevel="3" x14ac:dyDescent="0.2">
      <c r="F965" s="260"/>
    </row>
    <row r="966" spans="1:7" outlineLevel="3" x14ac:dyDescent="0.2">
      <c r="A966" s="163"/>
      <c r="E966" s="138" t="str">
        <f xml:space="preserve"> InpS!E$564</f>
        <v>Eligible for post financeability adjustments tax uplift - Other revenue adjustments (WR)</v>
      </c>
      <c r="F966" s="138">
        <f xml:space="preserve"> InpS!F$564</f>
        <v>0</v>
      </c>
      <c r="G966" s="138" t="str">
        <f xml:space="preserve"> InpS!G$564</f>
        <v>1 = Yes, 0 = No</v>
      </c>
    </row>
    <row r="967" spans="1:7" outlineLevel="3" x14ac:dyDescent="0.2">
      <c r="A967" s="163"/>
      <c r="E967" s="138" t="str">
        <f xml:space="preserve"> InpS!E$565</f>
        <v>Eligible for post financeability adjustments tax uplift - Other revenue adjustments (WN)</v>
      </c>
      <c r="F967" s="138">
        <f xml:space="preserve"> InpS!F$565</f>
        <v>0</v>
      </c>
      <c r="G967" s="138" t="str">
        <f xml:space="preserve"> InpS!G$565</f>
        <v>1 = Yes, 0 = No</v>
      </c>
    </row>
    <row r="968" spans="1:7" outlineLevel="3" x14ac:dyDescent="0.2">
      <c r="A968" s="163"/>
      <c r="E968" s="138" t="str">
        <f xml:space="preserve"> InpS!E$566</f>
        <v>Eligible for post financeability adjustments tax uplift - Other revenue adjustments (WWN)</v>
      </c>
      <c r="F968" s="138">
        <f xml:space="preserve"> InpS!F$566</f>
        <v>0</v>
      </c>
      <c r="G968" s="138" t="str">
        <f xml:space="preserve"> InpS!G$566</f>
        <v>1 = Yes, 0 = No</v>
      </c>
    </row>
    <row r="969" spans="1:7" outlineLevel="3" x14ac:dyDescent="0.2">
      <c r="A969" s="163"/>
      <c r="E969" s="138" t="str">
        <f xml:space="preserve"> InpS!E$567</f>
        <v>Eligible for post financeability adjustments tax uplift - Other revenue adjustments (BR)</v>
      </c>
      <c r="F969" s="138">
        <f xml:space="preserve"> InpS!F$567</f>
        <v>0</v>
      </c>
      <c r="G969" s="138" t="str">
        <f xml:space="preserve"> InpS!G$567</f>
        <v>1 = Yes, 0 = No</v>
      </c>
    </row>
    <row r="970" spans="1:7" outlineLevel="3" x14ac:dyDescent="0.2">
      <c r="A970" s="163"/>
      <c r="E970" s="138" t="str">
        <f xml:space="preserve"> InpS!E$568</f>
        <v>Eligible for post financeability adjustments tax uplift - Other revenue adjustments (ADDN1)</v>
      </c>
      <c r="F970" s="138">
        <f xml:space="preserve"> InpS!F$568</f>
        <v>0</v>
      </c>
      <c r="G970" s="138" t="str">
        <f xml:space="preserve"> InpS!G$568</f>
        <v>1 = Yes, 0 = No</v>
      </c>
    </row>
    <row r="971" spans="1:7" outlineLevel="3" x14ac:dyDescent="0.2">
      <c r="A971" s="163"/>
      <c r="E971" s="138" t="str">
        <f xml:space="preserve"> InpS!E$569</f>
        <v>Eligible for post financeability adjustments tax uplift - Other revenue adjustments (ADDN2)</v>
      </c>
      <c r="F971" s="138">
        <f xml:space="preserve"> InpS!F$569</f>
        <v>0</v>
      </c>
      <c r="G971" s="138" t="str">
        <f xml:space="preserve"> InpS!G$569</f>
        <v>1 = Yes, 0 = No</v>
      </c>
    </row>
    <row r="972" spans="1:7" outlineLevel="3" x14ac:dyDescent="0.2">
      <c r="A972" s="163"/>
      <c r="E972" s="138" t="str">
        <f xml:space="preserve"> InpS!E$570</f>
        <v>Eligible for post financeability adjustments tax uplift - Other revenue adjustments (Residential retail)</v>
      </c>
      <c r="F972" s="138">
        <f xml:space="preserve"> InpS!F$570</f>
        <v>0</v>
      </c>
      <c r="G972" s="138" t="str">
        <f xml:space="preserve"> InpS!G$570</f>
        <v>1 = Yes, 0 = No</v>
      </c>
    </row>
    <row r="973" spans="1:7" outlineLevel="3" x14ac:dyDescent="0.2">
      <c r="A973" s="163"/>
      <c r="E973" s="138" t="str">
        <f xml:space="preserve"> InpS!E$571</f>
        <v>Eligible for post financeability adjustments tax uplift - Other revenue adjustments (Business retail)</v>
      </c>
      <c r="F973" s="138">
        <f xml:space="preserve"> InpS!F$571</f>
        <v>0</v>
      </c>
      <c r="G973" s="138" t="str">
        <f xml:space="preserve"> InpS!G$571</f>
        <v>1 = Yes, 0 = No</v>
      </c>
    </row>
    <row r="974" spans="1:7" outlineLevel="3" x14ac:dyDescent="0.2">
      <c r="F974" s="260"/>
    </row>
    <row r="975" spans="1:7" outlineLevel="3" x14ac:dyDescent="0.2">
      <c r="E975" s="11" t="s">
        <v>898</v>
      </c>
      <c r="F975" s="166">
        <f xml:space="preserve"> F957 * F966</f>
        <v>0</v>
      </c>
      <c r="G975" s="11" t="s">
        <v>158</v>
      </c>
    </row>
    <row r="976" spans="1:7" outlineLevel="3" x14ac:dyDescent="0.2">
      <c r="E976" s="11" t="s">
        <v>899</v>
      </c>
      <c r="F976" s="166">
        <f t="shared" ref="F976:F981" si="197" xml:space="preserve"> F958 * F967</f>
        <v>0</v>
      </c>
      <c r="G976" s="11" t="s">
        <v>158</v>
      </c>
    </row>
    <row r="977" spans="3:7" outlineLevel="3" x14ac:dyDescent="0.2">
      <c r="E977" s="11" t="s">
        <v>900</v>
      </c>
      <c r="F977" s="166">
        <f t="shared" si="197"/>
        <v>0</v>
      </c>
      <c r="G977" s="11" t="s">
        <v>158</v>
      </c>
    </row>
    <row r="978" spans="3:7" outlineLevel="3" x14ac:dyDescent="0.2">
      <c r="E978" s="11" t="s">
        <v>901</v>
      </c>
      <c r="F978" s="166">
        <f t="shared" si="197"/>
        <v>0</v>
      </c>
      <c r="G978" s="11" t="s">
        <v>158</v>
      </c>
    </row>
    <row r="979" spans="3:7" outlineLevel="3" x14ac:dyDescent="0.2">
      <c r="E979" s="11" t="s">
        <v>902</v>
      </c>
      <c r="F979" s="166">
        <f xml:space="preserve"> F961 * F970</f>
        <v>0</v>
      </c>
      <c r="G979" s="11" t="s">
        <v>158</v>
      </c>
    </row>
    <row r="980" spans="3:7" outlineLevel="3" x14ac:dyDescent="0.2">
      <c r="E980" s="11" t="s">
        <v>903</v>
      </c>
      <c r="F980" s="166">
        <f t="shared" si="197"/>
        <v>0</v>
      </c>
      <c r="G980" s="11" t="s">
        <v>158</v>
      </c>
    </row>
    <row r="981" spans="3:7" outlineLevel="3" x14ac:dyDescent="0.2">
      <c r="E981" s="11" t="s">
        <v>904</v>
      </c>
      <c r="F981" s="166">
        <f t="shared" si="197"/>
        <v>0</v>
      </c>
      <c r="G981" s="11" t="s">
        <v>158</v>
      </c>
    </row>
    <row r="982" spans="3:7" outlineLevel="3" x14ac:dyDescent="0.2">
      <c r="E982" s="11" t="s">
        <v>905</v>
      </c>
      <c r="F982" s="166">
        <f xml:space="preserve"> F964 * F973</f>
        <v>0</v>
      </c>
      <c r="G982" s="11" t="s">
        <v>158</v>
      </c>
    </row>
    <row r="983" spans="3:7" outlineLevel="3" x14ac:dyDescent="0.2">
      <c r="F983" s="260"/>
    </row>
    <row r="984" spans="3:7" outlineLevel="2" x14ac:dyDescent="0.2">
      <c r="C984" s="40" t="s">
        <v>906</v>
      </c>
      <c r="F984" s="260"/>
    </row>
    <row r="985" spans="3:7" outlineLevel="3" x14ac:dyDescent="0.2">
      <c r="E985" s="11" t="str">
        <f xml:space="preserve"> E$390</f>
        <v>PR19 Gearing outperformance revenue adjustment expressed in 2022-23 CPIH FYA prices (WR)</v>
      </c>
      <c r="F985" s="260">
        <f t="shared" ref="F985:G985" si="198" xml:space="preserve"> F$390</f>
        <v>0</v>
      </c>
      <c r="G985" s="11" t="str">
        <f t="shared" si="198"/>
        <v>£m</v>
      </c>
    </row>
    <row r="986" spans="3:7" outlineLevel="3" x14ac:dyDescent="0.2">
      <c r="E986" s="11" t="str">
        <f xml:space="preserve"> E$391</f>
        <v>PR19 Gearing outperformance revenue adjustment expressed in 2022-23 CPIH FYA prices (WN)</v>
      </c>
      <c r="F986" s="260">
        <f t="shared" ref="F986:G986" si="199" xml:space="preserve"> F$391</f>
        <v>0</v>
      </c>
      <c r="G986" s="11" t="str">
        <f t="shared" si="199"/>
        <v>£m</v>
      </c>
    </row>
    <row r="987" spans="3:7" outlineLevel="3" x14ac:dyDescent="0.2">
      <c r="E987" s="11" t="str">
        <f xml:space="preserve"> E$392</f>
        <v>PR19 Gearing outperformance revenue adjustment expressed in 2022-23 CPIH FYA prices (WWN)</v>
      </c>
      <c r="F987" s="260">
        <f t="shared" ref="F987:G987" si="200" xml:space="preserve"> F$392</f>
        <v>0</v>
      </c>
      <c r="G987" s="11" t="str">
        <f t="shared" si="200"/>
        <v>£m</v>
      </c>
    </row>
    <row r="988" spans="3:7" outlineLevel="3" x14ac:dyDescent="0.2">
      <c r="E988" s="11" t="str">
        <f xml:space="preserve"> E$393</f>
        <v>PR19 Gearing outperformance revenue adjustment expressed in 2022-23 CPIH FYA prices (BR)</v>
      </c>
      <c r="F988" s="260">
        <f t="shared" ref="F988:G988" si="201" xml:space="preserve"> F$393</f>
        <v>0</v>
      </c>
      <c r="G988" s="11" t="str">
        <f t="shared" si="201"/>
        <v>£m</v>
      </c>
    </row>
    <row r="989" spans="3:7" outlineLevel="3" x14ac:dyDescent="0.2">
      <c r="E989" s="11" t="str">
        <f xml:space="preserve"> E$394</f>
        <v>PR19 Gearing outperformance revenue adjustment expressed in 2022-23 CPIH FYA prices (ADDN1)</v>
      </c>
      <c r="F989" s="260">
        <f t="shared" ref="F989:G989" si="202" xml:space="preserve"> F$394</f>
        <v>0</v>
      </c>
      <c r="G989" s="11" t="str">
        <f t="shared" si="202"/>
        <v>£m</v>
      </c>
    </row>
    <row r="990" spans="3:7" outlineLevel="3" x14ac:dyDescent="0.2">
      <c r="E990" s="11" t="str">
        <f xml:space="preserve"> E$395</f>
        <v>PR19 Gearing outperformance revenue adjustment expressed in 2022-23 CPIH FYA prices (ADDN2)</v>
      </c>
      <c r="F990" s="260">
        <f t="shared" ref="F990:G990" si="203" xml:space="preserve"> F$395</f>
        <v>0</v>
      </c>
      <c r="G990" s="11" t="str">
        <f t="shared" si="203"/>
        <v>£m</v>
      </c>
    </row>
    <row r="991" spans="3:7" outlineLevel="3" x14ac:dyDescent="0.2">
      <c r="E991" s="11" t="str">
        <f xml:space="preserve"> E$396</f>
        <v>PR19 Gearing outperformance revenue adjustment expressed in 2022-23 CPIH FYA prices (Residential retail)</v>
      </c>
      <c r="F991" s="260">
        <f t="shared" ref="F991:G991" si="204" xml:space="preserve"> F$396</f>
        <v>0</v>
      </c>
      <c r="G991" s="11" t="str">
        <f t="shared" si="204"/>
        <v>£m</v>
      </c>
    </row>
    <row r="992" spans="3:7" outlineLevel="3" x14ac:dyDescent="0.2">
      <c r="E992" s="11" t="str">
        <f xml:space="preserve"> E$397</f>
        <v>PR19 Gearing outperformance revenue adjustment expressed in 2022-23 CPIH FYA prices (Business retail)</v>
      </c>
      <c r="F992" s="260">
        <f t="shared" ref="F992:G992" si="205" xml:space="preserve"> F$397</f>
        <v>0</v>
      </c>
      <c r="G992" s="11" t="str">
        <f t="shared" si="205"/>
        <v>£m</v>
      </c>
    </row>
    <row r="993" spans="5:7" outlineLevel="3" x14ac:dyDescent="0.2">
      <c r="F993" s="260"/>
    </row>
    <row r="994" spans="5:7" outlineLevel="3" x14ac:dyDescent="0.2">
      <c r="E994" s="138" t="str">
        <f xml:space="preserve"> InpS!E$492</f>
        <v>Eligible for post financeability adjustments tax uplift - PR19 Gearing outperformance revenue adjustment (WR)</v>
      </c>
      <c r="F994" s="138">
        <f xml:space="preserve"> InpS!F$492</f>
        <v>0</v>
      </c>
      <c r="G994" s="138" t="str">
        <f xml:space="preserve"> InpS!G$492</f>
        <v>1 = Yes, 0 = No</v>
      </c>
    </row>
    <row r="995" spans="5:7" outlineLevel="3" x14ac:dyDescent="0.2">
      <c r="E995" s="138" t="str">
        <f xml:space="preserve"> InpS!E$493</f>
        <v>Eligible for post financeability adjustments tax uplift - PR19 Gearing outperformance revenue adjustment (WN)</v>
      </c>
      <c r="F995" s="138">
        <f xml:space="preserve"> InpS!F$493</f>
        <v>0</v>
      </c>
      <c r="G995" s="138" t="str">
        <f xml:space="preserve"> InpS!G$493</f>
        <v>1 = Yes, 0 = No</v>
      </c>
    </row>
    <row r="996" spans="5:7" outlineLevel="3" x14ac:dyDescent="0.2">
      <c r="E996" s="138" t="str">
        <f xml:space="preserve"> InpS!E$494</f>
        <v>Eligible for post financeability adjustments tax uplift - PR19 Gearing outperformance revenue adjustment (WWN)</v>
      </c>
      <c r="F996" s="138">
        <f xml:space="preserve"> InpS!F$494</f>
        <v>0</v>
      </c>
      <c r="G996" s="138" t="str">
        <f xml:space="preserve"> InpS!G$494</f>
        <v>1 = Yes, 0 = No</v>
      </c>
    </row>
    <row r="997" spans="5:7" outlineLevel="3" x14ac:dyDescent="0.2">
      <c r="E997" s="138" t="str">
        <f xml:space="preserve"> InpS!E$495</f>
        <v>Eligible for post financeability adjustments tax uplift - PR19 Gearing outperformance revenue adjustment (BR)</v>
      </c>
      <c r="F997" s="138">
        <f xml:space="preserve"> InpS!F$495</f>
        <v>0</v>
      </c>
      <c r="G997" s="138" t="str">
        <f xml:space="preserve"> InpS!G$495</f>
        <v>1 = Yes, 0 = No</v>
      </c>
    </row>
    <row r="998" spans="5:7" outlineLevel="3" x14ac:dyDescent="0.2">
      <c r="E998" s="138" t="str">
        <f xml:space="preserve"> InpS!E$496</f>
        <v>Eligible for post financeability adjustments tax uplift - PR19 Gearing outperformance revenue adjustment (ADDN1)</v>
      </c>
      <c r="F998" s="138">
        <f xml:space="preserve"> InpS!F$496</f>
        <v>0</v>
      </c>
      <c r="G998" s="138" t="str">
        <f xml:space="preserve"> InpS!G$496</f>
        <v>1 = Yes, 0 = No</v>
      </c>
    </row>
    <row r="999" spans="5:7" outlineLevel="3" x14ac:dyDescent="0.2">
      <c r="E999" s="138" t="str">
        <f xml:space="preserve"> InpS!E$497</f>
        <v>Eligible for post financeability adjustments tax uplift - PR19 Gearing outperformance revenue adjustment (ADDN2)</v>
      </c>
      <c r="F999" s="138">
        <f xml:space="preserve"> InpS!F$497</f>
        <v>0</v>
      </c>
      <c r="G999" s="138" t="str">
        <f xml:space="preserve"> InpS!G$497</f>
        <v>1 = Yes, 0 = No</v>
      </c>
    </row>
    <row r="1000" spans="5:7" outlineLevel="3" x14ac:dyDescent="0.2">
      <c r="E1000" s="138" t="str">
        <f xml:space="preserve"> InpS!E$498</f>
        <v>Eligible for post financeability adjustments tax uplift - PR19 Gearing outperformance revenue adjustment (Residential retail)</v>
      </c>
      <c r="F1000" s="138">
        <f xml:space="preserve"> InpS!F$498</f>
        <v>0</v>
      </c>
      <c r="G1000" s="138" t="str">
        <f xml:space="preserve"> InpS!G$498</f>
        <v>1 = Yes, 0 = No</v>
      </c>
    </row>
    <row r="1001" spans="5:7" outlineLevel="3" x14ac:dyDescent="0.2">
      <c r="E1001" s="138" t="str">
        <f xml:space="preserve"> InpS!E$499</f>
        <v>Eligible for post financeability adjustments tax uplift - PR19 Gearing outperformance revenue adjustment (Business retail)</v>
      </c>
      <c r="F1001" s="138">
        <f xml:space="preserve"> InpS!F$499</f>
        <v>0</v>
      </c>
      <c r="G1001" s="138" t="str">
        <f xml:space="preserve"> InpS!G$499</f>
        <v>1 = Yes, 0 = No</v>
      </c>
    </row>
    <row r="1002" spans="5:7" outlineLevel="3" x14ac:dyDescent="0.2">
      <c r="F1002" s="260"/>
    </row>
    <row r="1003" spans="5:7" outlineLevel="3" x14ac:dyDescent="0.2">
      <c r="E1003" s="11" t="s">
        <v>907</v>
      </c>
      <c r="F1003" s="166">
        <f xml:space="preserve"> F985 * F994</f>
        <v>0</v>
      </c>
      <c r="G1003" s="11" t="s">
        <v>158</v>
      </c>
    </row>
    <row r="1004" spans="5:7" outlineLevel="3" x14ac:dyDescent="0.2">
      <c r="E1004" s="11" t="s">
        <v>908</v>
      </c>
      <c r="F1004" s="166">
        <f t="shared" ref="F1004:F1009" si="206" xml:space="preserve"> F986 * F995</f>
        <v>0</v>
      </c>
      <c r="G1004" s="11" t="s">
        <v>158</v>
      </c>
    </row>
    <row r="1005" spans="5:7" outlineLevel="3" x14ac:dyDescent="0.2">
      <c r="E1005" s="11" t="s">
        <v>909</v>
      </c>
      <c r="F1005" s="166">
        <f t="shared" si="206"/>
        <v>0</v>
      </c>
      <c r="G1005" s="11" t="s">
        <v>158</v>
      </c>
    </row>
    <row r="1006" spans="5:7" outlineLevel="3" x14ac:dyDescent="0.2">
      <c r="E1006" s="11" t="s">
        <v>910</v>
      </c>
      <c r="F1006" s="166">
        <f t="shared" si="206"/>
        <v>0</v>
      </c>
      <c r="G1006" s="11" t="s">
        <v>158</v>
      </c>
    </row>
    <row r="1007" spans="5:7" outlineLevel="3" x14ac:dyDescent="0.2">
      <c r="E1007" s="11" t="s">
        <v>911</v>
      </c>
      <c r="F1007" s="166">
        <f xml:space="preserve"> F989 * F998</f>
        <v>0</v>
      </c>
      <c r="G1007" s="11" t="s">
        <v>158</v>
      </c>
    </row>
    <row r="1008" spans="5:7" outlineLevel="3" x14ac:dyDescent="0.2">
      <c r="E1008" s="11" t="s">
        <v>912</v>
      </c>
      <c r="F1008" s="166">
        <f t="shared" si="206"/>
        <v>0</v>
      </c>
      <c r="G1008" s="11" t="s">
        <v>158</v>
      </c>
    </row>
    <row r="1009" spans="1:7" outlineLevel="3" x14ac:dyDescent="0.2">
      <c r="E1009" s="11" t="s">
        <v>913</v>
      </c>
      <c r="F1009" s="166">
        <f t="shared" si="206"/>
        <v>0</v>
      </c>
      <c r="G1009" s="11" t="s">
        <v>158</v>
      </c>
    </row>
    <row r="1010" spans="1:7" outlineLevel="3" x14ac:dyDescent="0.2">
      <c r="E1010" s="11" t="s">
        <v>914</v>
      </c>
      <c r="F1010" s="166">
        <f xml:space="preserve"> F992 * F1001</f>
        <v>0</v>
      </c>
      <c r="G1010" s="11" t="s">
        <v>158</v>
      </c>
    </row>
    <row r="1011" spans="1:7" outlineLevel="3" x14ac:dyDescent="0.2">
      <c r="F1011" s="260"/>
    </row>
    <row r="1012" spans="1:7" outlineLevel="2" x14ac:dyDescent="0.2">
      <c r="C1012" s="40" t="s">
        <v>915</v>
      </c>
      <c r="F1012" s="260"/>
    </row>
    <row r="1013" spans="1:7" outlineLevel="3" x14ac:dyDescent="0.2">
      <c r="E1013" s="11" t="str">
        <f xml:space="preserve"> E$411</f>
        <v>PR19 Residential retail revenue adjustment expressed in 2022-23 CPIH FYA prices (WR)</v>
      </c>
      <c r="F1013" s="260">
        <f t="shared" ref="F1013:G1013" si="207" xml:space="preserve"> F$411</f>
        <v>0</v>
      </c>
      <c r="G1013" s="11" t="str">
        <f t="shared" si="207"/>
        <v>£m</v>
      </c>
    </row>
    <row r="1014" spans="1:7" outlineLevel="3" x14ac:dyDescent="0.2">
      <c r="E1014" s="11" t="str">
        <f xml:space="preserve"> E$412</f>
        <v>PR19 Residential retail revenue adjustment expressed in 2022-23 CPIH FYA prices (WN)</v>
      </c>
      <c r="F1014" s="260">
        <f t="shared" ref="F1014:G1014" si="208" xml:space="preserve"> F$412</f>
        <v>0</v>
      </c>
      <c r="G1014" s="11" t="str">
        <f t="shared" si="208"/>
        <v>£m</v>
      </c>
    </row>
    <row r="1015" spans="1:7" outlineLevel="3" x14ac:dyDescent="0.2">
      <c r="E1015" s="11" t="str">
        <f xml:space="preserve"> E$413</f>
        <v>PR19 Residential retail revenue adjustment expressed in 2022-23 CPIH FYA prices (WWN)</v>
      </c>
      <c r="F1015" s="260">
        <f t="shared" ref="F1015:G1015" si="209" xml:space="preserve"> F$413</f>
        <v>0</v>
      </c>
      <c r="G1015" s="11" t="str">
        <f t="shared" si="209"/>
        <v>£m</v>
      </c>
    </row>
    <row r="1016" spans="1:7" outlineLevel="3" x14ac:dyDescent="0.2">
      <c r="E1016" s="11" t="str">
        <f xml:space="preserve"> E$414</f>
        <v>PR19 Residential retail revenue adjustment expressed in 2022-23 CPIH FYA prices (BR)</v>
      </c>
      <c r="F1016" s="260">
        <f t="shared" ref="F1016:G1016" si="210" xml:space="preserve"> F$414</f>
        <v>0</v>
      </c>
      <c r="G1016" s="11" t="str">
        <f t="shared" si="210"/>
        <v>£m</v>
      </c>
    </row>
    <row r="1017" spans="1:7" outlineLevel="3" x14ac:dyDescent="0.2">
      <c r="E1017" s="11" t="str">
        <f xml:space="preserve"> E$415</f>
        <v>PR19 Residential retail revenue adjustment expressed in 2022-23 CPIH FYA prices (ADDN1)</v>
      </c>
      <c r="F1017" s="260">
        <f t="shared" ref="F1017:G1017" si="211" xml:space="preserve"> F$415</f>
        <v>0</v>
      </c>
      <c r="G1017" s="11" t="str">
        <f t="shared" si="211"/>
        <v>£m</v>
      </c>
    </row>
    <row r="1018" spans="1:7" outlineLevel="3" x14ac:dyDescent="0.2">
      <c r="E1018" s="11" t="str">
        <f xml:space="preserve"> E$416</f>
        <v>PR19 Residential retail revenue adjustment expressed in 2022-23 CPIH FYA prices (ADDN2)</v>
      </c>
      <c r="F1018" s="260">
        <f t="shared" ref="F1018:G1018" si="212" xml:space="preserve"> F$416</f>
        <v>0</v>
      </c>
      <c r="G1018" s="11" t="str">
        <f t="shared" si="212"/>
        <v>£m</v>
      </c>
    </row>
    <row r="1019" spans="1:7" outlineLevel="3" x14ac:dyDescent="0.2">
      <c r="E1019" s="11" t="str">
        <f xml:space="preserve"> E$417</f>
        <v>PR19 Residential retail revenue adjustment expressed in 2022-23 CPIH FYA prices (Residential retail)</v>
      </c>
      <c r="F1019" s="260">
        <f t="shared" ref="F1019:G1019" si="213" xml:space="preserve"> F$417</f>
        <v>-12.720431710437934</v>
      </c>
      <c r="G1019" s="11" t="str">
        <f t="shared" si="213"/>
        <v>£m</v>
      </c>
    </row>
    <row r="1020" spans="1:7" outlineLevel="3" x14ac:dyDescent="0.2">
      <c r="E1020" s="11" t="str">
        <f xml:space="preserve"> E$418</f>
        <v>PR19 Residential retail revenue adjustment expressed in 2022-23 CPIH FYA prices (Business retail)</v>
      </c>
      <c r="F1020" s="260">
        <f t="shared" ref="F1020:G1020" si="214" xml:space="preserve"> F$418</f>
        <v>0</v>
      </c>
      <c r="G1020" s="11" t="str">
        <f t="shared" si="214"/>
        <v>£m</v>
      </c>
    </row>
    <row r="1021" spans="1:7" outlineLevel="3" x14ac:dyDescent="0.2">
      <c r="F1021" s="260"/>
    </row>
    <row r="1022" spans="1:7" outlineLevel="3" x14ac:dyDescent="0.2">
      <c r="A1022" s="163"/>
      <c r="E1022" s="138" t="str">
        <f xml:space="preserve"> InpS!E$447</f>
        <v>Eligible for post financeability adjustments tax uplift - PR19 Residential retail revenue adjustment (WR)</v>
      </c>
      <c r="F1022" s="138">
        <f xml:space="preserve"> InpS!F$447</f>
        <v>0</v>
      </c>
      <c r="G1022" s="138" t="str">
        <f xml:space="preserve"> InpS!G$447</f>
        <v>1 = Yes, 0 = No</v>
      </c>
    </row>
    <row r="1023" spans="1:7" outlineLevel="3" x14ac:dyDescent="0.2">
      <c r="A1023" s="163"/>
      <c r="E1023" s="138" t="str">
        <f xml:space="preserve"> InpS!E$448</f>
        <v>Eligible for post financeability adjustments tax uplift - PR19 Residential retail revenue adjustment (WN)</v>
      </c>
      <c r="F1023" s="138">
        <f xml:space="preserve"> InpS!F$448</f>
        <v>0</v>
      </c>
      <c r="G1023" s="138" t="str">
        <f xml:space="preserve"> InpS!G$448</f>
        <v>1 = Yes, 0 = No</v>
      </c>
    </row>
    <row r="1024" spans="1:7" outlineLevel="3" x14ac:dyDescent="0.2">
      <c r="A1024" s="163"/>
      <c r="E1024" s="138" t="str">
        <f xml:space="preserve"> InpS!E$449</f>
        <v>Eligible for post financeability adjustments tax uplift - PR19 Residential retail revenue adjustment (WWN)</v>
      </c>
      <c r="F1024" s="138">
        <f xml:space="preserve"> InpS!F$449</f>
        <v>0</v>
      </c>
      <c r="G1024" s="138" t="str">
        <f xml:space="preserve"> InpS!G$449</f>
        <v>1 = Yes, 0 = No</v>
      </c>
    </row>
    <row r="1025" spans="1:7" outlineLevel="3" x14ac:dyDescent="0.2">
      <c r="A1025" s="163"/>
      <c r="E1025" s="138" t="str">
        <f xml:space="preserve"> InpS!E$450</f>
        <v>Eligible for post financeability adjustments tax uplift - PR19 Residential retail revenue adjustment (BR)</v>
      </c>
      <c r="F1025" s="138">
        <f xml:space="preserve"> InpS!F$450</f>
        <v>0</v>
      </c>
      <c r="G1025" s="138" t="str">
        <f xml:space="preserve"> InpS!G$450</f>
        <v>1 = Yes, 0 = No</v>
      </c>
    </row>
    <row r="1026" spans="1:7" outlineLevel="3" x14ac:dyDescent="0.2">
      <c r="A1026" s="163"/>
      <c r="E1026" s="138" t="str">
        <f xml:space="preserve"> InpS!E$451</f>
        <v>Eligible for post financeability adjustments tax uplift - PR19 Residential retail revenue adjustment (ADDN1)</v>
      </c>
      <c r="F1026" s="138">
        <f xml:space="preserve"> InpS!F$451</f>
        <v>0</v>
      </c>
      <c r="G1026" s="138" t="str">
        <f xml:space="preserve"> InpS!G$451</f>
        <v>1 = Yes, 0 = No</v>
      </c>
    </row>
    <row r="1027" spans="1:7" outlineLevel="3" x14ac:dyDescent="0.2">
      <c r="A1027" s="163"/>
      <c r="E1027" s="138" t="str">
        <f xml:space="preserve"> InpS!E$452</f>
        <v>Eligible for post financeability adjustments tax uplift - PR19 Residential retail revenue adjustment (ADDN2)</v>
      </c>
      <c r="F1027" s="138">
        <f xml:space="preserve"> InpS!F$452</f>
        <v>0</v>
      </c>
      <c r="G1027" s="138" t="str">
        <f xml:space="preserve"> InpS!G$452</f>
        <v>1 = Yes, 0 = No</v>
      </c>
    </row>
    <row r="1028" spans="1:7" outlineLevel="3" x14ac:dyDescent="0.2">
      <c r="A1028" s="163"/>
      <c r="E1028" s="138" t="str">
        <f xml:space="preserve"> InpS!E$453</f>
        <v>Eligible for post financeability adjustments tax uplift - PR19 Residential retail revenue adjustment (Residential retail)</v>
      </c>
      <c r="F1028" s="138">
        <f xml:space="preserve"> InpS!F$453</f>
        <v>0</v>
      </c>
      <c r="G1028" s="138" t="str">
        <f xml:space="preserve"> InpS!G$453</f>
        <v>1 = Yes, 0 = No</v>
      </c>
    </row>
    <row r="1029" spans="1:7" outlineLevel="3" x14ac:dyDescent="0.2">
      <c r="A1029" s="163"/>
      <c r="E1029" s="138" t="str">
        <f xml:space="preserve"> InpS!E$454</f>
        <v>Eligible for post financeability adjustments tax uplift - PR19 Residential retail revenue adjustment (Residential retail)</v>
      </c>
      <c r="F1029" s="138">
        <f xml:space="preserve"> InpS!F$454</f>
        <v>0</v>
      </c>
      <c r="G1029" s="138" t="str">
        <f xml:space="preserve"> InpS!G$454</f>
        <v>1 = Yes, 0 = No</v>
      </c>
    </row>
    <row r="1030" spans="1:7" outlineLevel="3" x14ac:dyDescent="0.2">
      <c r="F1030" s="260"/>
    </row>
    <row r="1031" spans="1:7" outlineLevel="3" x14ac:dyDescent="0.2">
      <c r="E1031" s="11" t="s">
        <v>916</v>
      </c>
      <c r="F1031" s="166">
        <f xml:space="preserve"> F1013 * F1022</f>
        <v>0</v>
      </c>
      <c r="G1031" s="11" t="s">
        <v>158</v>
      </c>
    </row>
    <row r="1032" spans="1:7" outlineLevel="3" x14ac:dyDescent="0.2">
      <c r="E1032" s="11" t="s">
        <v>917</v>
      </c>
      <c r="F1032" s="166">
        <f t="shared" ref="F1032:F1036" si="215" xml:space="preserve"> F1014 * F1023</f>
        <v>0</v>
      </c>
      <c r="G1032" s="11" t="s">
        <v>158</v>
      </c>
    </row>
    <row r="1033" spans="1:7" outlineLevel="3" x14ac:dyDescent="0.2">
      <c r="E1033" s="11" t="s">
        <v>918</v>
      </c>
      <c r="F1033" s="166">
        <f t="shared" si="215"/>
        <v>0</v>
      </c>
      <c r="G1033" s="11" t="s">
        <v>158</v>
      </c>
    </row>
    <row r="1034" spans="1:7" outlineLevel="3" x14ac:dyDescent="0.2">
      <c r="E1034" s="11" t="s">
        <v>919</v>
      </c>
      <c r="F1034" s="166">
        <f t="shared" si="215"/>
        <v>0</v>
      </c>
      <c r="G1034" s="11" t="s">
        <v>158</v>
      </c>
    </row>
    <row r="1035" spans="1:7" outlineLevel="3" x14ac:dyDescent="0.2">
      <c r="E1035" s="11" t="s">
        <v>920</v>
      </c>
      <c r="F1035" s="166">
        <f xml:space="preserve"> F1017 * F1026</f>
        <v>0</v>
      </c>
      <c r="G1035" s="11" t="s">
        <v>158</v>
      </c>
    </row>
    <row r="1036" spans="1:7" outlineLevel="3" x14ac:dyDescent="0.2">
      <c r="E1036" s="11" t="s">
        <v>921</v>
      </c>
      <c r="F1036" s="166">
        <f t="shared" si="215"/>
        <v>0</v>
      </c>
      <c r="G1036" s="11" t="s">
        <v>158</v>
      </c>
    </row>
    <row r="1037" spans="1:7" outlineLevel="3" x14ac:dyDescent="0.2">
      <c r="E1037" s="11" t="s">
        <v>922</v>
      </c>
      <c r="F1037" s="166">
        <f xml:space="preserve"> F1019 * F1028</f>
        <v>0</v>
      </c>
      <c r="G1037" s="11" t="s">
        <v>158</v>
      </c>
    </row>
    <row r="1038" spans="1:7" outlineLevel="3" x14ac:dyDescent="0.2">
      <c r="E1038" s="11" t="s">
        <v>923</v>
      </c>
      <c r="F1038" s="166">
        <f xml:space="preserve"> F1020 * F1029</f>
        <v>0</v>
      </c>
      <c r="G1038" s="11" t="s">
        <v>158</v>
      </c>
    </row>
    <row r="1039" spans="1:7" outlineLevel="3" x14ac:dyDescent="0.2">
      <c r="F1039" s="260"/>
    </row>
    <row r="1040" spans="1:7" outlineLevel="2" x14ac:dyDescent="0.2">
      <c r="C1040" s="40" t="s">
        <v>924</v>
      </c>
      <c r="F1040" s="260"/>
    </row>
    <row r="1041" spans="5:7" outlineLevel="3" x14ac:dyDescent="0.2">
      <c r="E1041" s="11" t="str">
        <f xml:space="preserve"> E$441</f>
        <v>PR19 RFI revenue adjustment expressed in 2022-23 CPIH FYA prices (WR)</v>
      </c>
      <c r="F1041" s="260">
        <f t="shared" ref="F1041:G1041" si="216" xml:space="preserve"> F$441</f>
        <v>-2.7453823553583163</v>
      </c>
      <c r="G1041" s="11" t="str">
        <f t="shared" si="216"/>
        <v>£m</v>
      </c>
    </row>
    <row r="1042" spans="5:7" outlineLevel="3" x14ac:dyDescent="0.2">
      <c r="E1042" s="11" t="str">
        <f xml:space="preserve"> E$442</f>
        <v>PR19 RFI revenue adjustment expressed in 2022-23 CPIH FYA prices (WN)</v>
      </c>
      <c r="F1042" s="260">
        <f t="shared" ref="F1042:G1042" si="217" xml:space="preserve"> F$442</f>
        <v>-15.800168410482412</v>
      </c>
      <c r="G1042" s="11" t="str">
        <f t="shared" si="217"/>
        <v>£m</v>
      </c>
    </row>
    <row r="1043" spans="5:7" outlineLevel="3" x14ac:dyDescent="0.2">
      <c r="E1043" s="11" t="str">
        <f xml:space="preserve"> E$443</f>
        <v>PR19 RFI revenue adjustment expressed in 2022-23 CPIH FYA prices (WWN)</v>
      </c>
      <c r="F1043" s="260">
        <f t="shared" ref="F1043:G1043" si="218" xml:space="preserve"> F$443</f>
        <v>-16.888462244719754</v>
      </c>
      <c r="G1043" s="11" t="str">
        <f t="shared" si="218"/>
        <v>£m</v>
      </c>
    </row>
    <row r="1044" spans="5:7" outlineLevel="3" x14ac:dyDescent="0.2">
      <c r="E1044" s="11" t="str">
        <f xml:space="preserve"> E$444</f>
        <v>PR19 RFI revenue adjustment expressed in 2022-23 CPIH FYA prices (BR)</v>
      </c>
      <c r="F1044" s="260">
        <f t="shared" ref="F1044:G1044" si="219" xml:space="preserve"> F$444</f>
        <v>0</v>
      </c>
      <c r="G1044" s="11" t="str">
        <f t="shared" si="219"/>
        <v>£m</v>
      </c>
    </row>
    <row r="1045" spans="5:7" outlineLevel="3" x14ac:dyDescent="0.2">
      <c r="E1045" s="11" t="str">
        <f xml:space="preserve"> E$445</f>
        <v>PR19 RFI revenue adjustment expressed in 2022-23 CPIH FYA prices (ADDN1)</v>
      </c>
      <c r="F1045" s="260">
        <f t="shared" ref="F1045:G1045" si="220" xml:space="preserve"> F$445</f>
        <v>0</v>
      </c>
      <c r="G1045" s="11" t="str">
        <f t="shared" si="220"/>
        <v>£m</v>
      </c>
    </row>
    <row r="1046" spans="5:7" outlineLevel="3" x14ac:dyDescent="0.2">
      <c r="E1046" s="11" t="str">
        <f xml:space="preserve"> E$446</f>
        <v>PR19 RFI revenue adjustment expressed in 2022-23 CPIH FYA prices (ADDN2)</v>
      </c>
      <c r="F1046" s="260">
        <f t="shared" ref="F1046:G1046" si="221" xml:space="preserve"> F$446</f>
        <v>0</v>
      </c>
      <c r="G1046" s="11" t="str">
        <f t="shared" si="221"/>
        <v>£m</v>
      </c>
    </row>
    <row r="1047" spans="5:7" outlineLevel="3" x14ac:dyDescent="0.2">
      <c r="E1047" s="11" t="str">
        <f xml:space="preserve"> E$447</f>
        <v>PR19 RFI revenue adjustment expressed in 2022-23 CPIH FYA prices (Residential retail)</v>
      </c>
      <c r="F1047" s="260">
        <f t="shared" ref="F1047:G1047" si="222" xml:space="preserve"> F$447</f>
        <v>0</v>
      </c>
      <c r="G1047" s="11" t="str">
        <f t="shared" si="222"/>
        <v>£m</v>
      </c>
    </row>
    <row r="1048" spans="5:7" outlineLevel="3" x14ac:dyDescent="0.2">
      <c r="E1048" s="11" t="str">
        <f xml:space="preserve"> E$448</f>
        <v>PR19 RFI revenue adjustment expressed in 2022-23 CPIH FYA prices (Business retail)</v>
      </c>
      <c r="F1048" s="260">
        <f t="shared" ref="F1048:G1048" si="223" xml:space="preserve"> F$448</f>
        <v>0</v>
      </c>
      <c r="G1048" s="11" t="str">
        <f t="shared" si="223"/>
        <v>£m</v>
      </c>
    </row>
    <row r="1049" spans="5:7" outlineLevel="3" x14ac:dyDescent="0.2">
      <c r="F1049" s="260"/>
    </row>
    <row r="1050" spans="5:7" outlineLevel="3" x14ac:dyDescent="0.2">
      <c r="E1050" s="138" t="str">
        <f xml:space="preserve"> InpS!E$393</f>
        <v>Eligible for post financeability adjustments tax uplift - PR19 RFI revenue adjustment (WR)</v>
      </c>
      <c r="F1050" s="138">
        <f xml:space="preserve"> InpS!F$393</f>
        <v>0</v>
      </c>
      <c r="G1050" s="138" t="str">
        <f xml:space="preserve"> InpS!G$393</f>
        <v>1 = Yes, 0 = No</v>
      </c>
    </row>
    <row r="1051" spans="5:7" outlineLevel="3" x14ac:dyDescent="0.2">
      <c r="E1051" s="138" t="str">
        <f xml:space="preserve"> InpS!E$394</f>
        <v>Eligible for post financeability adjustments tax uplift - PR19 RFI revenue adjustment (WN)</v>
      </c>
      <c r="F1051" s="138">
        <f xml:space="preserve"> InpS!F$394</f>
        <v>0</v>
      </c>
      <c r="G1051" s="138" t="str">
        <f xml:space="preserve"> InpS!G$394</f>
        <v>1 = Yes, 0 = No</v>
      </c>
    </row>
    <row r="1052" spans="5:7" outlineLevel="3" x14ac:dyDescent="0.2">
      <c r="E1052" s="138" t="str">
        <f xml:space="preserve"> InpS!E$395</f>
        <v>Eligible for post financeability adjustments tax uplift - PR19 RFI revenue adjustment (WWN)</v>
      </c>
      <c r="F1052" s="138">
        <f xml:space="preserve"> InpS!F$395</f>
        <v>0</v>
      </c>
      <c r="G1052" s="138" t="str">
        <f xml:space="preserve"> InpS!G$395</f>
        <v>1 = Yes, 0 = No</v>
      </c>
    </row>
    <row r="1053" spans="5:7" outlineLevel="3" x14ac:dyDescent="0.2">
      <c r="E1053" s="138" t="str">
        <f xml:space="preserve"> InpS!E$396</f>
        <v>Eligible for post financeability adjustments tax uplift - PR19 RFI revenue adjustment (BR)</v>
      </c>
      <c r="F1053" s="138">
        <f xml:space="preserve"> InpS!F$396</f>
        <v>0</v>
      </c>
      <c r="G1053" s="138" t="str">
        <f xml:space="preserve"> InpS!G$396</f>
        <v>1 = Yes, 0 = No</v>
      </c>
    </row>
    <row r="1054" spans="5:7" outlineLevel="3" x14ac:dyDescent="0.2">
      <c r="E1054" s="138" t="str">
        <f xml:space="preserve"> InpS!E$397</f>
        <v>Eligible for post financeability adjustments tax uplift - PR19 RFI revenue adjustment (ADDN1)</v>
      </c>
      <c r="F1054" s="138">
        <f xml:space="preserve"> InpS!F$397</f>
        <v>0</v>
      </c>
      <c r="G1054" s="138" t="str">
        <f xml:space="preserve"> InpS!G$397</f>
        <v>1 = Yes, 0 = No</v>
      </c>
    </row>
    <row r="1055" spans="5:7" outlineLevel="3" x14ac:dyDescent="0.2">
      <c r="E1055" s="138" t="str">
        <f xml:space="preserve"> InpS!E$398</f>
        <v>Eligible for post financeability adjustments tax uplift - PR19 RFI revenue adjustment (ADDN2)</v>
      </c>
      <c r="F1055" s="138">
        <f xml:space="preserve"> InpS!F$398</f>
        <v>0</v>
      </c>
      <c r="G1055" s="138" t="str">
        <f xml:space="preserve"> InpS!G$398</f>
        <v>1 = Yes, 0 = No</v>
      </c>
    </row>
    <row r="1056" spans="5:7" outlineLevel="3" x14ac:dyDescent="0.2">
      <c r="E1056" s="138" t="str">
        <f xml:space="preserve"> InpS!E$399</f>
        <v>Eligible for post financeability adjustments tax uplift - PR19 RFI revenue adjustment (Residential retail)</v>
      </c>
      <c r="F1056" s="138">
        <f xml:space="preserve"> InpS!F$399</f>
        <v>0</v>
      </c>
      <c r="G1056" s="138" t="str">
        <f xml:space="preserve"> InpS!G$399</f>
        <v>1 = Yes, 0 = No</v>
      </c>
    </row>
    <row r="1057" spans="3:7" outlineLevel="3" x14ac:dyDescent="0.2">
      <c r="E1057" s="138" t="str">
        <f xml:space="preserve"> InpS!E$400</f>
        <v>Eligible for post financeability adjustments tax uplift - PR19 RFI revenue adjustment (Business retail)</v>
      </c>
      <c r="F1057" s="138">
        <f xml:space="preserve"> InpS!F$400</f>
        <v>0</v>
      </c>
      <c r="G1057" s="138" t="str">
        <f xml:space="preserve"> InpS!G$400</f>
        <v>1 = Yes, 0 = No</v>
      </c>
    </row>
    <row r="1058" spans="3:7" outlineLevel="3" x14ac:dyDescent="0.2">
      <c r="F1058" s="260"/>
    </row>
    <row r="1059" spans="3:7" outlineLevel="3" x14ac:dyDescent="0.2">
      <c r="E1059" s="11" t="s">
        <v>925</v>
      </c>
      <c r="F1059" s="166">
        <f xml:space="preserve"> F1041 * F1050</f>
        <v>0</v>
      </c>
      <c r="G1059" s="11" t="s">
        <v>158</v>
      </c>
    </row>
    <row r="1060" spans="3:7" outlineLevel="3" x14ac:dyDescent="0.2">
      <c r="E1060" s="11" t="s">
        <v>926</v>
      </c>
      <c r="F1060" s="166">
        <f t="shared" ref="F1060:F1065" si="224" xml:space="preserve"> F1042 * F1051</f>
        <v>0</v>
      </c>
      <c r="G1060" s="11" t="s">
        <v>158</v>
      </c>
    </row>
    <row r="1061" spans="3:7" outlineLevel="3" x14ac:dyDescent="0.2">
      <c r="E1061" s="11" t="s">
        <v>927</v>
      </c>
      <c r="F1061" s="166">
        <f t="shared" si="224"/>
        <v>0</v>
      </c>
      <c r="G1061" s="11" t="s">
        <v>158</v>
      </c>
    </row>
    <row r="1062" spans="3:7" outlineLevel="3" x14ac:dyDescent="0.2">
      <c r="E1062" s="11" t="s">
        <v>928</v>
      </c>
      <c r="F1062" s="166">
        <f t="shared" si="224"/>
        <v>0</v>
      </c>
      <c r="G1062" s="11" t="s">
        <v>158</v>
      </c>
    </row>
    <row r="1063" spans="3:7" outlineLevel="3" x14ac:dyDescent="0.2">
      <c r="E1063" s="11" t="s">
        <v>929</v>
      </c>
      <c r="F1063" s="166">
        <f xml:space="preserve"> F1045 * F1054</f>
        <v>0</v>
      </c>
      <c r="G1063" s="11" t="s">
        <v>158</v>
      </c>
    </row>
    <row r="1064" spans="3:7" outlineLevel="3" x14ac:dyDescent="0.2">
      <c r="E1064" s="11" t="s">
        <v>930</v>
      </c>
      <c r="F1064" s="166">
        <f t="shared" si="224"/>
        <v>0</v>
      </c>
      <c r="G1064" s="11" t="s">
        <v>158</v>
      </c>
    </row>
    <row r="1065" spans="3:7" outlineLevel="3" x14ac:dyDescent="0.2">
      <c r="E1065" s="11" t="s">
        <v>931</v>
      </c>
      <c r="F1065" s="166">
        <f t="shared" si="224"/>
        <v>0</v>
      </c>
      <c r="G1065" s="11" t="s">
        <v>158</v>
      </c>
    </row>
    <row r="1066" spans="3:7" outlineLevel="3" x14ac:dyDescent="0.2">
      <c r="E1066" s="11" t="s">
        <v>932</v>
      </c>
      <c r="F1066" s="166">
        <f xml:space="preserve"> F1048 * F1057</f>
        <v>0</v>
      </c>
      <c r="G1066" s="11" t="s">
        <v>158</v>
      </c>
    </row>
    <row r="1067" spans="3:7" outlineLevel="3" x14ac:dyDescent="0.2">
      <c r="F1067" s="260"/>
    </row>
    <row r="1068" spans="3:7" outlineLevel="2" x14ac:dyDescent="0.2">
      <c r="C1068" s="40" t="s">
        <v>933</v>
      </c>
      <c r="F1068" s="260"/>
    </row>
    <row r="1069" spans="3:7" outlineLevel="4" x14ac:dyDescent="0.2">
      <c r="E1069" s="11" t="str">
        <f xml:space="preserve"> E$450</f>
        <v>PR19 Bioresources revenue adjustment expressed in 2022-23 CPIH FYA prices (WR)</v>
      </c>
      <c r="F1069" s="166">
        <f t="shared" ref="F1069:G1069" si="225" xml:space="preserve"> F$450</f>
        <v>0</v>
      </c>
      <c r="G1069" s="11" t="str">
        <f t="shared" si="225"/>
        <v>£m</v>
      </c>
    </row>
    <row r="1070" spans="3:7" outlineLevel="4" x14ac:dyDescent="0.2">
      <c r="E1070" s="11" t="str">
        <f xml:space="preserve"> E$451</f>
        <v>PR19 Bioresources revenue adjustment expressed in 2022-23 CPIH FYA prices (WN)</v>
      </c>
      <c r="F1070" s="260">
        <f t="shared" ref="F1070:G1070" si="226" xml:space="preserve"> F$451</f>
        <v>0</v>
      </c>
      <c r="G1070" s="11" t="str">
        <f t="shared" si="226"/>
        <v>£m</v>
      </c>
    </row>
    <row r="1071" spans="3:7" outlineLevel="4" x14ac:dyDescent="0.2">
      <c r="E1071" s="11" t="str">
        <f xml:space="preserve"> E$452</f>
        <v>PR19 Bioresources revenue adjustment expressed in 2022-23 CPIH FYA prices (WWN)</v>
      </c>
      <c r="F1071" s="260">
        <f t="shared" ref="F1071:G1071" si="227" xml:space="preserve"> F$452</f>
        <v>0</v>
      </c>
      <c r="G1071" s="11" t="str">
        <f t="shared" si="227"/>
        <v>£m</v>
      </c>
    </row>
    <row r="1072" spans="3:7" outlineLevel="4" x14ac:dyDescent="0.2">
      <c r="E1072" s="11" t="str">
        <f xml:space="preserve"> E$453</f>
        <v>PR19 Bioresources revenue adjustment expressed in 2022-23 CPIH FYA prices (BR)</v>
      </c>
      <c r="F1072" s="260">
        <f t="shared" ref="F1072:G1072" si="228" xml:space="preserve"> F$453</f>
        <v>-0.90722752557938835</v>
      </c>
      <c r="G1072" s="11" t="str">
        <f t="shared" si="228"/>
        <v>£m</v>
      </c>
    </row>
    <row r="1073" spans="5:7" outlineLevel="4" x14ac:dyDescent="0.2">
      <c r="E1073" s="11" t="str">
        <f xml:space="preserve"> E$454</f>
        <v>PR19 Bioresources revenue adjustment expressed in 2022-23 CPIH FYA prices (ADDN1)</v>
      </c>
      <c r="F1073" s="260">
        <f t="shared" ref="F1073:G1073" si="229" xml:space="preserve"> F$454</f>
        <v>0</v>
      </c>
      <c r="G1073" s="11" t="str">
        <f t="shared" si="229"/>
        <v>£m</v>
      </c>
    </row>
    <row r="1074" spans="5:7" outlineLevel="4" x14ac:dyDescent="0.2">
      <c r="E1074" s="11" t="str">
        <f xml:space="preserve"> E$455</f>
        <v>PR19 Bioresources revenue adjustment expressed in 2022-23 CPIH FYA prices (ADDN2)</v>
      </c>
      <c r="F1074" s="260">
        <f t="shared" ref="F1074:G1074" si="230" xml:space="preserve"> F$455</f>
        <v>0</v>
      </c>
      <c r="G1074" s="11" t="str">
        <f t="shared" si="230"/>
        <v>£m</v>
      </c>
    </row>
    <row r="1075" spans="5:7" outlineLevel="4" x14ac:dyDescent="0.2">
      <c r="E1075" s="11" t="str">
        <f xml:space="preserve"> E$456</f>
        <v>PR19 Bioresources revenue adjustment expressed in 2022-23 CPIH FYA prices (Residential retail)</v>
      </c>
      <c r="F1075" s="260">
        <f t="shared" ref="F1075:G1075" si="231" xml:space="preserve"> F$456</f>
        <v>0</v>
      </c>
      <c r="G1075" s="11" t="str">
        <f t="shared" si="231"/>
        <v>£m</v>
      </c>
    </row>
    <row r="1076" spans="5:7" outlineLevel="4" x14ac:dyDescent="0.2">
      <c r="E1076" s="11" t="str">
        <f xml:space="preserve"> E$457</f>
        <v>PR19 Bioresources revenue adjustment expressed in 2022-23 CPIH FYA prices (Business retail)</v>
      </c>
      <c r="F1076" s="260">
        <f t="shared" ref="F1076:G1076" si="232" xml:space="preserve"> F$457</f>
        <v>0</v>
      </c>
      <c r="G1076" s="11" t="str">
        <f t="shared" si="232"/>
        <v>£m</v>
      </c>
    </row>
    <row r="1077" spans="5:7" outlineLevel="4" x14ac:dyDescent="0.2">
      <c r="F1077" s="260"/>
    </row>
    <row r="1078" spans="5:7" outlineLevel="4" x14ac:dyDescent="0.2">
      <c r="E1078" s="146" t="str">
        <f xml:space="preserve"> InpS!E$429</f>
        <v>Eligible for post financeability adjustments tax uplift - PR19 Bioresources revenue adjustment (WR)</v>
      </c>
      <c r="F1078" s="138">
        <f xml:space="preserve"> InpS!F$429</f>
        <v>0</v>
      </c>
      <c r="G1078" s="138" t="str">
        <f xml:space="preserve"> InpS!G$429</f>
        <v>1 = Yes, 0 = No</v>
      </c>
    </row>
    <row r="1079" spans="5:7" outlineLevel="4" x14ac:dyDescent="0.2">
      <c r="E1079" s="138" t="str">
        <f xml:space="preserve"> InpS!E$430</f>
        <v>Eligible for post financeability adjustments tax uplift - PR19 Bioresources revenue adjustment (WN)</v>
      </c>
      <c r="F1079" s="138">
        <f xml:space="preserve"> InpS!F$430</f>
        <v>0</v>
      </c>
      <c r="G1079" s="138" t="str">
        <f xml:space="preserve"> InpS!G$430</f>
        <v>1 = Yes, 0 = No</v>
      </c>
    </row>
    <row r="1080" spans="5:7" outlineLevel="4" x14ac:dyDescent="0.2">
      <c r="E1080" s="138" t="str">
        <f xml:space="preserve"> InpS!E$431</f>
        <v>Eligible for post financeability adjustments tax uplift - PR19 Bioresources revenue adjustment (WWN)</v>
      </c>
      <c r="F1080" s="138">
        <f xml:space="preserve"> InpS!F$431</f>
        <v>0</v>
      </c>
      <c r="G1080" s="138" t="str">
        <f xml:space="preserve"> InpS!G$431</f>
        <v>1 = Yes, 0 = No</v>
      </c>
    </row>
    <row r="1081" spans="5:7" outlineLevel="4" x14ac:dyDescent="0.2">
      <c r="E1081" s="138" t="str">
        <f xml:space="preserve"> InpS!E$432</f>
        <v>Eligible for post financeability adjustments tax uplift - PR19 Bioresources revenue adjustment (BR)</v>
      </c>
      <c r="F1081" s="138">
        <f xml:space="preserve"> InpS!F$432</f>
        <v>0</v>
      </c>
      <c r="G1081" s="138" t="str">
        <f xml:space="preserve"> InpS!G$432</f>
        <v>1 = Yes, 0 = No</v>
      </c>
    </row>
    <row r="1082" spans="5:7" outlineLevel="4" x14ac:dyDescent="0.2">
      <c r="E1082" s="138" t="str">
        <f xml:space="preserve"> InpS!E$433</f>
        <v>Eligible for post financeability adjustments tax uplift - PR19 Bioresources revenue adjustment (ADDN1)</v>
      </c>
      <c r="F1082" s="138">
        <f xml:space="preserve"> InpS!F$433</f>
        <v>0</v>
      </c>
      <c r="G1082" s="138" t="str">
        <f xml:space="preserve"> InpS!G$433</f>
        <v>1 = Yes, 0 = No</v>
      </c>
    </row>
    <row r="1083" spans="5:7" outlineLevel="4" x14ac:dyDescent="0.2">
      <c r="E1083" s="138" t="str">
        <f xml:space="preserve"> InpS!E$434</f>
        <v>Eligible for post financeability adjustments tax uplift - PR19 Bioresources revenue adjustment (ADDN2)</v>
      </c>
      <c r="F1083" s="138">
        <f xml:space="preserve"> InpS!F$434</f>
        <v>0</v>
      </c>
      <c r="G1083" s="138" t="str">
        <f xml:space="preserve"> InpS!G$434</f>
        <v>1 = Yes, 0 = No</v>
      </c>
    </row>
    <row r="1084" spans="5:7" outlineLevel="4" x14ac:dyDescent="0.2">
      <c r="E1084" s="138" t="str">
        <f xml:space="preserve"> InpS!E$435</f>
        <v>Eligible for post financeability adjustments tax uplift - PR19 Bioresources revenue adjustment (Residential retail)</v>
      </c>
      <c r="F1084" s="138">
        <f xml:space="preserve"> InpS!F$435</f>
        <v>0</v>
      </c>
      <c r="G1084" s="138" t="str">
        <f xml:space="preserve"> InpS!G$435</f>
        <v>1 = Yes, 0 = No</v>
      </c>
    </row>
    <row r="1085" spans="5:7" outlineLevel="4" x14ac:dyDescent="0.2">
      <c r="E1085" s="138" t="str">
        <f xml:space="preserve"> InpS!E$436</f>
        <v>Eligible for post financeability adjustments tax uplift - PR19 Bioresources revenue adjustment (Business retail)</v>
      </c>
      <c r="F1085" s="138">
        <f xml:space="preserve"> InpS!F$436</f>
        <v>0</v>
      </c>
      <c r="G1085" s="138" t="str">
        <f xml:space="preserve"> InpS!G$436</f>
        <v>1 = Yes, 0 = No</v>
      </c>
    </row>
    <row r="1086" spans="5:7" outlineLevel="4" x14ac:dyDescent="0.2">
      <c r="F1086" s="260"/>
    </row>
    <row r="1087" spans="5:7" outlineLevel="4" x14ac:dyDescent="0.2">
      <c r="E1087" s="11" t="s">
        <v>934</v>
      </c>
      <c r="F1087" s="166">
        <f xml:space="preserve"> F1069 * F1078</f>
        <v>0</v>
      </c>
      <c r="G1087" s="11" t="s">
        <v>158</v>
      </c>
    </row>
    <row r="1088" spans="5:7" outlineLevel="4" x14ac:dyDescent="0.2">
      <c r="E1088" s="11" t="s">
        <v>935</v>
      </c>
      <c r="F1088" s="166">
        <f t="shared" ref="F1088:F1093" si="233" xml:space="preserve"> F1070 * F1079</f>
        <v>0</v>
      </c>
      <c r="G1088" s="11" t="s">
        <v>158</v>
      </c>
    </row>
    <row r="1089" spans="5:7" outlineLevel="4" x14ac:dyDescent="0.2">
      <c r="E1089" s="11" t="s">
        <v>936</v>
      </c>
      <c r="F1089" s="166">
        <f t="shared" si="233"/>
        <v>0</v>
      </c>
      <c r="G1089" s="11" t="s">
        <v>158</v>
      </c>
    </row>
    <row r="1090" spans="5:7" outlineLevel="4" x14ac:dyDescent="0.2">
      <c r="E1090" s="11" t="s">
        <v>937</v>
      </c>
      <c r="F1090" s="166">
        <f xml:space="preserve"> F1072 * F1081</f>
        <v>0</v>
      </c>
      <c r="G1090" s="11" t="s">
        <v>158</v>
      </c>
    </row>
    <row r="1091" spans="5:7" outlineLevel="4" x14ac:dyDescent="0.2">
      <c r="E1091" s="11" t="s">
        <v>938</v>
      </c>
      <c r="F1091" s="166">
        <f xml:space="preserve"> F1073 * F1082</f>
        <v>0</v>
      </c>
      <c r="G1091" s="11" t="s">
        <v>158</v>
      </c>
    </row>
    <row r="1092" spans="5:7" outlineLevel="4" x14ac:dyDescent="0.2">
      <c r="E1092" s="11" t="s">
        <v>939</v>
      </c>
      <c r="F1092" s="166">
        <f t="shared" si="233"/>
        <v>0</v>
      </c>
      <c r="G1092" s="11" t="s">
        <v>158</v>
      </c>
    </row>
    <row r="1093" spans="5:7" outlineLevel="4" x14ac:dyDescent="0.2">
      <c r="E1093" s="11" t="s">
        <v>940</v>
      </c>
      <c r="F1093" s="166">
        <f t="shared" si="233"/>
        <v>0</v>
      </c>
      <c r="G1093" s="11" t="s">
        <v>158</v>
      </c>
    </row>
    <row r="1094" spans="5:7" outlineLevel="4" x14ac:dyDescent="0.2">
      <c r="E1094" s="11" t="s">
        <v>941</v>
      </c>
      <c r="F1094" s="166">
        <f xml:space="preserve"> F1076 * F1085</f>
        <v>0</v>
      </c>
      <c r="G1094" s="11" t="s">
        <v>158</v>
      </c>
    </row>
    <row r="1095" spans="5:7" outlineLevel="4" x14ac:dyDescent="0.2">
      <c r="F1095" s="166"/>
    </row>
    <row r="1096" spans="5:7" outlineLevel="4" x14ac:dyDescent="0.2">
      <c r="E1096" s="16" t="str">
        <f xml:space="preserve"> E$261</f>
        <v>PR19 Bioresources forecasting accuracy incentive penalty adjustment in 2022-23 FYA (CPIH deflated) prices (WR)</v>
      </c>
      <c r="F1096" s="166">
        <f xml:space="preserve"> F$261</f>
        <v>0</v>
      </c>
      <c r="G1096" s="11" t="str">
        <f xml:space="preserve"> G$261</f>
        <v>£m</v>
      </c>
    </row>
    <row r="1097" spans="5:7" outlineLevel="4" x14ac:dyDescent="0.2">
      <c r="E1097" s="16" t="str">
        <f xml:space="preserve"> E$262</f>
        <v>PR19 Bioresources forecasting accuracy incentive penalty adjustment in 2022-23 FYA (CPIH deflated) prices (WN)</v>
      </c>
      <c r="F1097" s="260">
        <f t="shared" ref="F1097:G1097" si="234" xml:space="preserve"> F$262</f>
        <v>0</v>
      </c>
      <c r="G1097" s="11" t="str">
        <f t="shared" si="234"/>
        <v>£m</v>
      </c>
    </row>
    <row r="1098" spans="5:7" outlineLevel="4" x14ac:dyDescent="0.2">
      <c r="E1098" s="16" t="str">
        <f xml:space="preserve"> E$263</f>
        <v>PR19 Bioresources forecasting accuracy incentive penalty adjustment in 2022-23 FYA (CPIH deflated) prices (WWN)</v>
      </c>
      <c r="F1098" s="260">
        <f t="shared" ref="F1098:G1098" si="235" xml:space="preserve"> F$263</f>
        <v>0</v>
      </c>
      <c r="G1098" s="11" t="str">
        <f t="shared" si="235"/>
        <v>£m</v>
      </c>
    </row>
    <row r="1099" spans="5:7" outlineLevel="4" x14ac:dyDescent="0.2">
      <c r="E1099" s="16" t="str">
        <f xml:space="preserve"> E$264</f>
        <v>PR19 Bioresources forecasting accuracy incentive penalty adjustment in 2022-23 FYA (CPIH deflated) prices (BR)</v>
      </c>
      <c r="F1099" s="260">
        <f t="shared" ref="F1099:G1099" si="236" xml:space="preserve"> F$264</f>
        <v>0</v>
      </c>
      <c r="G1099" s="11" t="str">
        <f t="shared" si="236"/>
        <v>£m</v>
      </c>
    </row>
    <row r="1100" spans="5:7" outlineLevel="4" x14ac:dyDescent="0.2">
      <c r="E1100" s="16" t="str">
        <f xml:space="preserve"> E$265</f>
        <v>PR19 Bioresources forecasting accuracy incentive penalty adjustment in 2022-23 FYA (CPIH deflated) prices (ADDN1)</v>
      </c>
      <c r="F1100" s="260">
        <f t="shared" ref="F1100:G1100" si="237" xml:space="preserve"> F$265</f>
        <v>0</v>
      </c>
      <c r="G1100" s="11" t="str">
        <f t="shared" si="237"/>
        <v>£m</v>
      </c>
    </row>
    <row r="1101" spans="5:7" outlineLevel="4" x14ac:dyDescent="0.2">
      <c r="E1101" s="16" t="str">
        <f xml:space="preserve"> E$266</f>
        <v>PR19 Bioresources forecasting accuracy incentive penalty adjustment in 2022-23 FYA (CPIH deflated) prices (ADDN2)</v>
      </c>
      <c r="F1101" s="260">
        <f t="shared" ref="F1101:G1101" si="238" xml:space="preserve"> F$266</f>
        <v>0</v>
      </c>
      <c r="G1101" s="11" t="str">
        <f t="shared" si="238"/>
        <v>£m</v>
      </c>
    </row>
    <row r="1102" spans="5:7" outlineLevel="4" x14ac:dyDescent="0.2">
      <c r="E1102" s="16" t="str">
        <f xml:space="preserve"> E$267</f>
        <v>PR19 Bioresources forecasting accuracy incentive penalty adjustment in 2022-23 FYA (CPIH deflated) prices (Residential retail)</v>
      </c>
      <c r="F1102" s="260">
        <f t="shared" ref="F1102:G1102" si="239" xml:space="preserve"> F$267</f>
        <v>0</v>
      </c>
      <c r="G1102" s="11" t="str">
        <f t="shared" si="239"/>
        <v>£m</v>
      </c>
    </row>
    <row r="1103" spans="5:7" outlineLevel="4" x14ac:dyDescent="0.2">
      <c r="E1103" s="16" t="str">
        <f xml:space="preserve"> E$268</f>
        <v>PR19 Bioresources forecasting accuracy incentive penalty adjustment in 2022-23 FYA (CPIH deflated) prices (Business retail)</v>
      </c>
      <c r="F1103" s="260">
        <f t="shared" ref="F1103:G1103" si="240" xml:space="preserve"> F$268</f>
        <v>0</v>
      </c>
      <c r="G1103" s="11" t="str">
        <f t="shared" si="240"/>
        <v>£m</v>
      </c>
    </row>
    <row r="1104" spans="5:7" outlineLevel="4" x14ac:dyDescent="0.2">
      <c r="F1104" s="260"/>
    </row>
    <row r="1105" spans="5:7" outlineLevel="4" x14ac:dyDescent="0.2">
      <c r="E1105" s="146" t="str">
        <f xml:space="preserve"> InpS!E$438</f>
        <v>Eligible for post financeability adjustments tax uplift - PR19 Bioresources forecasting accuracy incentive penalty adjustment (WR)</v>
      </c>
      <c r="F1105" s="138">
        <f xml:space="preserve"> InpS!F$438</f>
        <v>0</v>
      </c>
      <c r="G1105" s="138" t="str">
        <f xml:space="preserve"> InpS!G$438</f>
        <v>1 = Yes, 0 = No</v>
      </c>
    </row>
    <row r="1106" spans="5:7" outlineLevel="4" x14ac:dyDescent="0.2">
      <c r="E1106" s="146" t="str">
        <f xml:space="preserve"> InpS!E$439</f>
        <v>Eligible for post financeability adjustments tax uplift - PR19 Bioresources forecasting accuracy incentive penalty adjustment (WN)</v>
      </c>
      <c r="F1106" s="138">
        <f xml:space="preserve"> InpS!F$439</f>
        <v>0</v>
      </c>
      <c r="G1106" s="138" t="str">
        <f xml:space="preserve"> InpS!G$439</f>
        <v>1 = Yes, 0 = No</v>
      </c>
    </row>
    <row r="1107" spans="5:7" outlineLevel="4" x14ac:dyDescent="0.2">
      <c r="E1107" s="146" t="str">
        <f xml:space="preserve"> InpS!E$440</f>
        <v>Eligible for post financeability adjustments tax uplift - PR19 Bioresources forecasting accuracy incentive penalty adjustment (WWN)</v>
      </c>
      <c r="F1107" s="138">
        <f xml:space="preserve"> InpS!F$440</f>
        <v>0</v>
      </c>
      <c r="G1107" s="138" t="str">
        <f xml:space="preserve"> InpS!G$440</f>
        <v>1 = Yes, 0 = No</v>
      </c>
    </row>
    <row r="1108" spans="5:7" outlineLevel="4" x14ac:dyDescent="0.2">
      <c r="E1108" s="146" t="str">
        <f xml:space="preserve"> InpS!E$441</f>
        <v>Eligible for post financeability adjustments tax uplift - PR19 Bioresources forecasting accuracy incentive penalty adjustment (BR)</v>
      </c>
      <c r="F1108" s="138">
        <f xml:space="preserve"> InpS!F$441</f>
        <v>0</v>
      </c>
      <c r="G1108" s="138" t="str">
        <f xml:space="preserve"> InpS!G$441</f>
        <v>1 = Yes, 0 = No</v>
      </c>
    </row>
    <row r="1109" spans="5:7" outlineLevel="4" x14ac:dyDescent="0.2">
      <c r="E1109" s="146" t="str">
        <f xml:space="preserve"> InpS!E$442</f>
        <v>Eligible for post financeability adjustments tax uplift - PR19 Bioresources forecasting accuracy incentive penalty adjustment (ADDN1)</v>
      </c>
      <c r="F1109" s="138">
        <f xml:space="preserve"> InpS!F$442</f>
        <v>0</v>
      </c>
      <c r="G1109" s="138" t="str">
        <f xml:space="preserve"> InpS!G$442</f>
        <v>1 = Yes, 0 = No</v>
      </c>
    </row>
    <row r="1110" spans="5:7" outlineLevel="4" x14ac:dyDescent="0.2">
      <c r="E1110" s="146" t="str">
        <f xml:space="preserve"> InpS!E$443</f>
        <v>Eligible for post financeability adjustments tax uplift - PR19 Bioresources forecasting accuracy incentive penalty adjustment (ADDN2)</v>
      </c>
      <c r="F1110" s="138">
        <f xml:space="preserve"> InpS!F$443</f>
        <v>0</v>
      </c>
      <c r="G1110" s="138" t="str">
        <f xml:space="preserve"> InpS!G$443</f>
        <v>1 = Yes, 0 = No</v>
      </c>
    </row>
    <row r="1111" spans="5:7" outlineLevel="4" x14ac:dyDescent="0.2">
      <c r="E1111" s="146" t="str">
        <f xml:space="preserve"> InpS!E$444</f>
        <v>Eligible for post financeability adjustments tax uplift - PR19 Bioresources forecasting accuracy incentive penalty adjustment (Residential retail)</v>
      </c>
      <c r="F1111" s="138">
        <f xml:space="preserve"> InpS!F$444</f>
        <v>0</v>
      </c>
      <c r="G1111" s="138" t="str">
        <f xml:space="preserve"> InpS!G$444</f>
        <v>1 = Yes, 0 = No</v>
      </c>
    </row>
    <row r="1112" spans="5:7" outlineLevel="4" x14ac:dyDescent="0.2">
      <c r="E1112" s="146" t="str">
        <f xml:space="preserve"> InpS!E$445</f>
        <v>Eligible for post financeability adjustments tax uplift - PR19 Bioresources forecasting accuracy incentive penalty adjustment (Business retail)</v>
      </c>
      <c r="F1112" s="138">
        <f xml:space="preserve"> InpS!F$445</f>
        <v>0</v>
      </c>
      <c r="G1112" s="138" t="str">
        <f xml:space="preserve"> InpS!G$445</f>
        <v>1 = Yes, 0 = No</v>
      </c>
    </row>
    <row r="1113" spans="5:7" outlineLevel="4" x14ac:dyDescent="0.2">
      <c r="F1113" s="260"/>
    </row>
    <row r="1114" spans="5:7" outlineLevel="4" x14ac:dyDescent="0.2">
      <c r="E1114" s="11" t="s">
        <v>942</v>
      </c>
      <c r="F1114" s="166">
        <f xml:space="preserve"> F1096 * F1105</f>
        <v>0</v>
      </c>
      <c r="G1114" s="11" t="s">
        <v>158</v>
      </c>
    </row>
    <row r="1115" spans="5:7" outlineLevel="4" x14ac:dyDescent="0.2">
      <c r="E1115" s="11" t="s">
        <v>943</v>
      </c>
      <c r="F1115" s="166">
        <f t="shared" ref="F1115:F1120" si="241" xml:space="preserve"> F1097 * F1106</f>
        <v>0</v>
      </c>
      <c r="G1115" s="11" t="s">
        <v>158</v>
      </c>
    </row>
    <row r="1116" spans="5:7" outlineLevel="4" x14ac:dyDescent="0.2">
      <c r="E1116" s="11" t="s">
        <v>944</v>
      </c>
      <c r="F1116" s="166">
        <f t="shared" si="241"/>
        <v>0</v>
      </c>
      <c r="G1116" s="11" t="s">
        <v>158</v>
      </c>
    </row>
    <row r="1117" spans="5:7" outlineLevel="4" x14ac:dyDescent="0.2">
      <c r="E1117" s="11" t="s">
        <v>945</v>
      </c>
      <c r="F1117" s="166">
        <f t="shared" si="241"/>
        <v>0</v>
      </c>
      <c r="G1117" s="11" t="s">
        <v>158</v>
      </c>
    </row>
    <row r="1118" spans="5:7" outlineLevel="4" x14ac:dyDescent="0.2">
      <c r="E1118" s="11" t="s">
        <v>946</v>
      </c>
      <c r="F1118" s="166">
        <f t="shared" si="241"/>
        <v>0</v>
      </c>
      <c r="G1118" s="11" t="s">
        <v>158</v>
      </c>
    </row>
    <row r="1119" spans="5:7" outlineLevel="4" x14ac:dyDescent="0.2">
      <c r="E1119" s="11" t="s">
        <v>947</v>
      </c>
      <c r="F1119" s="166">
        <f xml:space="preserve"> F1101 * F1110</f>
        <v>0</v>
      </c>
      <c r="G1119" s="11" t="s">
        <v>158</v>
      </c>
    </row>
    <row r="1120" spans="5:7" outlineLevel="4" x14ac:dyDescent="0.2">
      <c r="E1120" s="11" t="s">
        <v>948</v>
      </c>
      <c r="F1120" s="166">
        <f t="shared" si="241"/>
        <v>0</v>
      </c>
      <c r="G1120" s="11" t="s">
        <v>158</v>
      </c>
    </row>
    <row r="1121" spans="2:7" outlineLevel="4" x14ac:dyDescent="0.2">
      <c r="E1121" s="11" t="s">
        <v>949</v>
      </c>
      <c r="F1121" s="166">
        <f xml:space="preserve"> F1103 * F1112</f>
        <v>0</v>
      </c>
      <c r="G1121" s="11" t="s">
        <v>158</v>
      </c>
    </row>
    <row r="1122" spans="2:7" outlineLevel="1" x14ac:dyDescent="0.2">
      <c r="F1122" s="260"/>
    </row>
    <row r="1123" spans="2:7" outlineLevel="1" x14ac:dyDescent="0.2">
      <c r="B1123" s="10" t="s">
        <v>950</v>
      </c>
      <c r="F1123" s="260"/>
    </row>
    <row r="1124" spans="2:7" outlineLevel="2" x14ac:dyDescent="0.2">
      <c r="C1124" s="40" t="s">
        <v>951</v>
      </c>
      <c r="F1124" s="260"/>
    </row>
    <row r="1125" spans="2:7" outlineLevel="3" x14ac:dyDescent="0.2">
      <c r="E1125" s="11" t="str">
        <f xml:space="preserve"> E$471</f>
        <v>PR14 BYR WRFIM revenue adjustment eligible for tax uplift in 2022-23 CPIH FYA prices (WR)</v>
      </c>
      <c r="F1125" s="260">
        <f t="shared" ref="F1125:G1125" si="242" xml:space="preserve"> F$471</f>
        <v>0</v>
      </c>
      <c r="G1125" s="11" t="str">
        <f t="shared" si="242"/>
        <v>£m</v>
      </c>
    </row>
    <row r="1126" spans="2:7" outlineLevel="3" x14ac:dyDescent="0.2">
      <c r="E1126" s="11" t="str">
        <f xml:space="preserve"> E$488</f>
        <v>PR14 BYR Water trading revenue adjustment eligible for tax uplift in 2022-23 CPIH FYA prices (WR)</v>
      </c>
      <c r="F1126" s="260">
        <f t="shared" ref="F1126:G1126" si="243" xml:space="preserve"> F$488</f>
        <v>0</v>
      </c>
      <c r="G1126" s="11" t="str">
        <f t="shared" si="243"/>
        <v>£m</v>
      </c>
    </row>
    <row r="1127" spans="2:7" outlineLevel="3" x14ac:dyDescent="0.2">
      <c r="E1127" s="11" t="str">
        <f xml:space="preserve"> E$505</f>
        <v>PR14 BYR Totex menu revenue adjustment eligible for tax uplift in 2022-23 CPIH FYA prices (WR)</v>
      </c>
      <c r="F1127" s="260">
        <f t="shared" ref="F1127:G1127" si="244" xml:space="preserve"> F$505</f>
        <v>0</v>
      </c>
      <c r="G1127" s="11" t="str">
        <f t="shared" si="244"/>
        <v>£m</v>
      </c>
    </row>
    <row r="1128" spans="2:7" outlineLevel="3" x14ac:dyDescent="0.2">
      <c r="E1128" s="11" t="str">
        <f xml:space="preserve"> E$522</f>
        <v>PR14 BYR Other revenue adjustment eligible for tax uplift in 2022-23 CPIH FYA prices (WR)</v>
      </c>
      <c r="F1128" s="260">
        <f t="shared" ref="F1128:G1128" si="245" xml:space="preserve"> F$522</f>
        <v>0</v>
      </c>
      <c r="G1128" s="11" t="str">
        <f t="shared" si="245"/>
        <v>£m</v>
      </c>
    </row>
    <row r="1129" spans="2:7" outlineLevel="3" x14ac:dyDescent="0.2">
      <c r="E1129" s="11" t="str">
        <f xml:space="preserve"> E$555</f>
        <v>PR19 ODI revenue adjustment eligible for tax uplift in 2022-23 CPIH FYA prices (WR)</v>
      </c>
      <c r="F1129" s="260">
        <f t="shared" ref="F1129:G1129" si="246" xml:space="preserve"> F$555</f>
        <v>0</v>
      </c>
      <c r="G1129" s="11" t="str">
        <f t="shared" si="246"/>
        <v>£m</v>
      </c>
    </row>
    <row r="1130" spans="2:7" outlineLevel="3" x14ac:dyDescent="0.2">
      <c r="E1130" s="11" t="str">
        <f xml:space="preserve"> E$583</f>
        <v>PR19 C-MeX revenue adjustment eligible for tax uplift in 2022-23 CPIH FYA prices (WR)</v>
      </c>
      <c r="F1130" s="260">
        <f t="shared" ref="F1130:G1130" si="247" xml:space="preserve"> F$583</f>
        <v>0</v>
      </c>
      <c r="G1130" s="11" t="str">
        <f t="shared" si="247"/>
        <v>£m</v>
      </c>
    </row>
    <row r="1131" spans="2:7" outlineLevel="3" x14ac:dyDescent="0.2">
      <c r="E1131" s="11" t="str">
        <f xml:space="preserve"> E$611</f>
        <v>PR19 D-MeX revenue adjustment eligible for tax uplift in 2022-23 CPIH FYA prices (WR)</v>
      </c>
      <c r="F1131" s="260">
        <f t="shared" ref="F1131:G1131" si="248" xml:space="preserve"> F$611</f>
        <v>0</v>
      </c>
      <c r="G1131" s="11" t="str">
        <f t="shared" si="248"/>
        <v>£m</v>
      </c>
    </row>
    <row r="1132" spans="2:7" outlineLevel="3" x14ac:dyDescent="0.2">
      <c r="E1132" s="11" t="str">
        <f xml:space="preserve"> E$639</f>
        <v>PR19 Bilateral entry (BEA) revenue adjustment eligible for tax uplift in 2022-23 CPIH FYA prices (WR)</v>
      </c>
      <c r="F1132" s="260">
        <f t="shared" ref="F1132:G1132" si="249" xml:space="preserve"> F$639</f>
        <v>0</v>
      </c>
      <c r="G1132" s="11" t="str">
        <f t="shared" si="249"/>
        <v>£m</v>
      </c>
    </row>
    <row r="1133" spans="2:7" outlineLevel="3" x14ac:dyDescent="0.2">
      <c r="E1133" s="11" t="str">
        <f xml:space="preserve"> E$667</f>
        <v>PR19 Business retail revenue adjustment eligible for tax uplift in 2022-23 CPIH FYA prices (WR)</v>
      </c>
      <c r="F1133" s="260">
        <f t="shared" ref="F1133:G1133" si="250" xml:space="preserve"> F$667</f>
        <v>0</v>
      </c>
      <c r="G1133" s="11" t="str">
        <f t="shared" si="250"/>
        <v>£m</v>
      </c>
    </row>
    <row r="1134" spans="2:7" outlineLevel="3" x14ac:dyDescent="0.2">
      <c r="E1134" s="11" t="str">
        <f xml:space="preserve"> E$695</f>
        <v>PR19 Water trading revenue adjustment eligible for tax uplift in 2022-23 CPIH FYA prices (WR)</v>
      </c>
      <c r="F1134" s="260">
        <f t="shared" ref="F1134:G1134" si="251" xml:space="preserve"> F$695</f>
        <v>0</v>
      </c>
      <c r="G1134" s="11" t="str">
        <f t="shared" si="251"/>
        <v>£m</v>
      </c>
    </row>
    <row r="1135" spans="2:7" outlineLevel="3" x14ac:dyDescent="0.2">
      <c r="E1135" s="11" t="str">
        <f xml:space="preserve"> E$723</f>
        <v>PR19 Developer services revenue adjustment eligible for tax uplift in 2022-23 CPIH FYA prices (WR)</v>
      </c>
      <c r="F1135" s="260">
        <f t="shared" ref="F1135:G1135" si="252" xml:space="preserve"> F$723</f>
        <v>0</v>
      </c>
      <c r="G1135" s="11" t="str">
        <f t="shared" si="252"/>
        <v>£m</v>
      </c>
    </row>
    <row r="1136" spans="2:7" outlineLevel="3" x14ac:dyDescent="0.2">
      <c r="E1136" s="11" t="str">
        <f xml:space="preserve"> E$751</f>
        <v>PR19 Cost of new debt revenue adjustment eligible for tax uplift in 2022-23 CPIH FYA prices (WR)</v>
      </c>
      <c r="F1136" s="260">
        <f t="shared" ref="F1136:G1136" si="253" xml:space="preserve"> F$751</f>
        <v>0</v>
      </c>
      <c r="G1136" s="11" t="str">
        <f t="shared" si="253"/>
        <v>£m</v>
      </c>
    </row>
    <row r="1137" spans="1:7" outlineLevel="3" x14ac:dyDescent="0.2">
      <c r="E1137" s="11" t="str">
        <f xml:space="preserve"> E$779</f>
        <v>PR19 Totex costs revenue adjustment eligible for tax uplift in 2022-23 CPIH FYA prices (WR)</v>
      </c>
      <c r="F1137" s="260">
        <f t="shared" ref="F1137:G1137" si="254" xml:space="preserve"> F$779</f>
        <v>0</v>
      </c>
      <c r="G1137" s="11" t="str">
        <f t="shared" si="254"/>
        <v>£m</v>
      </c>
    </row>
    <row r="1138" spans="1:7" outlineLevel="3" x14ac:dyDescent="0.2">
      <c r="E1138" s="11" t="str">
        <f xml:space="preserve"> E$807</f>
        <v>PR19 Tax revenue adjustment eligible for tax uplift in 2022-23 CPIH FYA prices (WR)</v>
      </c>
      <c r="F1138" s="260">
        <f t="shared" ref="F1138:G1138" si="255" xml:space="preserve"> F$807</f>
        <v>0</v>
      </c>
      <c r="G1138" s="11" t="str">
        <f t="shared" si="255"/>
        <v>£m</v>
      </c>
    </row>
    <row r="1139" spans="1:7" outlineLevel="3" x14ac:dyDescent="0.2">
      <c r="E1139" s="11" t="str">
        <f xml:space="preserve"> E$835</f>
        <v>PR19 RPI-CPIH wedge revenue adjustment eligible for tax uplift in 2022-23 CPIH FYA prices (WR)</v>
      </c>
      <c r="F1139" s="260">
        <f t="shared" ref="F1139:G1139" si="256" xml:space="preserve"> F$835</f>
        <v>0</v>
      </c>
      <c r="G1139" s="11" t="str">
        <f t="shared" si="256"/>
        <v>£m</v>
      </c>
    </row>
    <row r="1140" spans="1:7" outlineLevel="3" x14ac:dyDescent="0.2">
      <c r="E1140" s="11" t="str">
        <f xml:space="preserve"> E$863</f>
        <v>PR19 Strategic regional water resources revenue adjustment eligible for tax uplift in 2022-23 CPIH FYA prices (WR)</v>
      </c>
      <c r="F1140" s="260">
        <f t="shared" ref="F1140:G1140" si="257" xml:space="preserve"> F$863</f>
        <v>0</v>
      </c>
      <c r="G1140" s="11" t="str">
        <f t="shared" si="257"/>
        <v>£m</v>
      </c>
    </row>
    <row r="1141" spans="1:7" outlineLevel="3" x14ac:dyDescent="0.2">
      <c r="E1141" s="11" t="str">
        <f xml:space="preserve"> E$891</f>
        <v>PR19 Havant Thicket activities revenue adjustment eligible for tax uplift in 2022-23 CPIH FYA prices (WR)</v>
      </c>
      <c r="F1141" s="260">
        <f t="shared" ref="F1141:G1141" si="258" xml:space="preserve"> F$891</f>
        <v>0</v>
      </c>
      <c r="G1141" s="11" t="str">
        <f t="shared" si="258"/>
        <v>£m</v>
      </c>
    </row>
    <row r="1142" spans="1:7" outlineLevel="3" x14ac:dyDescent="0.2">
      <c r="E1142" s="11" t="str">
        <f xml:space="preserve"> E$919</f>
        <v>PR19 Green recovery costs revenue adjustment eligible for tax uplift in 2022-23 CPIH FYA prices (WR)</v>
      </c>
      <c r="F1142" s="260">
        <f t="shared" ref="F1142:G1142" si="259" xml:space="preserve"> F$919</f>
        <v>0</v>
      </c>
      <c r="G1142" s="11" t="str">
        <f t="shared" si="259"/>
        <v>£m</v>
      </c>
    </row>
    <row r="1143" spans="1:7" outlineLevel="3" x14ac:dyDescent="0.2">
      <c r="E1143" s="11" t="str">
        <f xml:space="preserve"> E$947</f>
        <v>PR19 Green recovery (TVM) revenue adjustment eligible for tax uplift in 2022-23 CPIH FYA prices (WR)</v>
      </c>
      <c r="F1143" s="260">
        <f t="shared" ref="F1143:G1143" si="260" xml:space="preserve"> F$947</f>
        <v>0</v>
      </c>
      <c r="G1143" s="11" t="str">
        <f t="shared" si="260"/>
        <v>£m</v>
      </c>
    </row>
    <row r="1144" spans="1:7" outlineLevel="3" x14ac:dyDescent="0.2">
      <c r="E1144" s="11" t="str">
        <f xml:space="preserve"> E$975</f>
        <v>Other revenue adjustment eligible for tax uplift in 2022-23 CPIH FYA prices (WR)</v>
      </c>
      <c r="F1144" s="260">
        <f t="shared" ref="F1144:G1144" si="261" xml:space="preserve"> F$975</f>
        <v>0</v>
      </c>
      <c r="G1144" s="11" t="str">
        <f t="shared" si="261"/>
        <v>£m</v>
      </c>
    </row>
    <row r="1145" spans="1:7" outlineLevel="3" x14ac:dyDescent="0.2">
      <c r="E1145" s="11" t="str">
        <f xml:space="preserve"> E$1003</f>
        <v>PR19 Gearing outperformance revenue adjustment eligible for tax uplift in 2022-23 CPIH FYA prices (WR)</v>
      </c>
      <c r="F1145" s="260">
        <f t="shared" ref="F1145:G1145" si="262" xml:space="preserve"> F$1003</f>
        <v>0</v>
      </c>
      <c r="G1145" s="11" t="str">
        <f t="shared" si="262"/>
        <v>£m</v>
      </c>
    </row>
    <row r="1146" spans="1:7" outlineLevel="3" x14ac:dyDescent="0.2">
      <c r="E1146" s="11" t="str">
        <f xml:space="preserve"> E$1031</f>
        <v>PR19 Residential retail revenue adjustment eligible for tax uplift in 2022-23 CPIH FYA prices (WR)</v>
      </c>
      <c r="F1146" s="260">
        <f t="shared" ref="F1146:G1146" si="263" xml:space="preserve"> F$1031</f>
        <v>0</v>
      </c>
      <c r="G1146" s="11" t="str">
        <f t="shared" si="263"/>
        <v>£m</v>
      </c>
    </row>
    <row r="1147" spans="1:7" outlineLevel="3" x14ac:dyDescent="0.2">
      <c r="E1147" s="11" t="str">
        <f xml:space="preserve"> E$1059</f>
        <v>PR19 RFI revenue adjustment eligible for tax uplift in 2022-23 CPIH FYA prices (WR)</v>
      </c>
      <c r="F1147" s="260">
        <f t="shared" ref="F1147:G1147" si="264" xml:space="preserve"> F$1059</f>
        <v>0</v>
      </c>
      <c r="G1147" s="11" t="str">
        <f t="shared" si="264"/>
        <v>£m</v>
      </c>
    </row>
    <row r="1148" spans="1:7" outlineLevel="3" x14ac:dyDescent="0.2">
      <c r="E1148" s="11" t="str">
        <f xml:space="preserve"> E$1087</f>
        <v>PR19 Bioresources revenue adjustment eligible for tax uplift in 2022-23 CPIH FYA prices (WR)</v>
      </c>
      <c r="F1148" s="260">
        <f t="shared" ref="F1148:G1148" si="265" xml:space="preserve"> F$1087</f>
        <v>0</v>
      </c>
      <c r="G1148" s="11" t="str">
        <f t="shared" si="265"/>
        <v>£m</v>
      </c>
    </row>
    <row r="1149" spans="1:7" outlineLevel="3" x14ac:dyDescent="0.2">
      <c r="E1149" s="11" t="str">
        <f xml:space="preserve"> E$1114</f>
        <v>PR19 Bioresources forecasting accuracy incentive penalty adjustment eligible for tax uplift in 2022-23 CPIH FYA prices (WR)</v>
      </c>
      <c r="F1149" s="260">
        <f xml:space="preserve"> F$1114</f>
        <v>0</v>
      </c>
      <c r="G1149" s="11" t="str">
        <f xml:space="preserve"> G$1114</f>
        <v>£m</v>
      </c>
    </row>
    <row r="1150" spans="1:7" s="16" customFormat="1" outlineLevel="3" x14ac:dyDescent="0.2">
      <c r="A1150" s="163"/>
      <c r="B1150" s="163"/>
      <c r="C1150" s="164"/>
      <c r="D1150" s="165"/>
      <c r="E1150" s="271" t="s">
        <v>952</v>
      </c>
      <c r="F1150" s="272">
        <f xml:space="preserve"> SUM( F1125:F1149 )</f>
        <v>0</v>
      </c>
      <c r="G1150" s="271" t="s">
        <v>158</v>
      </c>
    </row>
    <row r="1151" spans="1:7" outlineLevel="2" x14ac:dyDescent="0.2">
      <c r="C1151" s="40" t="s">
        <v>953</v>
      </c>
      <c r="F1151" s="260"/>
    </row>
    <row r="1152" spans="1:7" outlineLevel="3" x14ac:dyDescent="0.2">
      <c r="E1152" s="11" t="str">
        <f xml:space="preserve"> E$472</f>
        <v>PR14 BYR WRFIM revenue adjustment eligible for tax uplift in 2022-23 CPIH FYA prices (WN)</v>
      </c>
      <c r="F1152" s="260">
        <f t="shared" ref="F1152:G1152" si="266" xml:space="preserve"> F$472</f>
        <v>0</v>
      </c>
      <c r="G1152" s="11" t="str">
        <f t="shared" si="266"/>
        <v>£m</v>
      </c>
    </row>
    <row r="1153" spans="5:7" outlineLevel="3" x14ac:dyDescent="0.2">
      <c r="E1153" s="11" t="str">
        <f xml:space="preserve"> E$489</f>
        <v>PR14 BYR Water trading revenue adjustment eligible for tax uplift in 2022-23 CPIH FYA prices (WN)</v>
      </c>
      <c r="F1153" s="260">
        <f t="shared" ref="F1153:G1153" si="267" xml:space="preserve"> F$489</f>
        <v>0</v>
      </c>
      <c r="G1153" s="11" t="str">
        <f t="shared" si="267"/>
        <v>£m</v>
      </c>
    </row>
    <row r="1154" spans="5:7" outlineLevel="3" x14ac:dyDescent="0.2">
      <c r="E1154" s="11" t="str">
        <f xml:space="preserve"> E$506</f>
        <v>PR14 BYR Totex menu revenue adjustment eligible for tax uplift in 2022-23 CPIH FYA prices (WN)</v>
      </c>
      <c r="F1154" s="260">
        <f t="shared" ref="F1154:G1154" si="268" xml:space="preserve"> F$506</f>
        <v>0</v>
      </c>
      <c r="G1154" s="11" t="str">
        <f t="shared" si="268"/>
        <v>£m</v>
      </c>
    </row>
    <row r="1155" spans="5:7" outlineLevel="3" x14ac:dyDescent="0.2">
      <c r="E1155" s="11" t="str">
        <f xml:space="preserve"> E$523</f>
        <v>PR14 BYR Other revenue adjustment eligible for tax uplift in 2022-23 CPIH FYA prices (WN)</v>
      </c>
      <c r="F1155" s="260">
        <f t="shared" ref="F1155:G1155" si="269" xml:space="preserve"> F$523</f>
        <v>0</v>
      </c>
      <c r="G1155" s="11" t="str">
        <f t="shared" si="269"/>
        <v>£m</v>
      </c>
    </row>
    <row r="1156" spans="5:7" outlineLevel="3" x14ac:dyDescent="0.2">
      <c r="E1156" s="11" t="str">
        <f xml:space="preserve"> E$556</f>
        <v>PR19 ODI revenue adjustment eligible for tax uplift in 2022-23 CPIH FYA prices (WN)</v>
      </c>
      <c r="F1156" s="260">
        <f t="shared" ref="F1156:G1156" si="270" xml:space="preserve"> F$556</f>
        <v>0</v>
      </c>
      <c r="G1156" s="11" t="str">
        <f t="shared" si="270"/>
        <v>£m</v>
      </c>
    </row>
    <row r="1157" spans="5:7" outlineLevel="3" x14ac:dyDescent="0.2">
      <c r="E1157" s="11" t="str">
        <f xml:space="preserve"> E$584</f>
        <v>PR19 C-MeX revenue adjustment eligible for tax uplift in 2022-23 CPIH FYA prices (WN)</v>
      </c>
      <c r="F1157" s="260">
        <f t="shared" ref="F1157:G1157" si="271" xml:space="preserve"> F$584</f>
        <v>0</v>
      </c>
      <c r="G1157" s="11" t="str">
        <f t="shared" si="271"/>
        <v>£m</v>
      </c>
    </row>
    <row r="1158" spans="5:7" outlineLevel="3" x14ac:dyDescent="0.2">
      <c r="E1158" s="11" t="str">
        <f xml:space="preserve"> E$612</f>
        <v>PR19 D-MeX revenue adjustment eligible for tax uplift in 2022-23 CPIH FYA prices (WN)</v>
      </c>
      <c r="F1158" s="260">
        <f t="shared" ref="F1158:G1158" si="272" xml:space="preserve"> F$612</f>
        <v>0</v>
      </c>
      <c r="G1158" s="11" t="str">
        <f t="shared" si="272"/>
        <v>£m</v>
      </c>
    </row>
    <row r="1159" spans="5:7" outlineLevel="3" x14ac:dyDescent="0.2">
      <c r="E1159" s="11" t="str">
        <f xml:space="preserve"> E$640</f>
        <v>PR19 Bilateral entry (BEA) revenue adjustment eligible for tax uplift in 2022-23 CPIH FYA prices (WN)</v>
      </c>
      <c r="F1159" s="260">
        <f t="shared" ref="F1159:G1159" si="273" xml:space="preserve"> F$640</f>
        <v>0</v>
      </c>
      <c r="G1159" s="11" t="str">
        <f t="shared" si="273"/>
        <v>£m</v>
      </c>
    </row>
    <row r="1160" spans="5:7" outlineLevel="3" x14ac:dyDescent="0.2">
      <c r="E1160" s="11" t="str">
        <f xml:space="preserve"> E$668</f>
        <v>PR19 Business retail revenue adjustment eligible for tax uplift in 2022-23 CPIH FYA prices (WN)</v>
      </c>
      <c r="F1160" s="260">
        <f t="shared" ref="F1160:G1160" si="274" xml:space="preserve"> F$668</f>
        <v>0</v>
      </c>
      <c r="G1160" s="11" t="str">
        <f t="shared" si="274"/>
        <v>£m</v>
      </c>
    </row>
    <row r="1161" spans="5:7" outlineLevel="3" x14ac:dyDescent="0.2">
      <c r="E1161" s="11" t="str">
        <f xml:space="preserve"> E$696</f>
        <v>PR19 Water trading revenue adjustment eligible for tax uplift in 2022-23 CPIH FYA prices (WN)</v>
      </c>
      <c r="F1161" s="260">
        <f t="shared" ref="F1161:G1161" si="275" xml:space="preserve"> F$696</f>
        <v>0</v>
      </c>
      <c r="G1161" s="11" t="str">
        <f t="shared" si="275"/>
        <v>£m</v>
      </c>
    </row>
    <row r="1162" spans="5:7" outlineLevel="3" x14ac:dyDescent="0.2">
      <c r="E1162" s="11" t="str">
        <f xml:space="preserve"> E$724</f>
        <v>PR19 Developer services revenue adjustment eligible for tax uplift in 2022-23 CPIH FYA prices (WN)</v>
      </c>
      <c r="F1162" s="260">
        <f t="shared" ref="F1162:G1162" si="276" xml:space="preserve"> F$724</f>
        <v>0</v>
      </c>
      <c r="G1162" s="11" t="str">
        <f t="shared" si="276"/>
        <v>£m</v>
      </c>
    </row>
    <row r="1163" spans="5:7" outlineLevel="3" x14ac:dyDescent="0.2">
      <c r="E1163" s="11" t="str">
        <f xml:space="preserve"> E$752</f>
        <v>PR19 Cost of new debt revenue adjustment eligible for tax uplift in 2022-23 CPIH FYA prices (WN)</v>
      </c>
      <c r="F1163" s="260">
        <f t="shared" ref="F1163:G1163" si="277" xml:space="preserve"> F$752</f>
        <v>0</v>
      </c>
      <c r="G1163" s="11" t="str">
        <f t="shared" si="277"/>
        <v>£m</v>
      </c>
    </row>
    <row r="1164" spans="5:7" outlineLevel="3" x14ac:dyDescent="0.2">
      <c r="E1164" s="11" t="str">
        <f xml:space="preserve"> E$780</f>
        <v>PR19 Totex costs revenue adjustment eligible for tax uplift in 2022-23 CPIH FYA prices (WN)</v>
      </c>
      <c r="F1164" s="260">
        <f t="shared" ref="F1164:G1164" si="278" xml:space="preserve"> F$780</f>
        <v>0</v>
      </c>
      <c r="G1164" s="11" t="str">
        <f t="shared" si="278"/>
        <v>£m</v>
      </c>
    </row>
    <row r="1165" spans="5:7" outlineLevel="3" x14ac:dyDescent="0.2">
      <c r="E1165" s="11" t="str">
        <f xml:space="preserve"> E$808</f>
        <v>PR19 Tax revenue adjustment eligible for tax uplift in 2022-23 CPIH FYA prices (WN)</v>
      </c>
      <c r="F1165" s="260">
        <f t="shared" ref="F1165:G1165" si="279" xml:space="preserve"> F$808</f>
        <v>0</v>
      </c>
      <c r="G1165" s="11" t="str">
        <f t="shared" si="279"/>
        <v>£m</v>
      </c>
    </row>
    <row r="1166" spans="5:7" outlineLevel="3" x14ac:dyDescent="0.2">
      <c r="E1166" s="11" t="str">
        <f xml:space="preserve"> E$836</f>
        <v>PR19 RPI-CPIH wedge revenue adjustment eligible for tax uplift in 2022-23 CPIH FYA prices (WN)</v>
      </c>
      <c r="F1166" s="260">
        <f t="shared" ref="F1166:G1166" si="280" xml:space="preserve"> F$836</f>
        <v>0</v>
      </c>
      <c r="G1166" s="11" t="str">
        <f t="shared" si="280"/>
        <v>£m</v>
      </c>
    </row>
    <row r="1167" spans="5:7" outlineLevel="3" x14ac:dyDescent="0.2">
      <c r="E1167" s="11" t="str">
        <f xml:space="preserve"> E$864</f>
        <v>PR19 Strategic regional water resources revenue adjustment eligible for tax uplift in 2022-23 CPIH FYA prices (WN)</v>
      </c>
      <c r="F1167" s="260">
        <f t="shared" ref="F1167:G1167" si="281" xml:space="preserve"> F$864</f>
        <v>0</v>
      </c>
      <c r="G1167" s="11" t="str">
        <f t="shared" si="281"/>
        <v>£m</v>
      </c>
    </row>
    <row r="1168" spans="5:7" outlineLevel="3" x14ac:dyDescent="0.2">
      <c r="E1168" s="11" t="str">
        <f xml:space="preserve"> E$892</f>
        <v>PR19 Havant Thicket activities revenue adjustment eligible for tax uplift in 2022-23 CPIH FYA prices (WN)</v>
      </c>
      <c r="F1168" s="260">
        <f t="shared" ref="F1168:G1168" si="282" xml:space="preserve"> F$892</f>
        <v>0</v>
      </c>
      <c r="G1168" s="11" t="str">
        <f t="shared" si="282"/>
        <v>£m</v>
      </c>
    </row>
    <row r="1169" spans="1:7" outlineLevel="3" x14ac:dyDescent="0.2">
      <c r="E1169" s="11" t="str">
        <f xml:space="preserve"> E$920</f>
        <v>PR19 Green recovery costs revenue adjustment eligible for tax uplift in 2022-23 CPIH FYA prices (WN)</v>
      </c>
      <c r="F1169" s="260">
        <f t="shared" ref="F1169:G1169" si="283" xml:space="preserve"> F$920</f>
        <v>0</v>
      </c>
      <c r="G1169" s="11" t="str">
        <f t="shared" si="283"/>
        <v>£m</v>
      </c>
    </row>
    <row r="1170" spans="1:7" outlineLevel="3" x14ac:dyDescent="0.2">
      <c r="E1170" s="11" t="str">
        <f xml:space="preserve"> E$948</f>
        <v>PR19 Green recovery (TVM) revenue adjustment eligible for tax uplift in 2022-23 CPIH FYA prices (WN)</v>
      </c>
      <c r="F1170" s="260">
        <f t="shared" ref="F1170:G1170" si="284" xml:space="preserve"> F$948</f>
        <v>0</v>
      </c>
      <c r="G1170" s="11" t="str">
        <f t="shared" si="284"/>
        <v>£m</v>
      </c>
    </row>
    <row r="1171" spans="1:7" outlineLevel="3" x14ac:dyDescent="0.2">
      <c r="E1171" s="11" t="str">
        <f xml:space="preserve"> E$976</f>
        <v>Other revenue adjustment eligible for tax uplift in 2022-23 CPIH FYA prices (WN)</v>
      </c>
      <c r="F1171" s="260">
        <f t="shared" ref="F1171:G1171" si="285" xml:space="preserve"> F$976</f>
        <v>0</v>
      </c>
      <c r="G1171" s="11" t="str">
        <f t="shared" si="285"/>
        <v>£m</v>
      </c>
    </row>
    <row r="1172" spans="1:7" outlineLevel="3" x14ac:dyDescent="0.2">
      <c r="E1172" s="11" t="str">
        <f xml:space="preserve"> E$1004</f>
        <v>PR19 Gearing outperformance revenue adjustment eligible for tax uplift in 2022-23 CPIH FYA prices (WN)</v>
      </c>
      <c r="F1172" s="260">
        <f t="shared" ref="F1172:G1172" si="286" xml:space="preserve"> F$1004</f>
        <v>0</v>
      </c>
      <c r="G1172" s="11" t="str">
        <f t="shared" si="286"/>
        <v>£m</v>
      </c>
    </row>
    <row r="1173" spans="1:7" outlineLevel="3" x14ac:dyDescent="0.2">
      <c r="E1173" s="11" t="str">
        <f xml:space="preserve"> E$1032</f>
        <v>PR19 Residential retail revenue adjustment eligible for tax uplift in 2022-23 CPIH FYA prices (WN)</v>
      </c>
      <c r="F1173" s="260">
        <f t="shared" ref="F1173:G1173" si="287" xml:space="preserve"> F$1032</f>
        <v>0</v>
      </c>
      <c r="G1173" s="11" t="str">
        <f t="shared" si="287"/>
        <v>£m</v>
      </c>
    </row>
    <row r="1174" spans="1:7" outlineLevel="3" x14ac:dyDescent="0.2">
      <c r="E1174" s="11" t="str">
        <f xml:space="preserve"> E$1060</f>
        <v>PR19 RFI revenue adjustment eligible for tax uplift in 2022-23 CPIH FYA prices (WN)</v>
      </c>
      <c r="F1174" s="260">
        <f t="shared" ref="F1174:G1174" si="288" xml:space="preserve"> F$1060</f>
        <v>0</v>
      </c>
      <c r="G1174" s="11" t="str">
        <f t="shared" si="288"/>
        <v>£m</v>
      </c>
    </row>
    <row r="1175" spans="1:7" outlineLevel="3" x14ac:dyDescent="0.2">
      <c r="E1175" s="11" t="str">
        <f xml:space="preserve"> E$1088</f>
        <v>PR19 Bioresources revenue adjustment eligible for tax uplift in 2022-23 CPIH FYA prices (WN)</v>
      </c>
      <c r="F1175" s="260">
        <f t="shared" ref="F1175:G1175" si="289" xml:space="preserve"> F$1088</f>
        <v>0</v>
      </c>
      <c r="G1175" s="11" t="str">
        <f t="shared" si="289"/>
        <v>£m</v>
      </c>
    </row>
    <row r="1176" spans="1:7" outlineLevel="3" x14ac:dyDescent="0.2">
      <c r="E1176" s="11" t="str">
        <f xml:space="preserve"> E$1115</f>
        <v>PR19 Bioresources forecasting accuracy incentive penalty adjustment eligible for tax uplift in 2022-23 CPIH FYA prices (WN)</v>
      </c>
      <c r="F1176" s="260">
        <f t="shared" ref="F1176:G1176" si="290" xml:space="preserve"> F$1115</f>
        <v>0</v>
      </c>
      <c r="G1176" s="11" t="str">
        <f t="shared" si="290"/>
        <v>£m</v>
      </c>
    </row>
    <row r="1177" spans="1:7" s="16" customFormat="1" outlineLevel="3" x14ac:dyDescent="0.2">
      <c r="A1177" s="163"/>
      <c r="B1177" s="163"/>
      <c r="C1177" s="164"/>
      <c r="D1177" s="165"/>
      <c r="E1177" s="271" t="s">
        <v>954</v>
      </c>
      <c r="F1177" s="272">
        <f xml:space="preserve"> SUM( F1152:F1176 )</f>
        <v>0</v>
      </c>
      <c r="G1177" s="271" t="s">
        <v>158</v>
      </c>
    </row>
    <row r="1178" spans="1:7" outlineLevel="2" x14ac:dyDescent="0.2">
      <c r="C1178" s="40" t="s">
        <v>955</v>
      </c>
      <c r="F1178" s="260"/>
    </row>
    <row r="1179" spans="1:7" outlineLevel="3" x14ac:dyDescent="0.2">
      <c r="E1179" s="11" t="str">
        <f xml:space="preserve"> E$473</f>
        <v>PR14 BYR WRFIM revenue adjustment eligible for tax uplift in 2022-23 CPIH FYA prices (WWN)</v>
      </c>
      <c r="F1179" s="260">
        <f t="shared" ref="F1179:G1179" si="291" xml:space="preserve"> F$473</f>
        <v>0</v>
      </c>
      <c r="G1179" s="11" t="str">
        <f t="shared" si="291"/>
        <v>£m</v>
      </c>
    </row>
    <row r="1180" spans="1:7" outlineLevel="3" x14ac:dyDescent="0.2">
      <c r="E1180" s="11" t="str">
        <f xml:space="preserve"> E$490</f>
        <v>PR14 BYR Water trading revenue adjustment eligible for tax uplift in 2022-23 CPIH FYA prices (WWN)</v>
      </c>
      <c r="F1180" s="260">
        <f t="shared" ref="F1180:G1180" si="292" xml:space="preserve"> F$490</f>
        <v>0</v>
      </c>
      <c r="G1180" s="11" t="str">
        <f t="shared" si="292"/>
        <v>£m</v>
      </c>
    </row>
    <row r="1181" spans="1:7" outlineLevel="3" x14ac:dyDescent="0.2">
      <c r="E1181" s="11" t="str">
        <f xml:space="preserve"> E$507</f>
        <v>PR14 BYR Totex menu revenue adjustment eligible for tax uplift in 2022-23 CPIH FYA prices (WWN)</v>
      </c>
      <c r="F1181" s="260">
        <f t="shared" ref="F1181:G1181" si="293" xml:space="preserve"> F$507</f>
        <v>0</v>
      </c>
      <c r="G1181" s="11" t="str">
        <f t="shared" si="293"/>
        <v>£m</v>
      </c>
    </row>
    <row r="1182" spans="1:7" outlineLevel="3" x14ac:dyDescent="0.2">
      <c r="E1182" s="11" t="str">
        <f xml:space="preserve"> E$524</f>
        <v>PR14 BYR Other revenue adjustment eligible for tax uplift in 2022-23 CPIH FYA prices (WWN)</v>
      </c>
      <c r="F1182" s="260">
        <f t="shared" ref="F1182:G1182" si="294" xml:space="preserve"> F$524</f>
        <v>0</v>
      </c>
      <c r="G1182" s="11" t="str">
        <f t="shared" si="294"/>
        <v>£m</v>
      </c>
    </row>
    <row r="1183" spans="1:7" outlineLevel="3" x14ac:dyDescent="0.2">
      <c r="E1183" s="11" t="str">
        <f xml:space="preserve"> E$557</f>
        <v>PR19 ODI revenue adjustment eligible for tax uplift in 2022-23 CPIH FYA prices (WWN)</v>
      </c>
      <c r="F1183" s="260">
        <f t="shared" ref="F1183:G1183" si="295" xml:space="preserve"> F$557</f>
        <v>0</v>
      </c>
      <c r="G1183" s="11" t="str">
        <f t="shared" si="295"/>
        <v>£m</v>
      </c>
    </row>
    <row r="1184" spans="1:7" outlineLevel="3" x14ac:dyDescent="0.2">
      <c r="E1184" s="11" t="str">
        <f xml:space="preserve"> E$585</f>
        <v>PR19 C-MeX revenue adjustment eligible for tax uplift in 2022-23 CPIH FYA prices (WWN)</v>
      </c>
      <c r="F1184" s="260">
        <f t="shared" ref="F1184:G1184" si="296" xml:space="preserve"> F$585</f>
        <v>0</v>
      </c>
      <c r="G1184" s="11" t="str">
        <f t="shared" si="296"/>
        <v>£m</v>
      </c>
    </row>
    <row r="1185" spans="5:7" outlineLevel="3" x14ac:dyDescent="0.2">
      <c r="E1185" s="11" t="str">
        <f xml:space="preserve"> E$613</f>
        <v>PR19 D-MeX revenue adjustment eligible for tax uplift in 2022-23 CPIH FYA prices (WWN)</v>
      </c>
      <c r="F1185" s="260">
        <f t="shared" ref="F1185:G1185" si="297" xml:space="preserve"> F$613</f>
        <v>0</v>
      </c>
      <c r="G1185" s="11" t="str">
        <f t="shared" si="297"/>
        <v>£m</v>
      </c>
    </row>
    <row r="1186" spans="5:7" outlineLevel="3" x14ac:dyDescent="0.2">
      <c r="E1186" s="11" t="str">
        <f xml:space="preserve"> E$641</f>
        <v>PR19 Bilateral entry (BEA) revenue adjustment eligible for tax uplift in 2022-23 CPIH FYA prices (WWN)</v>
      </c>
      <c r="F1186" s="260">
        <f t="shared" ref="F1186:G1186" si="298" xml:space="preserve"> F$641</f>
        <v>0</v>
      </c>
      <c r="G1186" s="11" t="str">
        <f t="shared" si="298"/>
        <v>£m</v>
      </c>
    </row>
    <row r="1187" spans="5:7" outlineLevel="3" x14ac:dyDescent="0.2">
      <c r="E1187" s="11" t="str">
        <f xml:space="preserve"> E$669</f>
        <v>PR19 Business retail revenue adjustment eligible for tax uplift in 2022-23 CPIH FYA prices (WWN)</v>
      </c>
      <c r="F1187" s="260">
        <f t="shared" ref="F1187:G1187" si="299" xml:space="preserve"> F$669</f>
        <v>0</v>
      </c>
      <c r="G1187" s="11" t="str">
        <f t="shared" si="299"/>
        <v>£m</v>
      </c>
    </row>
    <row r="1188" spans="5:7" outlineLevel="3" x14ac:dyDescent="0.2">
      <c r="E1188" s="11" t="str">
        <f xml:space="preserve"> E$697</f>
        <v>PR19 Water trading revenue adjustment eligible for tax uplift in 2022-23 CPIH FYA prices (WWN)</v>
      </c>
      <c r="F1188" s="260">
        <f t="shared" ref="F1188:G1188" si="300" xml:space="preserve"> F$697</f>
        <v>0</v>
      </c>
      <c r="G1188" s="11" t="str">
        <f t="shared" si="300"/>
        <v>£m</v>
      </c>
    </row>
    <row r="1189" spans="5:7" outlineLevel="3" x14ac:dyDescent="0.2">
      <c r="E1189" s="11" t="str">
        <f xml:space="preserve"> E$725</f>
        <v>PR19 Developer services revenue adjustment eligible for tax uplift in 2022-23 CPIH FYA prices (WWN)</v>
      </c>
      <c r="F1189" s="260">
        <f t="shared" ref="F1189:G1189" si="301" xml:space="preserve"> F$725</f>
        <v>0</v>
      </c>
      <c r="G1189" s="11" t="str">
        <f t="shared" si="301"/>
        <v>£m</v>
      </c>
    </row>
    <row r="1190" spans="5:7" outlineLevel="3" x14ac:dyDescent="0.2">
      <c r="E1190" s="11" t="str">
        <f xml:space="preserve"> E$753</f>
        <v>PR19 Cost of new debt revenue adjustment eligible for tax uplift in 2022-23 CPIH FYA prices (WWN)</v>
      </c>
      <c r="F1190" s="260">
        <f t="shared" ref="F1190:G1190" si="302" xml:space="preserve"> F$753</f>
        <v>0</v>
      </c>
      <c r="G1190" s="11" t="str">
        <f t="shared" si="302"/>
        <v>£m</v>
      </c>
    </row>
    <row r="1191" spans="5:7" outlineLevel="3" x14ac:dyDescent="0.2">
      <c r="E1191" s="11" t="str">
        <f xml:space="preserve"> E$781</f>
        <v>PR19 Totex costs revenue adjustment eligible for tax uplift in 2022-23 CPIH FYA prices (WWN)</v>
      </c>
      <c r="F1191" s="260">
        <f t="shared" ref="F1191:G1191" si="303" xml:space="preserve"> F$781</f>
        <v>0</v>
      </c>
      <c r="G1191" s="11" t="str">
        <f t="shared" si="303"/>
        <v>£m</v>
      </c>
    </row>
    <row r="1192" spans="5:7" outlineLevel="3" x14ac:dyDescent="0.2">
      <c r="E1192" s="11" t="str">
        <f xml:space="preserve"> E$809</f>
        <v>PR19 Tax revenue adjustment eligible for tax uplift in 2022-23 CPIH FYA prices (WWN)</v>
      </c>
      <c r="F1192" s="260">
        <f t="shared" ref="F1192:G1192" si="304" xml:space="preserve"> F$809</f>
        <v>0</v>
      </c>
      <c r="G1192" s="11" t="str">
        <f t="shared" si="304"/>
        <v>£m</v>
      </c>
    </row>
    <row r="1193" spans="5:7" outlineLevel="3" x14ac:dyDescent="0.2">
      <c r="E1193" s="11" t="str">
        <f xml:space="preserve"> E$837</f>
        <v>PR19 RPI-CPIH wedge revenue adjustment eligible for tax uplift in 2022-23 CPIH FYA prices (WWN)</v>
      </c>
      <c r="F1193" s="260">
        <f t="shared" ref="F1193:G1193" si="305" xml:space="preserve"> F$837</f>
        <v>0</v>
      </c>
      <c r="G1193" s="11" t="str">
        <f t="shared" si="305"/>
        <v>£m</v>
      </c>
    </row>
    <row r="1194" spans="5:7" outlineLevel="3" x14ac:dyDescent="0.2">
      <c r="E1194" s="11" t="str">
        <f xml:space="preserve"> E$865</f>
        <v>PR19 Strategic regional water resources revenue adjustment eligible for tax uplift in 2022-23 CPIH FYA prices (WWN)</v>
      </c>
      <c r="F1194" s="260">
        <f t="shared" ref="F1194:G1194" si="306" xml:space="preserve"> F$865</f>
        <v>0</v>
      </c>
      <c r="G1194" s="11" t="str">
        <f t="shared" si="306"/>
        <v>£m</v>
      </c>
    </row>
    <row r="1195" spans="5:7" outlineLevel="3" x14ac:dyDescent="0.2">
      <c r="E1195" s="11" t="str">
        <f xml:space="preserve"> E$893</f>
        <v>PR19 Havant Thicket activities revenue adjustment eligible for tax uplift in 2022-23 CPIH FYA prices (WWN)</v>
      </c>
      <c r="F1195" s="260">
        <f t="shared" ref="F1195:G1195" si="307" xml:space="preserve"> F$893</f>
        <v>0</v>
      </c>
      <c r="G1195" s="11" t="str">
        <f t="shared" si="307"/>
        <v>£m</v>
      </c>
    </row>
    <row r="1196" spans="5:7" outlineLevel="3" x14ac:dyDescent="0.2">
      <c r="E1196" s="11" t="str">
        <f xml:space="preserve"> E$921</f>
        <v>PR19 Green recovery costs revenue adjustment eligible for tax uplift in 2022-23 CPIH FYA prices (WWN)</v>
      </c>
      <c r="F1196" s="260">
        <f t="shared" ref="F1196:G1196" si="308" xml:space="preserve"> F$921</f>
        <v>0</v>
      </c>
      <c r="G1196" s="11" t="str">
        <f t="shared" si="308"/>
        <v>£m</v>
      </c>
    </row>
    <row r="1197" spans="5:7" outlineLevel="3" x14ac:dyDescent="0.2">
      <c r="E1197" s="11" t="str">
        <f xml:space="preserve"> E$949</f>
        <v>PR19 Green recovery (TVM) revenue adjustment eligible for tax uplift in 2022-23 CPIH FYA prices (WWN)</v>
      </c>
      <c r="F1197" s="260">
        <f t="shared" ref="F1197:G1197" si="309" xml:space="preserve"> F$949</f>
        <v>0</v>
      </c>
      <c r="G1197" s="11" t="str">
        <f t="shared" si="309"/>
        <v>£m</v>
      </c>
    </row>
    <row r="1198" spans="5:7" outlineLevel="3" x14ac:dyDescent="0.2">
      <c r="E1198" s="11" t="str">
        <f xml:space="preserve"> E$977</f>
        <v>Other revenue adjustment eligible for tax uplift in 2022-23 CPIH FYA prices (WWN)</v>
      </c>
      <c r="F1198" s="260">
        <f t="shared" ref="F1198:G1198" si="310" xml:space="preserve"> F$977</f>
        <v>0</v>
      </c>
      <c r="G1198" s="11" t="str">
        <f t="shared" si="310"/>
        <v>£m</v>
      </c>
    </row>
    <row r="1199" spans="5:7" outlineLevel="3" x14ac:dyDescent="0.2">
      <c r="E1199" s="11" t="str">
        <f xml:space="preserve"> E$1005</f>
        <v>PR19 Gearing outperformance revenue adjustment eligible for tax uplift in 2022-23 CPIH FYA prices (WWN)</v>
      </c>
      <c r="F1199" s="260">
        <f t="shared" ref="F1199:G1199" si="311" xml:space="preserve"> F$1005</f>
        <v>0</v>
      </c>
      <c r="G1199" s="11" t="str">
        <f t="shared" si="311"/>
        <v>£m</v>
      </c>
    </row>
    <row r="1200" spans="5:7" outlineLevel="3" x14ac:dyDescent="0.2">
      <c r="E1200" s="11" t="str">
        <f xml:space="preserve"> E$1033</f>
        <v>PR19 Residential retail revenue adjustment eligible for tax uplift in 2022-23 CPIH FYA prices (WWN)</v>
      </c>
      <c r="F1200" s="260">
        <f t="shared" ref="F1200:G1200" si="312" xml:space="preserve"> F$1033</f>
        <v>0</v>
      </c>
      <c r="G1200" s="11" t="str">
        <f t="shared" si="312"/>
        <v>£m</v>
      </c>
    </row>
    <row r="1201" spans="1:7" outlineLevel="3" x14ac:dyDescent="0.2">
      <c r="E1201" s="11" t="str">
        <f xml:space="preserve"> E$1061</f>
        <v>PR19 RFI revenue adjustment eligible for tax uplift in 2022-23 CPIH FYA prices (WWN)</v>
      </c>
      <c r="F1201" s="260">
        <f t="shared" ref="F1201:G1201" si="313" xml:space="preserve"> F$1061</f>
        <v>0</v>
      </c>
      <c r="G1201" s="11" t="str">
        <f t="shared" si="313"/>
        <v>£m</v>
      </c>
    </row>
    <row r="1202" spans="1:7" outlineLevel="3" x14ac:dyDescent="0.2">
      <c r="E1202" s="11" t="str">
        <f xml:space="preserve"> E$1089</f>
        <v>PR19 Bioresources revenue adjustment eligible for tax uplift in 2022-23 CPIH FYA prices (WWN)</v>
      </c>
      <c r="F1202" s="260">
        <f t="shared" ref="F1202:G1202" si="314" xml:space="preserve"> F$1089</f>
        <v>0</v>
      </c>
      <c r="G1202" s="11" t="str">
        <f t="shared" si="314"/>
        <v>£m</v>
      </c>
    </row>
    <row r="1203" spans="1:7" outlineLevel="3" x14ac:dyDescent="0.2">
      <c r="E1203" s="11" t="str">
        <f xml:space="preserve"> E$1116</f>
        <v>PR19 Bioresources forecasting accuracy incentive penalty adjustment eligible for tax uplift in 2022-23 CPIH FYA prices (WWN)</v>
      </c>
      <c r="F1203" s="260">
        <f t="shared" ref="F1203:G1203" si="315" xml:space="preserve"> F$1116</f>
        <v>0</v>
      </c>
      <c r="G1203" s="11" t="str">
        <f t="shared" si="315"/>
        <v>£m</v>
      </c>
    </row>
    <row r="1204" spans="1:7" s="16" customFormat="1" outlineLevel="3" x14ac:dyDescent="0.2">
      <c r="A1204" s="163"/>
      <c r="B1204" s="163"/>
      <c r="C1204" s="164"/>
      <c r="D1204" s="165"/>
      <c r="E1204" s="271" t="s">
        <v>956</v>
      </c>
      <c r="F1204" s="272">
        <f xml:space="preserve"> SUM( F1179:F1203 )</f>
        <v>0</v>
      </c>
      <c r="G1204" s="271" t="s">
        <v>158</v>
      </c>
    </row>
    <row r="1205" spans="1:7" outlineLevel="2" x14ac:dyDescent="0.2">
      <c r="C1205" s="40" t="s">
        <v>957</v>
      </c>
      <c r="F1205" s="260"/>
    </row>
    <row r="1206" spans="1:7" outlineLevel="3" x14ac:dyDescent="0.2">
      <c r="E1206" s="11" t="str">
        <f xml:space="preserve"> E$474</f>
        <v>PR14 BYR WRFIM revenue adjustment eligible for tax uplift in 2022-23 CPIH FYA prices (BR)</v>
      </c>
      <c r="F1206" s="260">
        <f t="shared" ref="F1206:G1206" si="316" xml:space="preserve"> F$474</f>
        <v>0</v>
      </c>
      <c r="G1206" s="11" t="str">
        <f t="shared" si="316"/>
        <v>£m</v>
      </c>
    </row>
    <row r="1207" spans="1:7" outlineLevel="3" x14ac:dyDescent="0.2">
      <c r="E1207" s="11" t="str">
        <f xml:space="preserve"> E$491</f>
        <v>PR14 BYR Water trading revenue adjustment eligible for tax uplift in 2022-23 CPIH FYA prices (BR)</v>
      </c>
      <c r="F1207" s="260">
        <f t="shared" ref="F1207:G1207" si="317" xml:space="preserve"> F$491</f>
        <v>0</v>
      </c>
      <c r="G1207" s="11" t="str">
        <f t="shared" si="317"/>
        <v>£m</v>
      </c>
    </row>
    <row r="1208" spans="1:7" outlineLevel="3" x14ac:dyDescent="0.2">
      <c r="E1208" s="11" t="str">
        <f xml:space="preserve"> E$508</f>
        <v>PR14 BYR Totex menu revenue adjustment eligible for tax uplift in 2022-23 CPIH FYA prices (BR)</v>
      </c>
      <c r="F1208" s="260">
        <f t="shared" ref="F1208:G1208" si="318" xml:space="preserve"> F$508</f>
        <v>0</v>
      </c>
      <c r="G1208" s="11" t="str">
        <f t="shared" si="318"/>
        <v>£m</v>
      </c>
    </row>
    <row r="1209" spans="1:7" outlineLevel="3" x14ac:dyDescent="0.2">
      <c r="E1209" s="11" t="str">
        <f xml:space="preserve"> E$525</f>
        <v>PR14 BYR Other revenue adjustment eligible for tax uplift in 2022-23 CPIH FYA prices (BR)</v>
      </c>
      <c r="F1209" s="260">
        <f t="shared" ref="F1209:G1209" si="319" xml:space="preserve"> F$525</f>
        <v>0</v>
      </c>
      <c r="G1209" s="11" t="str">
        <f t="shared" si="319"/>
        <v>£m</v>
      </c>
    </row>
    <row r="1210" spans="1:7" outlineLevel="3" x14ac:dyDescent="0.2">
      <c r="E1210" s="11" t="str">
        <f xml:space="preserve"> E$558</f>
        <v>PR19 ODI revenue adjustment eligible for tax uplift in 2022-23 CPIH FYA prices (BR)</v>
      </c>
      <c r="F1210" s="260">
        <f t="shared" ref="F1210:G1210" si="320" xml:space="preserve"> F$558</f>
        <v>0</v>
      </c>
      <c r="G1210" s="11" t="str">
        <f t="shared" si="320"/>
        <v>£m</v>
      </c>
    </row>
    <row r="1211" spans="1:7" outlineLevel="3" x14ac:dyDescent="0.2">
      <c r="E1211" s="11" t="str">
        <f xml:space="preserve"> E$586</f>
        <v>PR19 C-MeX revenue adjustment eligible for tax uplift in 2022-23 CPIH FYA prices (BR)</v>
      </c>
      <c r="F1211" s="260">
        <f t="shared" ref="F1211:G1211" si="321" xml:space="preserve"> F$586</f>
        <v>0</v>
      </c>
      <c r="G1211" s="11" t="str">
        <f t="shared" si="321"/>
        <v>£m</v>
      </c>
    </row>
    <row r="1212" spans="1:7" outlineLevel="3" x14ac:dyDescent="0.2">
      <c r="E1212" s="11" t="str">
        <f xml:space="preserve"> E$614</f>
        <v>PR19 D-MeX revenue adjustment eligible for tax uplift in 2022-23 CPIH FYA prices (BR)</v>
      </c>
      <c r="F1212" s="260">
        <f t="shared" ref="F1212:G1212" si="322" xml:space="preserve"> F$614</f>
        <v>0</v>
      </c>
      <c r="G1212" s="11" t="str">
        <f t="shared" si="322"/>
        <v>£m</v>
      </c>
    </row>
    <row r="1213" spans="1:7" outlineLevel="3" x14ac:dyDescent="0.2">
      <c r="E1213" s="11" t="str">
        <f xml:space="preserve"> E$642</f>
        <v>PR19 Bilateral entry (BEA) revenue adjustment eligible for tax uplift in 2022-23 CPIH FYA prices (BR)</v>
      </c>
      <c r="F1213" s="260">
        <f t="shared" ref="F1213:G1213" si="323" xml:space="preserve"> F$642</f>
        <v>0</v>
      </c>
      <c r="G1213" s="11" t="str">
        <f t="shared" si="323"/>
        <v>£m</v>
      </c>
    </row>
    <row r="1214" spans="1:7" outlineLevel="3" x14ac:dyDescent="0.2">
      <c r="E1214" s="11" t="str">
        <f xml:space="preserve"> E$670</f>
        <v>PR19 Business retail revenue adjustment eligible for tax uplift in 2022-23 CPIH FYA prices (BR)</v>
      </c>
      <c r="F1214" s="260">
        <f t="shared" ref="F1214:G1214" si="324" xml:space="preserve"> F$670</f>
        <v>0</v>
      </c>
      <c r="G1214" s="11" t="str">
        <f t="shared" si="324"/>
        <v>£m</v>
      </c>
    </row>
    <row r="1215" spans="1:7" outlineLevel="3" x14ac:dyDescent="0.2">
      <c r="E1215" s="11" t="str">
        <f xml:space="preserve"> E$698</f>
        <v>PR19 Water trading revenue adjustment eligible for tax uplift in 2022-23 CPIH FYA prices (BR)</v>
      </c>
      <c r="F1215" s="260">
        <f t="shared" ref="F1215:G1215" si="325" xml:space="preserve"> F$698</f>
        <v>0</v>
      </c>
      <c r="G1215" s="11" t="str">
        <f t="shared" si="325"/>
        <v>£m</v>
      </c>
    </row>
    <row r="1216" spans="1:7" outlineLevel="3" x14ac:dyDescent="0.2">
      <c r="E1216" s="11" t="str">
        <f xml:space="preserve"> E$726</f>
        <v>PR19 Developer services revenue adjustment eligible for tax uplift in 2022-23 CPIH FYA prices (BR)</v>
      </c>
      <c r="F1216" s="260">
        <f t="shared" ref="F1216:G1216" si="326" xml:space="preserve"> F$726</f>
        <v>0</v>
      </c>
      <c r="G1216" s="11" t="str">
        <f t="shared" si="326"/>
        <v>£m</v>
      </c>
    </row>
    <row r="1217" spans="1:7" outlineLevel="3" x14ac:dyDescent="0.2">
      <c r="E1217" s="11" t="str">
        <f xml:space="preserve"> E$754</f>
        <v>PR19 Cost of new debt revenue adjustment eligible for tax uplift in 2022-23 CPIH FYA prices (BR)</v>
      </c>
      <c r="F1217" s="260">
        <f t="shared" ref="F1217:G1217" si="327" xml:space="preserve"> F$754</f>
        <v>0</v>
      </c>
      <c r="G1217" s="11" t="str">
        <f t="shared" si="327"/>
        <v>£m</v>
      </c>
    </row>
    <row r="1218" spans="1:7" outlineLevel="3" x14ac:dyDescent="0.2">
      <c r="E1218" s="11" t="str">
        <f xml:space="preserve"> E$782</f>
        <v>PR19 Totex costs revenue adjustment eligible for tax uplift in 2022-23 CPIH FYA prices (BR)</v>
      </c>
      <c r="F1218" s="260">
        <f t="shared" ref="F1218:G1218" si="328" xml:space="preserve"> F$782</f>
        <v>0</v>
      </c>
      <c r="G1218" s="11" t="str">
        <f t="shared" si="328"/>
        <v>£m</v>
      </c>
    </row>
    <row r="1219" spans="1:7" outlineLevel="3" x14ac:dyDescent="0.2">
      <c r="E1219" s="11" t="str">
        <f xml:space="preserve"> E$810</f>
        <v>PR19 Tax revenue adjustment eligible for tax uplift in 2022-23 CPIH FYA prices (BR)</v>
      </c>
      <c r="F1219" s="260">
        <f t="shared" ref="F1219:G1219" si="329" xml:space="preserve"> F$810</f>
        <v>0</v>
      </c>
      <c r="G1219" s="11" t="str">
        <f t="shared" si="329"/>
        <v>£m</v>
      </c>
    </row>
    <row r="1220" spans="1:7" outlineLevel="3" x14ac:dyDescent="0.2">
      <c r="E1220" s="11" t="str">
        <f xml:space="preserve"> E$838</f>
        <v>PR19 RPI-CPIH wedge revenue adjustment eligible for tax uplift in 2022-23 CPIH FYA prices (BR)</v>
      </c>
      <c r="F1220" s="260">
        <f t="shared" ref="F1220:G1220" si="330" xml:space="preserve"> F$838</f>
        <v>0</v>
      </c>
      <c r="G1220" s="11" t="str">
        <f t="shared" si="330"/>
        <v>£m</v>
      </c>
    </row>
    <row r="1221" spans="1:7" outlineLevel="3" x14ac:dyDescent="0.2">
      <c r="E1221" s="11" t="str">
        <f xml:space="preserve"> E$866</f>
        <v>PR19 Strategic regional water resources revenue adjustment eligible for tax uplift in 2022-23 CPIH FYA prices (BR)</v>
      </c>
      <c r="F1221" s="260">
        <f t="shared" ref="F1221:G1221" si="331" xml:space="preserve"> F$866</f>
        <v>0</v>
      </c>
      <c r="G1221" s="11" t="str">
        <f t="shared" si="331"/>
        <v>£m</v>
      </c>
    </row>
    <row r="1222" spans="1:7" outlineLevel="3" x14ac:dyDescent="0.2">
      <c r="E1222" s="11" t="str">
        <f xml:space="preserve"> E$894</f>
        <v>PR19 Havant Thicket activities revenue adjustment eligible for tax uplift in 2022-23 CPIH FYA prices (BR)</v>
      </c>
      <c r="F1222" s="260">
        <f t="shared" ref="F1222:G1222" si="332" xml:space="preserve"> F$894</f>
        <v>0</v>
      </c>
      <c r="G1222" s="11" t="str">
        <f t="shared" si="332"/>
        <v>£m</v>
      </c>
    </row>
    <row r="1223" spans="1:7" outlineLevel="3" x14ac:dyDescent="0.2">
      <c r="E1223" s="11" t="str">
        <f xml:space="preserve"> E$922</f>
        <v>PR19 Green recovery costs revenue adjustment eligible for tax uplift in 2022-23 CPIH FYA prices (BR)</v>
      </c>
      <c r="F1223" s="260">
        <f t="shared" ref="F1223:G1223" si="333" xml:space="preserve"> F$922</f>
        <v>0</v>
      </c>
      <c r="G1223" s="11" t="str">
        <f t="shared" si="333"/>
        <v>£m</v>
      </c>
    </row>
    <row r="1224" spans="1:7" outlineLevel="3" x14ac:dyDescent="0.2">
      <c r="E1224" s="11" t="str">
        <f xml:space="preserve"> E$950</f>
        <v>PR19 Green recovery (TVM) revenue adjustment eligible for tax uplift in 2022-23 CPIH FYA prices (BR)</v>
      </c>
      <c r="F1224" s="260">
        <f t="shared" ref="F1224:G1224" si="334" xml:space="preserve"> F$950</f>
        <v>0</v>
      </c>
      <c r="G1224" s="11" t="str">
        <f t="shared" si="334"/>
        <v>£m</v>
      </c>
    </row>
    <row r="1225" spans="1:7" outlineLevel="3" x14ac:dyDescent="0.2">
      <c r="E1225" s="11" t="str">
        <f xml:space="preserve"> E$978</f>
        <v>Other revenue adjustment eligible for tax uplift in 2022-23 CPIH FYA prices (BR)</v>
      </c>
      <c r="F1225" s="260">
        <f t="shared" ref="F1225:G1225" si="335" xml:space="preserve"> F$978</f>
        <v>0</v>
      </c>
      <c r="G1225" s="11" t="str">
        <f t="shared" si="335"/>
        <v>£m</v>
      </c>
    </row>
    <row r="1226" spans="1:7" outlineLevel="3" x14ac:dyDescent="0.2">
      <c r="E1226" s="11" t="str">
        <f xml:space="preserve"> E$1006</f>
        <v>PR19 Gearing outperformance revenue adjustment eligible for tax uplift in 2022-23 CPIH FYA prices (BR)</v>
      </c>
      <c r="F1226" s="260">
        <f t="shared" ref="F1226:G1226" si="336" xml:space="preserve"> F$1006</f>
        <v>0</v>
      </c>
      <c r="G1226" s="11" t="str">
        <f t="shared" si="336"/>
        <v>£m</v>
      </c>
    </row>
    <row r="1227" spans="1:7" outlineLevel="3" x14ac:dyDescent="0.2">
      <c r="E1227" s="11" t="str">
        <f xml:space="preserve"> E$1034</f>
        <v>PR19 Residential retail revenue adjustment eligible for tax uplift in 2022-23 CPIH FYA prices (BR)</v>
      </c>
      <c r="F1227" s="260">
        <f t="shared" ref="F1227:G1227" si="337" xml:space="preserve"> F$1034</f>
        <v>0</v>
      </c>
      <c r="G1227" s="11" t="str">
        <f t="shared" si="337"/>
        <v>£m</v>
      </c>
    </row>
    <row r="1228" spans="1:7" outlineLevel="3" x14ac:dyDescent="0.2">
      <c r="E1228" s="11" t="str">
        <f xml:space="preserve"> E$1062</f>
        <v>PR19 RFI revenue adjustment eligible for tax uplift in 2022-23 CPIH FYA prices (BR)</v>
      </c>
      <c r="F1228" s="260">
        <f t="shared" ref="F1228:G1228" si="338" xml:space="preserve"> F$1062</f>
        <v>0</v>
      </c>
      <c r="G1228" s="11" t="str">
        <f t="shared" si="338"/>
        <v>£m</v>
      </c>
    </row>
    <row r="1229" spans="1:7" outlineLevel="3" x14ac:dyDescent="0.2">
      <c r="E1229" s="11" t="str">
        <f xml:space="preserve"> E$1090</f>
        <v>PR19 Bioresources revenue adjustment eligible for tax uplift in 2022-23 CPIH FYA prices (BR)</v>
      </c>
      <c r="F1229" s="260">
        <f t="shared" ref="F1229:G1229" si="339" xml:space="preserve"> F$1090</f>
        <v>0</v>
      </c>
      <c r="G1229" s="11" t="str">
        <f t="shared" si="339"/>
        <v>£m</v>
      </c>
    </row>
    <row r="1230" spans="1:7" outlineLevel="3" x14ac:dyDescent="0.2">
      <c r="E1230" s="11" t="str">
        <f xml:space="preserve"> E$1117</f>
        <v>PR19 Bioresources forecasting accuracy incentive penalty adjustment eligible for tax uplift in 2022-23 CPIH FYA prices (BR)</v>
      </c>
      <c r="F1230" s="260">
        <f t="shared" ref="F1230:G1230" si="340" xml:space="preserve"> F$1117</f>
        <v>0</v>
      </c>
      <c r="G1230" s="11" t="str">
        <f t="shared" si="340"/>
        <v>£m</v>
      </c>
    </row>
    <row r="1231" spans="1:7" s="16" customFormat="1" outlineLevel="3" x14ac:dyDescent="0.2">
      <c r="A1231" s="163"/>
      <c r="B1231" s="163"/>
      <c r="C1231" s="164"/>
      <c r="D1231" s="165"/>
      <c r="E1231" s="271" t="s">
        <v>958</v>
      </c>
      <c r="F1231" s="272">
        <f xml:space="preserve"> SUM( F1206:F1230 )</f>
        <v>0</v>
      </c>
      <c r="G1231" s="271" t="s">
        <v>158</v>
      </c>
    </row>
    <row r="1232" spans="1:7" outlineLevel="2" x14ac:dyDescent="0.2">
      <c r="C1232" s="40" t="s">
        <v>959</v>
      </c>
      <c r="F1232" s="260"/>
    </row>
    <row r="1233" spans="5:7" outlineLevel="3" x14ac:dyDescent="0.2">
      <c r="E1233" s="11" t="str">
        <f xml:space="preserve"> E$475</f>
        <v>PR14 BYR WRFIM revenue adjustment eligible for tax uplift in 2022-23 CPIH FYA prices (ADDN1)</v>
      </c>
      <c r="F1233" s="260">
        <f t="shared" ref="F1233:G1233" si="341" xml:space="preserve"> F$475</f>
        <v>0</v>
      </c>
      <c r="G1233" s="11" t="str">
        <f t="shared" si="341"/>
        <v>£m</v>
      </c>
    </row>
    <row r="1234" spans="5:7" outlineLevel="3" x14ac:dyDescent="0.2">
      <c r="E1234" s="11" t="str">
        <f xml:space="preserve"> E$492</f>
        <v>PR14 BYR Water trading revenue adjustment eligible for tax uplift in 2022-23 CPIH FYA prices (ADDN1)</v>
      </c>
      <c r="F1234" s="260">
        <f t="shared" ref="F1234:G1234" si="342" xml:space="preserve"> F$492</f>
        <v>0</v>
      </c>
      <c r="G1234" s="11" t="str">
        <f t="shared" si="342"/>
        <v>£m</v>
      </c>
    </row>
    <row r="1235" spans="5:7" outlineLevel="3" x14ac:dyDescent="0.2">
      <c r="E1235" s="11" t="str">
        <f xml:space="preserve"> E$509</f>
        <v>PR14 BYR Totex menu revenue adjustment eligible for tax uplift in 2022-23 CPIH FYA prices (ADDN1)</v>
      </c>
      <c r="F1235" s="260">
        <f t="shared" ref="F1235:G1235" si="343" xml:space="preserve"> F$509</f>
        <v>0</v>
      </c>
      <c r="G1235" s="11" t="str">
        <f t="shared" si="343"/>
        <v>£m</v>
      </c>
    </row>
    <row r="1236" spans="5:7" outlineLevel="3" x14ac:dyDescent="0.2">
      <c r="E1236" s="11" t="str">
        <f xml:space="preserve"> E$526</f>
        <v>PR14 BYR Other revenue adjustment eligible for tax uplift in 2022-23 CPIH FYA prices (ADDN1)</v>
      </c>
      <c r="F1236" s="260">
        <f t="shared" ref="F1236:G1236" si="344" xml:space="preserve"> F$526</f>
        <v>0</v>
      </c>
      <c r="G1236" s="11" t="str">
        <f t="shared" si="344"/>
        <v>£m</v>
      </c>
    </row>
    <row r="1237" spans="5:7" outlineLevel="3" x14ac:dyDescent="0.2">
      <c r="E1237" s="11" t="str">
        <f xml:space="preserve"> E$559</f>
        <v>PR19 ODI revenue adjustment eligible for tax uplift in 2022-23 CPIH FYA prices (ADDN1)</v>
      </c>
      <c r="F1237" s="260">
        <f t="shared" ref="F1237:G1237" si="345" xml:space="preserve"> F$559</f>
        <v>0</v>
      </c>
      <c r="G1237" s="11" t="str">
        <f t="shared" si="345"/>
        <v>£m</v>
      </c>
    </row>
    <row r="1238" spans="5:7" outlineLevel="3" x14ac:dyDescent="0.2">
      <c r="E1238" s="11" t="str">
        <f xml:space="preserve"> E$587</f>
        <v>PR19 C-MeX revenue adjustment eligible for tax uplift in 2022-23 CPIH FYA prices (ADDN1)</v>
      </c>
      <c r="F1238" s="260">
        <f t="shared" ref="F1238:G1238" si="346" xml:space="preserve"> F$587</f>
        <v>0</v>
      </c>
      <c r="G1238" s="11" t="str">
        <f t="shared" si="346"/>
        <v>£m</v>
      </c>
    </row>
    <row r="1239" spans="5:7" outlineLevel="3" x14ac:dyDescent="0.2">
      <c r="E1239" s="11" t="str">
        <f xml:space="preserve"> E$615</f>
        <v>PR19 D-MeX revenue adjustment eligible for tax uplift in 2022-23 CPIH FYA prices (ADDN1)</v>
      </c>
      <c r="F1239" s="260">
        <f t="shared" ref="F1239:G1239" si="347" xml:space="preserve"> F$615</f>
        <v>0</v>
      </c>
      <c r="G1239" s="11" t="str">
        <f t="shared" si="347"/>
        <v>£m</v>
      </c>
    </row>
    <row r="1240" spans="5:7" outlineLevel="3" x14ac:dyDescent="0.2">
      <c r="E1240" s="11" t="str">
        <f xml:space="preserve"> E$643</f>
        <v>PR19 Bilateral entry (BEA) revenue adjustment eligible for tax uplift in 2022-23 CPIH FYA prices (ADDN1)</v>
      </c>
      <c r="F1240" s="260">
        <f t="shared" ref="F1240:G1240" si="348" xml:space="preserve"> F$643</f>
        <v>0</v>
      </c>
      <c r="G1240" s="11" t="str">
        <f t="shared" si="348"/>
        <v>£m</v>
      </c>
    </row>
    <row r="1241" spans="5:7" outlineLevel="3" x14ac:dyDescent="0.2">
      <c r="E1241" s="11" t="str">
        <f xml:space="preserve"> E$671</f>
        <v>PR19 Business retail revenue adjustment eligible for tax uplift in 2022-23 CPIH FYA prices (ADDN1)</v>
      </c>
      <c r="F1241" s="260">
        <f t="shared" ref="F1241:G1241" si="349" xml:space="preserve"> F$671</f>
        <v>0</v>
      </c>
      <c r="G1241" s="11" t="str">
        <f t="shared" si="349"/>
        <v>£m</v>
      </c>
    </row>
    <row r="1242" spans="5:7" outlineLevel="3" x14ac:dyDescent="0.2">
      <c r="E1242" s="11" t="str">
        <f xml:space="preserve"> E$699</f>
        <v>PR19 Water trading revenue adjustment eligible for tax uplift in 2022-23 CPIH FYA prices (ADDN1)</v>
      </c>
      <c r="F1242" s="260">
        <f t="shared" ref="F1242:G1242" si="350" xml:space="preserve"> F$699</f>
        <v>0</v>
      </c>
      <c r="G1242" s="11" t="str">
        <f t="shared" si="350"/>
        <v>£m</v>
      </c>
    </row>
    <row r="1243" spans="5:7" outlineLevel="3" x14ac:dyDescent="0.2">
      <c r="E1243" s="11" t="str">
        <f xml:space="preserve"> E$727</f>
        <v>PR19 Developer services revenue adjustment eligible for tax uplift in 2022-23 CPIH FYA prices (ADDN1)</v>
      </c>
      <c r="F1243" s="260">
        <f t="shared" ref="F1243:G1243" si="351" xml:space="preserve"> F$727</f>
        <v>0</v>
      </c>
      <c r="G1243" s="11" t="str">
        <f t="shared" si="351"/>
        <v>£m</v>
      </c>
    </row>
    <row r="1244" spans="5:7" outlineLevel="3" x14ac:dyDescent="0.2">
      <c r="E1244" s="11" t="str">
        <f xml:space="preserve"> E$755</f>
        <v>PR19 Cost of new debt revenue adjustment eligible for tax uplift in 2022-23 CPIH FYA prices (ADDN1)</v>
      </c>
      <c r="F1244" s="260">
        <f t="shared" ref="F1244:G1244" si="352" xml:space="preserve"> F$755</f>
        <v>0</v>
      </c>
      <c r="G1244" s="11" t="str">
        <f t="shared" si="352"/>
        <v>£m</v>
      </c>
    </row>
    <row r="1245" spans="5:7" outlineLevel="3" x14ac:dyDescent="0.2">
      <c r="E1245" s="11" t="str">
        <f xml:space="preserve"> E$783</f>
        <v>PR19 Totex costs revenue adjustment eligible for tax uplift in 2022-23 CPIH FYA prices (ADDN1)</v>
      </c>
      <c r="F1245" s="260">
        <f t="shared" ref="F1245:G1245" si="353" xml:space="preserve"> F$783</f>
        <v>0</v>
      </c>
      <c r="G1245" s="11" t="str">
        <f t="shared" si="353"/>
        <v>£m</v>
      </c>
    </row>
    <row r="1246" spans="5:7" outlineLevel="3" x14ac:dyDescent="0.2">
      <c r="E1246" s="11" t="str">
        <f xml:space="preserve"> E$811</f>
        <v>PR19 Tax revenue adjustment eligible for tax uplift in 2022-23 CPIH FYA prices (ADDN1)</v>
      </c>
      <c r="F1246" s="260">
        <f t="shared" ref="F1246:G1246" si="354" xml:space="preserve"> F$811</f>
        <v>0</v>
      </c>
      <c r="G1246" s="11" t="str">
        <f t="shared" si="354"/>
        <v>£m</v>
      </c>
    </row>
    <row r="1247" spans="5:7" outlineLevel="3" x14ac:dyDescent="0.2">
      <c r="E1247" s="11" t="str">
        <f xml:space="preserve"> E$839</f>
        <v>PR19 RPI-CPIH wedge revenue adjustment eligible for tax uplift in 2022-23 CPIH FYA prices (ADDN1)</v>
      </c>
      <c r="F1247" s="260">
        <f t="shared" ref="F1247:G1247" si="355" xml:space="preserve"> F$839</f>
        <v>0</v>
      </c>
      <c r="G1247" s="11" t="str">
        <f t="shared" si="355"/>
        <v>£m</v>
      </c>
    </row>
    <row r="1248" spans="5:7" outlineLevel="3" x14ac:dyDescent="0.2">
      <c r="E1248" s="11" t="str">
        <f xml:space="preserve"> E$867</f>
        <v>PR19 Strategic regional water resources revenue adjustment eligible for tax uplift in 2022-23 CPIH FYA prices (ADDN1)</v>
      </c>
      <c r="F1248" s="260">
        <f t="shared" ref="F1248:G1248" si="356" xml:space="preserve"> F$867</f>
        <v>0</v>
      </c>
      <c r="G1248" s="11" t="str">
        <f t="shared" si="356"/>
        <v>£m</v>
      </c>
    </row>
    <row r="1249" spans="1:7" outlineLevel="3" x14ac:dyDescent="0.2">
      <c r="E1249" s="11" t="str">
        <f xml:space="preserve"> E$895</f>
        <v>PR19 Havant Thicket activities revenue adjustment eligible for tax uplift in 2022-23 CPIH FYA prices (ADDN1)</v>
      </c>
      <c r="F1249" s="260">
        <f t="shared" ref="F1249:G1249" si="357" xml:space="preserve"> F$895</f>
        <v>0</v>
      </c>
      <c r="G1249" s="11" t="str">
        <f t="shared" si="357"/>
        <v>£m</v>
      </c>
    </row>
    <row r="1250" spans="1:7" outlineLevel="3" x14ac:dyDescent="0.2">
      <c r="E1250" s="11" t="str">
        <f xml:space="preserve"> E$923</f>
        <v>PR19 Green recovery costs revenue adjustment eligible for tax uplift in 2022-23 CPIH FYA prices (ADDN1)</v>
      </c>
      <c r="F1250" s="260">
        <f t="shared" ref="F1250:G1250" si="358" xml:space="preserve"> F$923</f>
        <v>0</v>
      </c>
      <c r="G1250" s="11" t="str">
        <f t="shared" si="358"/>
        <v>£m</v>
      </c>
    </row>
    <row r="1251" spans="1:7" outlineLevel="3" x14ac:dyDescent="0.2">
      <c r="E1251" s="11" t="str">
        <f xml:space="preserve"> E$951</f>
        <v>PR19 Green recovery (TVM) revenue adjustment eligible for tax uplift in 2022-23 CPIH FYA prices (ADDN1)</v>
      </c>
      <c r="F1251" s="260">
        <f t="shared" ref="F1251:G1251" si="359" xml:space="preserve"> F$951</f>
        <v>0</v>
      </c>
      <c r="G1251" s="11" t="str">
        <f t="shared" si="359"/>
        <v>£m</v>
      </c>
    </row>
    <row r="1252" spans="1:7" outlineLevel="3" x14ac:dyDescent="0.2">
      <c r="E1252" s="11" t="str">
        <f xml:space="preserve"> E$979</f>
        <v>Other revenue adjustment eligible for tax uplift in 2022-23 CPIH FYA prices (ADDN1)</v>
      </c>
      <c r="F1252" s="260">
        <f t="shared" ref="F1252:G1252" si="360" xml:space="preserve"> F$979</f>
        <v>0</v>
      </c>
      <c r="G1252" s="11" t="str">
        <f t="shared" si="360"/>
        <v>£m</v>
      </c>
    </row>
    <row r="1253" spans="1:7" outlineLevel="3" x14ac:dyDescent="0.2">
      <c r="E1253" s="11" t="str">
        <f xml:space="preserve"> E$1007</f>
        <v>PR19 Gearing outperformance revenue adjustment eligible for tax uplift in 2022-23 CPIH FYA prices (ADDN1)</v>
      </c>
      <c r="F1253" s="260">
        <f t="shared" ref="F1253:G1253" si="361" xml:space="preserve"> F$1007</f>
        <v>0</v>
      </c>
      <c r="G1253" s="11" t="str">
        <f t="shared" si="361"/>
        <v>£m</v>
      </c>
    </row>
    <row r="1254" spans="1:7" outlineLevel="3" x14ac:dyDescent="0.2">
      <c r="E1254" s="11" t="str">
        <f xml:space="preserve"> E$1035</f>
        <v>PR19 Residential retail revenue adjustment eligible for tax uplift in 2022-23 CPIH FYA prices (ADDN1)</v>
      </c>
      <c r="F1254" s="260">
        <f t="shared" ref="F1254:G1254" si="362" xml:space="preserve"> F$1035</f>
        <v>0</v>
      </c>
      <c r="G1254" s="11" t="str">
        <f t="shared" si="362"/>
        <v>£m</v>
      </c>
    </row>
    <row r="1255" spans="1:7" outlineLevel="3" x14ac:dyDescent="0.2">
      <c r="E1255" s="11" t="str">
        <f xml:space="preserve"> E$1063</f>
        <v>PR19 RFI revenue adjustment eligible for tax uplift in 2022-23 CPIH FYA prices (ADDN1)</v>
      </c>
      <c r="F1255" s="260">
        <f t="shared" ref="F1255:G1255" si="363" xml:space="preserve"> F$1063</f>
        <v>0</v>
      </c>
      <c r="G1255" s="11" t="str">
        <f t="shared" si="363"/>
        <v>£m</v>
      </c>
    </row>
    <row r="1256" spans="1:7" outlineLevel="3" x14ac:dyDescent="0.2">
      <c r="E1256" s="11" t="str">
        <f xml:space="preserve"> E$1091</f>
        <v>PR19 Bioresources revenue adjustment eligible for tax uplift in 2022-23 CPIH FYA prices (ADDN1)</v>
      </c>
      <c r="F1256" s="260">
        <f t="shared" ref="F1256:G1256" si="364" xml:space="preserve"> F$1091</f>
        <v>0</v>
      </c>
      <c r="G1256" s="11" t="str">
        <f t="shared" si="364"/>
        <v>£m</v>
      </c>
    </row>
    <row r="1257" spans="1:7" outlineLevel="3" x14ac:dyDescent="0.2">
      <c r="E1257" s="11" t="str">
        <f xml:space="preserve"> E$1118</f>
        <v>PR19 Bioresources forecasting accuracy incentive penalty adjustment eligible for tax uplift in 2022-23 CPIH FYA prices (ADDN1)</v>
      </c>
      <c r="F1257" s="260">
        <f t="shared" ref="F1257:G1257" si="365" xml:space="preserve"> F$1118</f>
        <v>0</v>
      </c>
      <c r="G1257" s="11" t="str">
        <f t="shared" si="365"/>
        <v>£m</v>
      </c>
    </row>
    <row r="1258" spans="1:7" s="16" customFormat="1" outlineLevel="3" x14ac:dyDescent="0.2">
      <c r="A1258" s="163"/>
      <c r="B1258" s="163"/>
      <c r="C1258" s="164"/>
      <c r="D1258" s="165"/>
      <c r="E1258" s="271" t="s">
        <v>960</v>
      </c>
      <c r="F1258" s="272">
        <f xml:space="preserve"> SUM( F1233:F1257 )</f>
        <v>0</v>
      </c>
      <c r="G1258" s="271" t="s">
        <v>158</v>
      </c>
    </row>
    <row r="1259" spans="1:7" outlineLevel="2" x14ac:dyDescent="0.2">
      <c r="C1259" s="40" t="s">
        <v>961</v>
      </c>
      <c r="F1259" s="260"/>
    </row>
    <row r="1260" spans="1:7" outlineLevel="3" x14ac:dyDescent="0.2">
      <c r="E1260" s="11" t="str">
        <f xml:space="preserve"> E$476</f>
        <v>PR14 BYR WRFIM revenue adjustment eligible for tax uplift in 2022-23 CPIH FYA prices (ADDN2)</v>
      </c>
      <c r="F1260" s="260">
        <f t="shared" ref="F1260:G1260" si="366" xml:space="preserve"> F$476</f>
        <v>0</v>
      </c>
      <c r="G1260" s="11" t="str">
        <f t="shared" si="366"/>
        <v>£m</v>
      </c>
    </row>
    <row r="1261" spans="1:7" outlineLevel="3" x14ac:dyDescent="0.2">
      <c r="E1261" s="11" t="str">
        <f xml:space="preserve"> E$493</f>
        <v>PR14 BYR Water trading revenue adjustment eligible for tax uplift in 2022-23 CPIH FYA prices (ADDN2)</v>
      </c>
      <c r="F1261" s="260">
        <f t="shared" ref="F1261:G1261" si="367" xml:space="preserve"> F$493</f>
        <v>0</v>
      </c>
      <c r="G1261" s="11" t="str">
        <f t="shared" si="367"/>
        <v>£m</v>
      </c>
    </row>
    <row r="1262" spans="1:7" outlineLevel="3" x14ac:dyDescent="0.2">
      <c r="E1262" s="11" t="str">
        <f xml:space="preserve"> E$510</f>
        <v>PR14 BYR Totex menu revenue adjustment eligible for tax uplift in 2022-23 CPIH FYA prices (ADDN2)</v>
      </c>
      <c r="F1262" s="260">
        <f t="shared" ref="F1262:G1262" si="368" xml:space="preserve"> F$510</f>
        <v>0</v>
      </c>
      <c r="G1262" s="11" t="str">
        <f t="shared" si="368"/>
        <v>£m</v>
      </c>
    </row>
    <row r="1263" spans="1:7" outlineLevel="3" x14ac:dyDescent="0.2">
      <c r="E1263" s="11" t="str">
        <f xml:space="preserve"> E$527</f>
        <v>PR14 BYR Other revenue adjustment eligible for tax uplift in 2022-23 CPIH FYA prices (ADDN2)</v>
      </c>
      <c r="F1263" s="260">
        <f t="shared" ref="F1263:G1263" si="369" xml:space="preserve"> F$527</f>
        <v>0</v>
      </c>
      <c r="G1263" s="11" t="str">
        <f t="shared" si="369"/>
        <v>£m</v>
      </c>
    </row>
    <row r="1264" spans="1:7" outlineLevel="3" x14ac:dyDescent="0.2">
      <c r="E1264" s="11" t="str">
        <f xml:space="preserve"> E$560</f>
        <v>PR19 ODI revenue adjustment eligible for tax uplift in 2022-23 CPIH FYA prices (ADDN2)</v>
      </c>
      <c r="F1264" s="260">
        <f t="shared" ref="F1264:G1264" si="370" xml:space="preserve"> F$560</f>
        <v>0</v>
      </c>
      <c r="G1264" s="11" t="str">
        <f t="shared" si="370"/>
        <v>£m</v>
      </c>
    </row>
    <row r="1265" spans="5:7" outlineLevel="3" x14ac:dyDescent="0.2">
      <c r="E1265" s="11" t="str">
        <f xml:space="preserve"> E$588</f>
        <v>PR19 C-MeX revenue adjustment eligible for tax uplift in 2022-23 CPIH FYA prices (ADDN2)</v>
      </c>
      <c r="F1265" s="260">
        <f t="shared" ref="F1265:G1265" si="371" xml:space="preserve"> F$588</f>
        <v>0</v>
      </c>
      <c r="G1265" s="11" t="str">
        <f t="shared" si="371"/>
        <v>£m</v>
      </c>
    </row>
    <row r="1266" spans="5:7" outlineLevel="3" x14ac:dyDescent="0.2">
      <c r="E1266" s="11" t="str">
        <f xml:space="preserve"> E$616</f>
        <v>PR19 D-MeX revenue adjustment eligible for tax uplift in 2022-23 CPIH FYA prices (ADDN2)</v>
      </c>
      <c r="F1266" s="260">
        <f t="shared" ref="F1266:G1266" si="372" xml:space="preserve"> F$616</f>
        <v>0</v>
      </c>
      <c r="G1266" s="11" t="str">
        <f t="shared" si="372"/>
        <v>£m</v>
      </c>
    </row>
    <row r="1267" spans="5:7" outlineLevel="3" x14ac:dyDescent="0.2">
      <c r="E1267" s="11" t="str">
        <f xml:space="preserve"> E$644</f>
        <v>PR19 Bilateral entry (BEA) revenue adjustment eligible for tax uplift in 2022-23 CPIH FYA prices (ADDN2)</v>
      </c>
      <c r="F1267" s="260">
        <f t="shared" ref="F1267:G1267" si="373" xml:space="preserve"> F$644</f>
        <v>0</v>
      </c>
      <c r="G1267" s="11" t="str">
        <f t="shared" si="373"/>
        <v>£m</v>
      </c>
    </row>
    <row r="1268" spans="5:7" outlineLevel="3" x14ac:dyDescent="0.2">
      <c r="E1268" s="11" t="str">
        <f xml:space="preserve"> E$672</f>
        <v>PR19 Business retail revenue adjustment eligible for tax uplift in 2022-23 CPIH FYA prices (ADDN2)</v>
      </c>
      <c r="F1268" s="260">
        <f t="shared" ref="F1268:G1268" si="374" xml:space="preserve"> F$672</f>
        <v>0</v>
      </c>
      <c r="G1268" s="11" t="str">
        <f t="shared" si="374"/>
        <v>£m</v>
      </c>
    </row>
    <row r="1269" spans="5:7" outlineLevel="3" x14ac:dyDescent="0.2">
      <c r="E1269" s="11" t="str">
        <f xml:space="preserve"> E$700</f>
        <v>PR19 Water trading revenue adjustment eligible for tax uplift in 2022-23 CPIH FYA prices (ADDN2)</v>
      </c>
      <c r="F1269" s="260">
        <f t="shared" ref="F1269:G1269" si="375" xml:space="preserve"> F$700</f>
        <v>0</v>
      </c>
      <c r="G1269" s="11" t="str">
        <f t="shared" si="375"/>
        <v>£m</v>
      </c>
    </row>
    <row r="1270" spans="5:7" outlineLevel="3" x14ac:dyDescent="0.2">
      <c r="E1270" s="11" t="str">
        <f xml:space="preserve"> E$728</f>
        <v>PR19 Developer services revenue adjustment eligible for tax uplift in 2022-23 CPIH FYA prices (ADDN2)</v>
      </c>
      <c r="F1270" s="260">
        <f t="shared" ref="F1270:G1270" si="376" xml:space="preserve"> F$728</f>
        <v>0</v>
      </c>
      <c r="G1270" s="11" t="str">
        <f t="shared" si="376"/>
        <v>£m</v>
      </c>
    </row>
    <row r="1271" spans="5:7" outlineLevel="3" x14ac:dyDescent="0.2">
      <c r="E1271" s="11" t="str">
        <f xml:space="preserve"> E$756</f>
        <v>PR19 Cost of new debt revenue adjustment eligible for tax uplift in 2022-23 CPIH FYA prices (ADDN2)</v>
      </c>
      <c r="F1271" s="260">
        <f t="shared" ref="F1271:G1271" si="377" xml:space="preserve"> F$756</f>
        <v>0</v>
      </c>
      <c r="G1271" s="11" t="str">
        <f t="shared" si="377"/>
        <v>£m</v>
      </c>
    </row>
    <row r="1272" spans="5:7" outlineLevel="3" x14ac:dyDescent="0.2">
      <c r="E1272" s="11" t="str">
        <f xml:space="preserve"> E$784</f>
        <v>PR19 Totex costs revenue adjustment eligible for tax uplift in 2022-23 CPIH FYA prices (ADDN2)</v>
      </c>
      <c r="F1272" s="260">
        <f t="shared" ref="F1272:G1272" si="378" xml:space="preserve"> F$784</f>
        <v>0</v>
      </c>
      <c r="G1272" s="11" t="str">
        <f t="shared" si="378"/>
        <v>£m</v>
      </c>
    </row>
    <row r="1273" spans="5:7" outlineLevel="3" x14ac:dyDescent="0.2">
      <c r="E1273" s="11" t="str">
        <f xml:space="preserve"> E$812</f>
        <v>PR19 Tax revenue adjustment eligible for tax uplift in 2022-23 CPIH FYA prices (ADDN2)</v>
      </c>
      <c r="F1273" s="260">
        <f t="shared" ref="F1273:G1273" si="379" xml:space="preserve"> F$812</f>
        <v>0</v>
      </c>
      <c r="G1273" s="11" t="str">
        <f t="shared" si="379"/>
        <v>£m</v>
      </c>
    </row>
    <row r="1274" spans="5:7" outlineLevel="3" x14ac:dyDescent="0.2">
      <c r="E1274" s="11" t="str">
        <f xml:space="preserve"> E$840</f>
        <v>PR19 RPI-CPIH wedge revenue adjustment eligible for tax uplift in 2022-23 CPIH FYA prices (ADDN2)</v>
      </c>
      <c r="F1274" s="260">
        <f t="shared" ref="F1274:G1274" si="380" xml:space="preserve"> F$840</f>
        <v>0</v>
      </c>
      <c r="G1274" s="11" t="str">
        <f t="shared" si="380"/>
        <v>£m</v>
      </c>
    </row>
    <row r="1275" spans="5:7" outlineLevel="3" x14ac:dyDescent="0.2">
      <c r="E1275" s="11" t="str">
        <f xml:space="preserve"> E$868</f>
        <v>PR19 Strategic regional water resources revenue adjustment eligible for tax uplift in 2022-23 CPIH FYA prices (ADDN2)</v>
      </c>
      <c r="F1275" s="260">
        <f t="shared" ref="F1275:G1275" si="381" xml:space="preserve"> F$868</f>
        <v>0</v>
      </c>
      <c r="G1275" s="11" t="str">
        <f t="shared" si="381"/>
        <v>£m</v>
      </c>
    </row>
    <row r="1276" spans="5:7" outlineLevel="3" x14ac:dyDescent="0.2">
      <c r="E1276" s="11" t="str">
        <f xml:space="preserve"> E$896</f>
        <v>PR19 Havant Thicket activities revenue adjustment eligible for tax uplift in 2022-23 CPIH FYA prices (ADDN2)</v>
      </c>
      <c r="F1276" s="260">
        <f t="shared" ref="F1276:G1276" si="382" xml:space="preserve"> F$896</f>
        <v>0</v>
      </c>
      <c r="G1276" s="11" t="str">
        <f t="shared" si="382"/>
        <v>£m</v>
      </c>
    </row>
    <row r="1277" spans="5:7" outlineLevel="3" x14ac:dyDescent="0.2">
      <c r="E1277" s="11" t="str">
        <f xml:space="preserve"> E$924</f>
        <v>PR19 Green recovery costs revenue adjustment eligible for tax uplift in 2022-23 CPIH FYA prices (ADDN2)</v>
      </c>
      <c r="F1277" s="260">
        <f t="shared" ref="F1277:G1277" si="383" xml:space="preserve"> F$924</f>
        <v>0</v>
      </c>
      <c r="G1277" s="11" t="str">
        <f t="shared" si="383"/>
        <v>£m</v>
      </c>
    </row>
    <row r="1278" spans="5:7" outlineLevel="3" x14ac:dyDescent="0.2">
      <c r="E1278" s="11" t="str">
        <f xml:space="preserve"> E$952</f>
        <v>PR19 Green recovery (TVM) revenue adjustment eligible for tax uplift in 2022-23 CPIH FYA prices (ADDN2)</v>
      </c>
      <c r="F1278" s="260">
        <f t="shared" ref="F1278:G1278" si="384" xml:space="preserve"> F$952</f>
        <v>0</v>
      </c>
      <c r="G1278" s="11" t="str">
        <f t="shared" si="384"/>
        <v>£m</v>
      </c>
    </row>
    <row r="1279" spans="5:7" outlineLevel="3" x14ac:dyDescent="0.2">
      <c r="E1279" s="11" t="str">
        <f xml:space="preserve"> E$980</f>
        <v>Other revenue adjustment eligible for tax uplift in 2022-23 CPIH FYA prices (ADDN2)</v>
      </c>
      <c r="F1279" s="260">
        <f t="shared" ref="F1279:G1279" si="385" xml:space="preserve"> F$980</f>
        <v>0</v>
      </c>
      <c r="G1279" s="11" t="str">
        <f t="shared" si="385"/>
        <v>£m</v>
      </c>
    </row>
    <row r="1280" spans="5:7" outlineLevel="3" x14ac:dyDescent="0.2">
      <c r="E1280" s="11" t="str">
        <f xml:space="preserve"> E$1008</f>
        <v>PR19 Gearing outperformance revenue adjustment eligible for tax uplift in 2022-23 CPIH FYA prices (ADDN2)</v>
      </c>
      <c r="F1280" s="260">
        <f t="shared" ref="F1280:G1280" si="386" xml:space="preserve"> F$1008</f>
        <v>0</v>
      </c>
      <c r="G1280" s="11" t="str">
        <f t="shared" si="386"/>
        <v>£m</v>
      </c>
    </row>
    <row r="1281" spans="1:7" outlineLevel="3" x14ac:dyDescent="0.2">
      <c r="E1281" s="11" t="str">
        <f xml:space="preserve"> E$1036</f>
        <v>PR19 Residential retail revenue adjustment eligible for tax uplift in 2022-23 CPIH FYA prices (ADDN2)</v>
      </c>
      <c r="F1281" s="260">
        <f t="shared" ref="F1281:G1281" si="387" xml:space="preserve"> F$1036</f>
        <v>0</v>
      </c>
      <c r="G1281" s="11" t="str">
        <f t="shared" si="387"/>
        <v>£m</v>
      </c>
    </row>
    <row r="1282" spans="1:7" outlineLevel="3" x14ac:dyDescent="0.2">
      <c r="E1282" s="11" t="str">
        <f xml:space="preserve"> E$1064</f>
        <v>PR19 RFI revenue adjustment eligible for tax uplift in 2022-23 CPIH FYA prices (ADDN2)</v>
      </c>
      <c r="F1282" s="260">
        <f t="shared" ref="F1282:G1282" si="388" xml:space="preserve"> F$1064</f>
        <v>0</v>
      </c>
      <c r="G1282" s="11" t="str">
        <f t="shared" si="388"/>
        <v>£m</v>
      </c>
    </row>
    <row r="1283" spans="1:7" outlineLevel="3" x14ac:dyDescent="0.2">
      <c r="E1283" s="11" t="str">
        <f xml:space="preserve"> E$1092</f>
        <v>PR19 Bioresources revenue adjustment eligible for tax uplift in 2022-23 CPIH FYA prices (ADDN2)</v>
      </c>
      <c r="F1283" s="260">
        <f t="shared" ref="F1283:G1283" si="389" xml:space="preserve"> F$1092</f>
        <v>0</v>
      </c>
      <c r="G1283" s="11" t="str">
        <f t="shared" si="389"/>
        <v>£m</v>
      </c>
    </row>
    <row r="1284" spans="1:7" outlineLevel="3" x14ac:dyDescent="0.2">
      <c r="E1284" s="11" t="str">
        <f xml:space="preserve"> E$1119</f>
        <v>PR19 Bioresources forecasting accuracy incentive penalty adjustment eligible for tax uplift in 2022-23 CPIH FYA prices (ADDN2)</v>
      </c>
      <c r="F1284" s="260">
        <f t="shared" ref="F1284:G1284" si="390" xml:space="preserve"> F$1119</f>
        <v>0</v>
      </c>
      <c r="G1284" s="11" t="str">
        <f t="shared" si="390"/>
        <v>£m</v>
      </c>
    </row>
    <row r="1285" spans="1:7" s="16" customFormat="1" outlineLevel="3" x14ac:dyDescent="0.2">
      <c r="A1285" s="163"/>
      <c r="B1285" s="163"/>
      <c r="C1285" s="164"/>
      <c r="D1285" s="165"/>
      <c r="E1285" s="271" t="s">
        <v>962</v>
      </c>
      <c r="F1285" s="272">
        <f xml:space="preserve"> SUM( F1260:F1284 )</f>
        <v>0</v>
      </c>
      <c r="G1285" s="271" t="s">
        <v>158</v>
      </c>
    </row>
    <row r="1286" spans="1:7" outlineLevel="1" x14ac:dyDescent="0.2">
      <c r="F1286" s="260"/>
    </row>
    <row r="1287" spans="1:7" outlineLevel="1" x14ac:dyDescent="0.2">
      <c r="B1287" s="10" t="s">
        <v>963</v>
      </c>
      <c r="E1287" s="16"/>
      <c r="F1287" s="260"/>
    </row>
    <row r="1288" spans="1:7" outlineLevel="2" x14ac:dyDescent="0.2">
      <c r="C1288" s="164" t="s">
        <v>732</v>
      </c>
      <c r="E1288" s="16"/>
      <c r="F1288" s="260"/>
    </row>
    <row r="1289" spans="1:7" s="16" customFormat="1" outlineLevel="3" x14ac:dyDescent="0.2">
      <c r="A1289" s="163"/>
      <c r="B1289" s="163"/>
      <c r="D1289" s="165"/>
      <c r="E1289" s="16" t="str">
        <f xml:space="preserve"> E$195</f>
        <v>PR14 BYR WRFIM revenue adjustment expressed in 2022-23 CPIH FYA prices (WR)</v>
      </c>
      <c r="F1289" s="166">
        <f t="shared" ref="F1289:G1289" si="391" xml:space="preserve"> F$195</f>
        <v>0</v>
      </c>
      <c r="G1289" s="16" t="str">
        <f t="shared" si="391"/>
        <v>£m</v>
      </c>
    </row>
    <row r="1290" spans="1:7" s="16" customFormat="1" outlineLevel="3" x14ac:dyDescent="0.2">
      <c r="A1290" s="163"/>
      <c r="B1290" s="163"/>
      <c r="C1290" s="164"/>
      <c r="D1290" s="165"/>
      <c r="E1290" s="16" t="str">
        <f xml:space="preserve"> E$196</f>
        <v>PR14 BYR WRFIM revenue adjustment expressed in 2022-23 CPIH FYA prices (WN)</v>
      </c>
      <c r="F1290" s="166">
        <f t="shared" ref="F1290:G1290" si="392" xml:space="preserve"> F$196</f>
        <v>0</v>
      </c>
      <c r="G1290" s="16" t="str">
        <f t="shared" si="392"/>
        <v>£m</v>
      </c>
    </row>
    <row r="1291" spans="1:7" s="16" customFormat="1" outlineLevel="3" x14ac:dyDescent="0.2">
      <c r="A1291" s="163"/>
      <c r="B1291" s="163"/>
      <c r="C1291" s="164"/>
      <c r="D1291" s="165"/>
      <c r="E1291" s="16" t="str">
        <f xml:space="preserve"> E$197</f>
        <v>PR14 BYR WRFIM revenue adjustment expressed in 2022-23 CPIH FYA prices (WWN)</v>
      </c>
      <c r="F1291" s="166">
        <f t="shared" ref="F1291:G1291" si="393" xml:space="preserve"> F$197</f>
        <v>0</v>
      </c>
      <c r="G1291" s="16" t="str">
        <f t="shared" si="393"/>
        <v>£m</v>
      </c>
    </row>
    <row r="1292" spans="1:7" s="16" customFormat="1" outlineLevel="3" x14ac:dyDescent="0.2">
      <c r="A1292" s="163"/>
      <c r="B1292" s="163"/>
      <c r="C1292" s="164"/>
      <c r="D1292" s="165"/>
      <c r="E1292" s="16" t="str">
        <f xml:space="preserve"> E$198</f>
        <v>PR14 BYR WRFIM revenue adjustment expressed in 2022-23 CPIH FYA prices (BR)</v>
      </c>
      <c r="F1292" s="166">
        <f t="shared" ref="F1292:G1292" si="394" xml:space="preserve"> F$198</f>
        <v>0</v>
      </c>
      <c r="G1292" s="16" t="str">
        <f t="shared" si="394"/>
        <v>£m</v>
      </c>
    </row>
    <row r="1293" spans="1:7" s="16" customFormat="1" outlineLevel="3" x14ac:dyDescent="0.2">
      <c r="A1293" s="163"/>
      <c r="B1293" s="163"/>
      <c r="C1293" s="164"/>
      <c r="D1293" s="165"/>
      <c r="E1293" s="16" t="str">
        <f xml:space="preserve"> E$199</f>
        <v>PR14 BYR WRFIM revenue adjustment expressed in 2022-23 CPIH FYA prices (ADDN1)</v>
      </c>
      <c r="F1293" s="166">
        <f t="shared" ref="F1293:G1293" si="395" xml:space="preserve"> F$199</f>
        <v>0</v>
      </c>
      <c r="G1293" s="16" t="str">
        <f t="shared" si="395"/>
        <v>£m</v>
      </c>
    </row>
    <row r="1294" spans="1:7" s="16" customFormat="1" outlineLevel="3" x14ac:dyDescent="0.2">
      <c r="A1294" s="163"/>
      <c r="B1294" s="163"/>
      <c r="C1294" s="164"/>
      <c r="D1294" s="165"/>
      <c r="E1294" s="16" t="str">
        <f xml:space="preserve"> E$200</f>
        <v>PR14 BYR WRFIM revenue adjustment expressed in 2022-23 CPIH FYA prices (ADDN2)</v>
      </c>
      <c r="F1294" s="166">
        <f t="shared" ref="F1294:G1294" si="396" xml:space="preserve"> F$200</f>
        <v>0</v>
      </c>
      <c r="G1294" s="16" t="str">
        <f t="shared" si="396"/>
        <v>£m</v>
      </c>
    </row>
    <row r="1295" spans="1:7" s="16" customFormat="1" outlineLevel="3" x14ac:dyDescent="0.2">
      <c r="A1295" s="163"/>
      <c r="B1295" s="163"/>
      <c r="C1295" s="164"/>
      <c r="D1295" s="165"/>
      <c r="F1295" s="166"/>
    </row>
    <row r="1296" spans="1:7" s="16" customFormat="1" outlineLevel="3" x14ac:dyDescent="0.2">
      <c r="A1296" s="163"/>
      <c r="B1296" s="163"/>
      <c r="C1296" s="164"/>
      <c r="D1296" s="165"/>
      <c r="E1296" s="146" t="str">
        <f xml:space="preserve"> InpS!E$376</f>
        <v>Eligible for post financeability adjustments tax uplift - PR14 BYR WRFIM</v>
      </c>
      <c r="F1296" s="146">
        <f xml:space="preserve"> InpS!F$376</f>
        <v>0</v>
      </c>
      <c r="G1296" s="146" t="str">
        <f xml:space="preserve"> InpS!G$376</f>
        <v>1 = Yes, 0 = No</v>
      </c>
    </row>
    <row r="1297" spans="1:7" s="146" customFormat="1" outlineLevel="3" x14ac:dyDescent="0.2">
      <c r="A1297" s="211"/>
      <c r="B1297" s="211"/>
      <c r="C1297" s="209"/>
      <c r="D1297" s="210"/>
      <c r="E1297" s="16"/>
      <c r="F1297" s="166"/>
      <c r="G1297" s="16"/>
    </row>
    <row r="1298" spans="1:7" s="16" customFormat="1" outlineLevel="3" x14ac:dyDescent="0.2">
      <c r="A1298" s="163"/>
      <c r="B1298" s="163"/>
      <c r="C1298" s="164"/>
      <c r="D1298" s="165"/>
      <c r="E1298" s="16" t="s">
        <v>964</v>
      </c>
      <c r="F1298" s="166">
        <f t="shared" ref="F1298:F1303" si="397" xml:space="preserve"> F1289 * (1 - F$1296)</f>
        <v>0</v>
      </c>
      <c r="G1298" s="16" t="s">
        <v>158</v>
      </c>
    </row>
    <row r="1299" spans="1:7" s="16" customFormat="1" outlineLevel="3" x14ac:dyDescent="0.2">
      <c r="A1299" s="163"/>
      <c r="B1299" s="163"/>
      <c r="C1299" s="164"/>
      <c r="D1299" s="165"/>
      <c r="E1299" s="16" t="s">
        <v>965</v>
      </c>
      <c r="F1299" s="166">
        <f t="shared" si="397"/>
        <v>0</v>
      </c>
      <c r="G1299" s="16" t="s">
        <v>158</v>
      </c>
    </row>
    <row r="1300" spans="1:7" s="16" customFormat="1" outlineLevel="3" x14ac:dyDescent="0.2">
      <c r="A1300" s="163"/>
      <c r="B1300" s="163"/>
      <c r="C1300" s="164"/>
      <c r="D1300" s="165"/>
      <c r="E1300" s="16" t="s">
        <v>966</v>
      </c>
      <c r="F1300" s="166">
        <f t="shared" si="397"/>
        <v>0</v>
      </c>
      <c r="G1300" s="16" t="s">
        <v>158</v>
      </c>
    </row>
    <row r="1301" spans="1:7" s="16" customFormat="1" outlineLevel="3" x14ac:dyDescent="0.2">
      <c r="A1301" s="163"/>
      <c r="B1301" s="163"/>
      <c r="C1301" s="164"/>
      <c r="D1301" s="165"/>
      <c r="E1301" s="16" t="s">
        <v>967</v>
      </c>
      <c r="F1301" s="166">
        <f t="shared" si="397"/>
        <v>0</v>
      </c>
      <c r="G1301" s="16" t="s">
        <v>158</v>
      </c>
    </row>
    <row r="1302" spans="1:7" s="16" customFormat="1" outlineLevel="3" x14ac:dyDescent="0.2">
      <c r="A1302" s="163"/>
      <c r="B1302" s="163"/>
      <c r="C1302" s="164"/>
      <c r="D1302" s="165"/>
      <c r="E1302" s="16" t="s">
        <v>968</v>
      </c>
      <c r="F1302" s="166">
        <f t="shared" si="397"/>
        <v>0</v>
      </c>
      <c r="G1302" s="16" t="s">
        <v>158</v>
      </c>
    </row>
    <row r="1303" spans="1:7" s="16" customFormat="1" outlineLevel="3" x14ac:dyDescent="0.2">
      <c r="A1303" s="163"/>
      <c r="B1303" s="163"/>
      <c r="C1303" s="164"/>
      <c r="D1303" s="165"/>
      <c r="E1303" s="16" t="s">
        <v>969</v>
      </c>
      <c r="F1303" s="166">
        <f t="shared" si="397"/>
        <v>0</v>
      </c>
      <c r="G1303" s="16" t="s">
        <v>158</v>
      </c>
    </row>
    <row r="1304" spans="1:7" s="16" customFormat="1" outlineLevel="3" x14ac:dyDescent="0.2">
      <c r="A1304" s="163"/>
      <c r="B1304" s="163"/>
      <c r="C1304" s="164"/>
      <c r="D1304" s="165"/>
      <c r="F1304" s="166"/>
    </row>
    <row r="1305" spans="1:7" s="16" customFormat="1" outlineLevel="2" x14ac:dyDescent="0.2">
      <c r="A1305" s="163"/>
      <c r="B1305" s="163"/>
      <c r="C1305" s="164" t="s">
        <v>739</v>
      </c>
      <c r="D1305" s="165"/>
      <c r="F1305" s="166"/>
    </row>
    <row r="1306" spans="1:7" s="16" customFormat="1" outlineLevel="3" x14ac:dyDescent="0.2">
      <c r="A1306" s="163"/>
      <c r="B1306" s="163"/>
      <c r="D1306" s="165"/>
      <c r="E1306" s="16" t="str">
        <f xml:space="preserve"> E$202</f>
        <v>PR14 BYR Water trading revenue adjustment expressed in 2022-23 CPIH FYA prices (WR)</v>
      </c>
      <c r="F1306" s="166">
        <f t="shared" ref="F1306:G1306" si="398" xml:space="preserve"> F$202</f>
        <v>0</v>
      </c>
      <c r="G1306" s="16" t="str">
        <f t="shared" si="398"/>
        <v>£m</v>
      </c>
    </row>
    <row r="1307" spans="1:7" s="16" customFormat="1" outlineLevel="3" x14ac:dyDescent="0.2">
      <c r="A1307" s="163"/>
      <c r="B1307" s="163"/>
      <c r="C1307" s="164"/>
      <c r="D1307" s="165"/>
      <c r="E1307" s="16" t="str">
        <f xml:space="preserve"> E$203</f>
        <v>PR14 BYR Water trading revenue adjustment expressed in 2022-23 CPIH FYA prices (WN)</v>
      </c>
      <c r="F1307" s="166">
        <f t="shared" ref="F1307:G1307" si="399" xml:space="preserve"> F$203</f>
        <v>0</v>
      </c>
      <c r="G1307" s="16" t="str">
        <f t="shared" si="399"/>
        <v>£m</v>
      </c>
    </row>
    <row r="1308" spans="1:7" s="16" customFormat="1" outlineLevel="3" x14ac:dyDescent="0.2">
      <c r="A1308" s="163"/>
      <c r="B1308" s="163"/>
      <c r="C1308" s="164"/>
      <c r="D1308" s="165"/>
      <c r="E1308" s="16" t="str">
        <f xml:space="preserve"> E$204</f>
        <v>PR14 BYR Water trading revenue adjustment expressed in 2022-23 CPIH FYA prices (WWN)</v>
      </c>
      <c r="F1308" s="166">
        <f t="shared" ref="F1308:G1308" si="400" xml:space="preserve"> F$204</f>
        <v>0</v>
      </c>
      <c r="G1308" s="16" t="str">
        <f t="shared" si="400"/>
        <v>£m</v>
      </c>
    </row>
    <row r="1309" spans="1:7" s="16" customFormat="1" outlineLevel="3" x14ac:dyDescent="0.2">
      <c r="A1309" s="163"/>
      <c r="B1309" s="163"/>
      <c r="C1309" s="164"/>
      <c r="D1309" s="165"/>
      <c r="E1309" s="16" t="str">
        <f xml:space="preserve"> E$205</f>
        <v>PR14 BYR Water trading revenue adjustment expressed in 2022-23 CPIH FYA prices (BR)</v>
      </c>
      <c r="F1309" s="166">
        <f t="shared" ref="F1309:G1309" si="401" xml:space="preserve"> F$205</f>
        <v>0</v>
      </c>
      <c r="G1309" s="16" t="str">
        <f t="shared" si="401"/>
        <v>£m</v>
      </c>
    </row>
    <row r="1310" spans="1:7" s="16" customFormat="1" outlineLevel="3" x14ac:dyDescent="0.2">
      <c r="A1310" s="163"/>
      <c r="B1310" s="163"/>
      <c r="C1310" s="164"/>
      <c r="D1310" s="165"/>
      <c r="E1310" s="16" t="str">
        <f xml:space="preserve"> E$206</f>
        <v>PR14 BYR Water trading revenue adjustment expressed in 2022-23 CPIH FYA prices (ADDN1)</v>
      </c>
      <c r="F1310" s="166">
        <f t="shared" ref="F1310:G1310" si="402" xml:space="preserve"> F$206</f>
        <v>0</v>
      </c>
      <c r="G1310" s="16" t="str">
        <f t="shared" si="402"/>
        <v>£m</v>
      </c>
    </row>
    <row r="1311" spans="1:7" s="16" customFormat="1" outlineLevel="3" x14ac:dyDescent="0.2">
      <c r="A1311" s="163"/>
      <c r="B1311" s="163"/>
      <c r="C1311" s="164"/>
      <c r="D1311" s="165"/>
      <c r="E1311" s="16" t="str">
        <f xml:space="preserve"> E$207</f>
        <v>PR14 BYR Water trading revenue adjustment expressed in 2022-23 CPIH FYA prices (ADDN2)</v>
      </c>
      <c r="F1311" s="166">
        <f t="shared" ref="F1311:G1311" si="403" xml:space="preserve"> F$207</f>
        <v>0</v>
      </c>
      <c r="G1311" s="16" t="str">
        <f t="shared" si="403"/>
        <v>£m</v>
      </c>
    </row>
    <row r="1312" spans="1:7" s="16" customFormat="1" outlineLevel="3" x14ac:dyDescent="0.2">
      <c r="A1312" s="163"/>
      <c r="B1312" s="163"/>
      <c r="C1312" s="164"/>
      <c r="D1312" s="165"/>
      <c r="F1312" s="166"/>
    </row>
    <row r="1313" spans="1:23" s="16" customFormat="1" outlineLevel="3" x14ac:dyDescent="0.2">
      <c r="A1313" s="163"/>
      <c r="B1313" s="163"/>
      <c r="C1313" s="164"/>
      <c r="D1313" s="165"/>
      <c r="E1313" s="146" t="str">
        <f xml:space="preserve"> InpS!E$377</f>
        <v>Eligible for post financeability adjustments tax uplift - PR14 BYR Water trading</v>
      </c>
      <c r="F1313" s="146">
        <f xml:space="preserve"> InpS!F$377</f>
        <v>0</v>
      </c>
      <c r="G1313" s="146" t="str">
        <f xml:space="preserve"> InpS!G$377</f>
        <v>1 = Yes, 0 = No</v>
      </c>
    </row>
    <row r="1314" spans="1:23" s="146" customFormat="1" outlineLevel="3" x14ac:dyDescent="0.2">
      <c r="A1314" s="211"/>
      <c r="B1314" s="211"/>
      <c r="C1314" s="209"/>
      <c r="D1314" s="210"/>
      <c r="E1314" s="16"/>
      <c r="F1314" s="166"/>
      <c r="G1314" s="16"/>
    </row>
    <row r="1315" spans="1:23" s="16" customFormat="1" outlineLevel="3" x14ac:dyDescent="0.2">
      <c r="A1315" s="163"/>
      <c r="B1315" s="163"/>
      <c r="C1315" s="164"/>
      <c r="D1315" s="165"/>
      <c r="E1315" s="16" t="s">
        <v>970</v>
      </c>
      <c r="F1315" s="166">
        <f t="shared" ref="F1315:F1320" si="404" xml:space="preserve"> F1306 * (1 - F$1313)</f>
        <v>0</v>
      </c>
      <c r="G1315" s="16" t="s">
        <v>158</v>
      </c>
    </row>
    <row r="1316" spans="1:23" s="273" customFormat="1" outlineLevel="3" x14ac:dyDescent="0.2">
      <c r="A1316" s="163"/>
      <c r="B1316" s="163"/>
      <c r="C1316" s="164"/>
      <c r="D1316" s="165"/>
      <c r="E1316" s="16" t="s">
        <v>971</v>
      </c>
      <c r="F1316" s="166">
        <f t="shared" si="404"/>
        <v>0</v>
      </c>
      <c r="G1316" s="16" t="s">
        <v>158</v>
      </c>
      <c r="H1316" s="16"/>
      <c r="I1316" s="16"/>
      <c r="J1316" s="16"/>
      <c r="K1316" s="16"/>
      <c r="L1316" s="16"/>
      <c r="M1316" s="16"/>
      <c r="N1316" s="16"/>
      <c r="O1316" s="16"/>
      <c r="P1316" s="16"/>
      <c r="Q1316" s="16"/>
      <c r="R1316" s="16"/>
      <c r="S1316" s="16"/>
      <c r="T1316" s="16"/>
      <c r="U1316" s="16"/>
      <c r="V1316" s="16"/>
      <c r="W1316" s="16"/>
    </row>
    <row r="1317" spans="1:23" s="273" customFormat="1" outlineLevel="3" x14ac:dyDescent="0.2">
      <c r="A1317" s="163"/>
      <c r="B1317" s="163"/>
      <c r="C1317" s="164"/>
      <c r="D1317" s="165"/>
      <c r="E1317" s="16" t="s">
        <v>972</v>
      </c>
      <c r="F1317" s="166">
        <f t="shared" si="404"/>
        <v>0</v>
      </c>
      <c r="G1317" s="16" t="s">
        <v>158</v>
      </c>
      <c r="H1317" s="16"/>
      <c r="I1317" s="16"/>
      <c r="J1317" s="16"/>
      <c r="K1317" s="16"/>
      <c r="L1317" s="16"/>
      <c r="M1317" s="16"/>
      <c r="N1317" s="16"/>
      <c r="O1317" s="16"/>
      <c r="P1317" s="16"/>
      <c r="Q1317" s="16"/>
      <c r="R1317" s="16"/>
      <c r="S1317" s="16"/>
      <c r="T1317" s="16"/>
      <c r="U1317" s="16"/>
      <c r="V1317" s="16"/>
      <c r="W1317" s="16"/>
    </row>
    <row r="1318" spans="1:23" s="273" customFormat="1" outlineLevel="3" x14ac:dyDescent="0.2">
      <c r="A1318" s="163"/>
      <c r="B1318" s="163"/>
      <c r="C1318" s="164"/>
      <c r="D1318" s="165"/>
      <c r="E1318" s="16" t="s">
        <v>973</v>
      </c>
      <c r="F1318" s="166">
        <f t="shared" si="404"/>
        <v>0</v>
      </c>
      <c r="G1318" s="16" t="s">
        <v>158</v>
      </c>
      <c r="H1318" s="16"/>
      <c r="I1318" s="16"/>
      <c r="J1318" s="16"/>
      <c r="K1318" s="16"/>
      <c r="L1318" s="16"/>
      <c r="M1318" s="16"/>
      <c r="N1318" s="16"/>
      <c r="O1318" s="16"/>
      <c r="P1318" s="16"/>
      <c r="Q1318" s="16"/>
      <c r="R1318" s="16"/>
      <c r="S1318" s="16"/>
      <c r="T1318" s="16"/>
      <c r="U1318" s="16"/>
      <c r="V1318" s="16"/>
      <c r="W1318" s="16"/>
    </row>
    <row r="1319" spans="1:23" s="273" customFormat="1" outlineLevel="3" x14ac:dyDescent="0.2">
      <c r="A1319" s="163"/>
      <c r="B1319" s="163"/>
      <c r="C1319" s="164"/>
      <c r="D1319" s="165"/>
      <c r="E1319" s="16" t="s">
        <v>974</v>
      </c>
      <c r="F1319" s="166">
        <f t="shared" si="404"/>
        <v>0</v>
      </c>
      <c r="G1319" s="16" t="s">
        <v>158</v>
      </c>
      <c r="H1319" s="16"/>
      <c r="I1319" s="16"/>
      <c r="J1319" s="16"/>
      <c r="K1319" s="16"/>
      <c r="L1319" s="16"/>
      <c r="M1319" s="16"/>
      <c r="N1319" s="16"/>
      <c r="O1319" s="16"/>
      <c r="P1319" s="16"/>
      <c r="Q1319" s="16"/>
      <c r="R1319" s="16"/>
      <c r="S1319" s="16"/>
      <c r="T1319" s="16"/>
      <c r="U1319" s="16"/>
      <c r="V1319" s="16"/>
      <c r="W1319" s="16"/>
    </row>
    <row r="1320" spans="1:23" s="273" customFormat="1" outlineLevel="3" x14ac:dyDescent="0.2">
      <c r="A1320" s="163"/>
      <c r="B1320" s="163"/>
      <c r="C1320" s="164"/>
      <c r="D1320" s="165"/>
      <c r="E1320" s="16" t="s">
        <v>975</v>
      </c>
      <c r="F1320" s="166">
        <f t="shared" si="404"/>
        <v>0</v>
      </c>
      <c r="G1320" s="16" t="s">
        <v>158</v>
      </c>
      <c r="H1320" s="16"/>
      <c r="I1320" s="16"/>
      <c r="J1320" s="16"/>
      <c r="K1320" s="16"/>
      <c r="L1320" s="16"/>
      <c r="M1320" s="16"/>
      <c r="N1320" s="16"/>
      <c r="O1320" s="16"/>
      <c r="P1320" s="16"/>
      <c r="Q1320" s="16"/>
      <c r="R1320" s="16"/>
      <c r="S1320" s="16"/>
      <c r="T1320" s="16"/>
      <c r="U1320" s="16"/>
      <c r="V1320" s="16"/>
      <c r="W1320" s="16"/>
    </row>
    <row r="1321" spans="1:23" s="273" customFormat="1" outlineLevel="3" x14ac:dyDescent="0.2">
      <c r="A1321" s="163"/>
      <c r="B1321" s="163"/>
      <c r="C1321" s="164"/>
      <c r="D1321" s="165"/>
      <c r="E1321" s="16"/>
      <c r="F1321" s="166"/>
      <c r="G1321" s="16"/>
      <c r="H1321" s="16"/>
      <c r="I1321" s="16"/>
      <c r="J1321" s="16"/>
      <c r="K1321" s="16"/>
      <c r="L1321" s="16"/>
      <c r="M1321" s="16"/>
      <c r="N1321" s="16"/>
      <c r="O1321" s="16"/>
      <c r="P1321" s="16"/>
      <c r="Q1321" s="16"/>
      <c r="R1321" s="16"/>
      <c r="S1321" s="16"/>
      <c r="T1321" s="16"/>
      <c r="U1321" s="16"/>
      <c r="V1321" s="16"/>
      <c r="W1321" s="16"/>
    </row>
    <row r="1322" spans="1:23" s="16" customFormat="1" outlineLevel="2" x14ac:dyDescent="0.2">
      <c r="A1322" s="163"/>
      <c r="B1322" s="163"/>
      <c r="C1322" s="164" t="s">
        <v>746</v>
      </c>
      <c r="D1322" s="165"/>
      <c r="F1322" s="166"/>
    </row>
    <row r="1323" spans="1:23" s="16" customFormat="1" outlineLevel="3" x14ac:dyDescent="0.2">
      <c r="A1323" s="163"/>
      <c r="B1323" s="163"/>
      <c r="D1323" s="165"/>
      <c r="E1323" s="16" t="str">
        <f xml:space="preserve"> E$209</f>
        <v>PR14 BYR Totex menu revenue adjustment expressed in 2022-23 CPIH FYA prices (WR)</v>
      </c>
      <c r="F1323" s="166">
        <f t="shared" ref="F1323:G1323" si="405" xml:space="preserve"> F$209</f>
        <v>0</v>
      </c>
      <c r="G1323" s="16" t="str">
        <f t="shared" si="405"/>
        <v>£m</v>
      </c>
    </row>
    <row r="1324" spans="1:23" s="16" customFormat="1" outlineLevel="3" x14ac:dyDescent="0.2">
      <c r="A1324" s="163"/>
      <c r="B1324" s="163"/>
      <c r="C1324" s="164"/>
      <c r="D1324" s="165"/>
      <c r="E1324" s="16" t="str">
        <f xml:space="preserve"> E$210</f>
        <v>PR14 BYR Totex menu revenue adjustment expressed in 2022-23 CPIH FYA prices (WN)</v>
      </c>
      <c r="F1324" s="166">
        <f t="shared" ref="F1324:G1324" si="406" xml:space="preserve"> F$210</f>
        <v>0</v>
      </c>
      <c r="G1324" s="16" t="str">
        <f t="shared" si="406"/>
        <v>£m</v>
      </c>
    </row>
    <row r="1325" spans="1:23" s="16" customFormat="1" outlineLevel="3" x14ac:dyDescent="0.2">
      <c r="A1325" s="163"/>
      <c r="B1325" s="163"/>
      <c r="C1325" s="164"/>
      <c r="D1325" s="165"/>
      <c r="E1325" s="16" t="str">
        <f xml:space="preserve"> E$211</f>
        <v>PR14 BYR Totex menu revenue adjustment expressed in 2022-23 CPIH FYA prices (WWN)</v>
      </c>
      <c r="F1325" s="166">
        <f t="shared" ref="F1325:G1325" si="407" xml:space="preserve"> F$211</f>
        <v>0</v>
      </c>
      <c r="G1325" s="16" t="str">
        <f t="shared" si="407"/>
        <v>£m</v>
      </c>
    </row>
    <row r="1326" spans="1:23" s="16" customFormat="1" outlineLevel="3" x14ac:dyDescent="0.2">
      <c r="A1326" s="163"/>
      <c r="B1326" s="163"/>
      <c r="C1326" s="164"/>
      <c r="D1326" s="165"/>
      <c r="E1326" s="16" t="str">
        <f xml:space="preserve"> E$212</f>
        <v>PR14 BYR Totex menu revenue adjustment expressed in 2022-23 CPIH FYA prices (BR)</v>
      </c>
      <c r="F1326" s="166">
        <f t="shared" ref="F1326:G1326" si="408" xml:space="preserve"> F$212</f>
        <v>0</v>
      </c>
      <c r="G1326" s="16" t="str">
        <f t="shared" si="408"/>
        <v>£m</v>
      </c>
    </row>
    <row r="1327" spans="1:23" s="16" customFormat="1" outlineLevel="3" x14ac:dyDescent="0.2">
      <c r="A1327" s="163"/>
      <c r="B1327" s="163"/>
      <c r="C1327" s="164"/>
      <c r="D1327" s="165"/>
      <c r="E1327" s="16" t="str">
        <f xml:space="preserve"> E$213</f>
        <v>PR14 BYR Totex menu revenue adjustment expressed in 2022-23 CPIH FYA prices (ADDN1)</v>
      </c>
      <c r="F1327" s="166">
        <f t="shared" ref="F1327:G1327" si="409" xml:space="preserve"> F$213</f>
        <v>0</v>
      </c>
      <c r="G1327" s="16" t="str">
        <f t="shared" si="409"/>
        <v>£m</v>
      </c>
    </row>
    <row r="1328" spans="1:23" s="16" customFormat="1" outlineLevel="3" x14ac:dyDescent="0.2">
      <c r="A1328" s="163"/>
      <c r="B1328" s="163"/>
      <c r="C1328" s="164"/>
      <c r="D1328" s="165"/>
      <c r="E1328" s="16" t="str">
        <f xml:space="preserve"> E$214</f>
        <v>PR14 BYR Totex menu revenue adjustment expressed in 2022-23 CPIH FYA prices (ADDN2)</v>
      </c>
      <c r="F1328" s="166">
        <f t="shared" ref="F1328:G1328" si="410" xml:space="preserve"> F$214</f>
        <v>0</v>
      </c>
      <c r="G1328" s="16" t="str">
        <f t="shared" si="410"/>
        <v>£m</v>
      </c>
    </row>
    <row r="1329" spans="1:23" s="16" customFormat="1" outlineLevel="3" x14ac:dyDescent="0.2">
      <c r="A1329" s="163"/>
      <c r="B1329" s="163"/>
      <c r="C1329" s="164"/>
      <c r="D1329" s="165"/>
      <c r="F1329" s="166"/>
    </row>
    <row r="1330" spans="1:23" s="16" customFormat="1" outlineLevel="3" x14ac:dyDescent="0.2">
      <c r="A1330" s="163"/>
      <c r="B1330" s="163"/>
      <c r="C1330" s="164"/>
      <c r="D1330" s="165"/>
      <c r="E1330" s="146" t="str">
        <f xml:space="preserve"> InpS!E$378</f>
        <v>Eligible for post financeability adjustments tax uplift - PR14 BYR Totex menu</v>
      </c>
      <c r="F1330" s="146">
        <f xml:space="preserve"> InpS!F$378</f>
        <v>0</v>
      </c>
      <c r="G1330" s="146" t="str">
        <f xml:space="preserve"> InpS!G$378</f>
        <v>1 = Yes, 0 = No</v>
      </c>
    </row>
    <row r="1331" spans="1:23" s="146" customFormat="1" outlineLevel="3" x14ac:dyDescent="0.2">
      <c r="A1331" s="211"/>
      <c r="B1331" s="211"/>
      <c r="C1331" s="209"/>
      <c r="D1331" s="210"/>
      <c r="E1331" s="16"/>
      <c r="F1331" s="166"/>
      <c r="G1331" s="16"/>
    </row>
    <row r="1332" spans="1:23" s="16" customFormat="1" outlineLevel="3" x14ac:dyDescent="0.2">
      <c r="A1332" s="163"/>
      <c r="B1332" s="163"/>
      <c r="C1332" s="164"/>
      <c r="D1332" s="165"/>
      <c r="E1332" s="16" t="s">
        <v>976</v>
      </c>
      <c r="F1332" s="166">
        <f t="shared" ref="F1332:F1337" si="411" xml:space="preserve"> F1323 * (1 - F$1330)</f>
        <v>0</v>
      </c>
      <c r="G1332" s="16" t="s">
        <v>158</v>
      </c>
    </row>
    <row r="1333" spans="1:23" s="273" customFormat="1" outlineLevel="3" x14ac:dyDescent="0.2">
      <c r="A1333" s="163"/>
      <c r="B1333" s="163"/>
      <c r="C1333" s="164"/>
      <c r="D1333" s="165"/>
      <c r="E1333" s="16" t="s">
        <v>977</v>
      </c>
      <c r="F1333" s="166">
        <f t="shared" si="411"/>
        <v>0</v>
      </c>
      <c r="G1333" s="16" t="s">
        <v>158</v>
      </c>
      <c r="H1333" s="16"/>
      <c r="I1333" s="16"/>
      <c r="J1333" s="16"/>
      <c r="K1333" s="16"/>
      <c r="L1333" s="16"/>
      <c r="M1333" s="16"/>
      <c r="N1333" s="16"/>
      <c r="O1333" s="16"/>
      <c r="P1333" s="16"/>
      <c r="Q1333" s="16"/>
      <c r="R1333" s="16"/>
      <c r="S1333" s="16"/>
      <c r="T1333" s="16"/>
      <c r="U1333" s="16"/>
      <c r="V1333" s="16"/>
      <c r="W1333" s="16"/>
    </row>
    <row r="1334" spans="1:23" s="273" customFormat="1" outlineLevel="3" x14ac:dyDescent="0.2">
      <c r="A1334" s="163"/>
      <c r="B1334" s="163"/>
      <c r="C1334" s="164"/>
      <c r="D1334" s="165"/>
      <c r="E1334" s="16" t="s">
        <v>978</v>
      </c>
      <c r="F1334" s="166">
        <f t="shared" si="411"/>
        <v>0</v>
      </c>
      <c r="G1334" s="16" t="s">
        <v>158</v>
      </c>
      <c r="H1334" s="16"/>
      <c r="I1334" s="16"/>
      <c r="J1334" s="16"/>
      <c r="K1334" s="16"/>
      <c r="L1334" s="16"/>
      <c r="M1334" s="16"/>
      <c r="N1334" s="16"/>
      <c r="O1334" s="16"/>
      <c r="P1334" s="16"/>
      <c r="Q1334" s="16"/>
      <c r="R1334" s="16"/>
      <c r="S1334" s="16"/>
      <c r="T1334" s="16"/>
      <c r="U1334" s="16"/>
      <c r="V1334" s="16"/>
      <c r="W1334" s="16"/>
    </row>
    <row r="1335" spans="1:23" s="273" customFormat="1" outlineLevel="3" x14ac:dyDescent="0.2">
      <c r="A1335" s="163"/>
      <c r="B1335" s="163"/>
      <c r="C1335" s="164"/>
      <c r="D1335" s="165"/>
      <c r="E1335" s="16" t="s">
        <v>979</v>
      </c>
      <c r="F1335" s="166">
        <f t="shared" si="411"/>
        <v>0</v>
      </c>
      <c r="G1335" s="16" t="s">
        <v>158</v>
      </c>
      <c r="H1335" s="16"/>
      <c r="I1335" s="16"/>
      <c r="J1335" s="16"/>
      <c r="K1335" s="16"/>
      <c r="L1335" s="16"/>
      <c r="M1335" s="16"/>
      <c r="N1335" s="16"/>
      <c r="O1335" s="16"/>
      <c r="P1335" s="16"/>
      <c r="Q1335" s="16"/>
      <c r="R1335" s="16"/>
      <c r="S1335" s="16"/>
      <c r="T1335" s="16"/>
      <c r="U1335" s="16"/>
      <c r="V1335" s="16"/>
      <c r="W1335" s="16"/>
    </row>
    <row r="1336" spans="1:23" s="273" customFormat="1" outlineLevel="3" x14ac:dyDescent="0.2">
      <c r="A1336" s="163"/>
      <c r="B1336" s="163"/>
      <c r="C1336" s="164"/>
      <c r="D1336" s="165"/>
      <c r="E1336" s="16" t="s">
        <v>980</v>
      </c>
      <c r="F1336" s="166">
        <f t="shared" si="411"/>
        <v>0</v>
      </c>
      <c r="G1336" s="16" t="s">
        <v>158</v>
      </c>
      <c r="H1336" s="16"/>
      <c r="I1336" s="16"/>
      <c r="J1336" s="16"/>
      <c r="K1336" s="16"/>
      <c r="L1336" s="16"/>
      <c r="M1336" s="16"/>
      <c r="N1336" s="16"/>
      <c r="O1336" s="16"/>
      <c r="P1336" s="16"/>
      <c r="Q1336" s="16"/>
      <c r="R1336" s="16"/>
      <c r="S1336" s="16"/>
      <c r="T1336" s="16"/>
      <c r="U1336" s="16"/>
      <c r="V1336" s="16"/>
      <c r="W1336" s="16"/>
    </row>
    <row r="1337" spans="1:23" s="273" customFormat="1" outlineLevel="3" x14ac:dyDescent="0.2">
      <c r="A1337" s="163"/>
      <c r="B1337" s="163"/>
      <c r="C1337" s="164"/>
      <c r="D1337" s="165"/>
      <c r="E1337" s="16" t="s">
        <v>981</v>
      </c>
      <c r="F1337" s="166">
        <f t="shared" si="411"/>
        <v>0</v>
      </c>
      <c r="G1337" s="16" t="s">
        <v>158</v>
      </c>
      <c r="H1337" s="16"/>
      <c r="I1337" s="16"/>
      <c r="J1337" s="16"/>
      <c r="K1337" s="16"/>
      <c r="L1337" s="16"/>
      <c r="M1337" s="16"/>
      <c r="N1337" s="16"/>
      <c r="O1337" s="16"/>
      <c r="P1337" s="16"/>
      <c r="Q1337" s="16"/>
      <c r="R1337" s="16"/>
      <c r="S1337" s="16"/>
      <c r="T1337" s="16"/>
      <c r="U1337" s="16"/>
      <c r="V1337" s="16"/>
      <c r="W1337" s="16"/>
    </row>
    <row r="1338" spans="1:23" s="273" customFormat="1" outlineLevel="3" x14ac:dyDescent="0.2">
      <c r="A1338" s="163"/>
      <c r="B1338" s="163"/>
      <c r="C1338" s="164"/>
      <c r="D1338" s="165"/>
      <c r="E1338" s="16"/>
      <c r="F1338" s="166"/>
      <c r="G1338" s="16"/>
      <c r="H1338" s="16"/>
      <c r="I1338" s="16"/>
      <c r="J1338" s="16"/>
      <c r="K1338" s="16"/>
      <c r="L1338" s="16"/>
      <c r="M1338" s="16"/>
      <c r="N1338" s="16"/>
      <c r="O1338" s="16"/>
      <c r="P1338" s="16"/>
      <c r="Q1338" s="16"/>
      <c r="R1338" s="16"/>
      <c r="S1338" s="16"/>
      <c r="T1338" s="16"/>
      <c r="U1338" s="16"/>
      <c r="V1338" s="16"/>
      <c r="W1338" s="16"/>
    </row>
    <row r="1339" spans="1:23" s="16" customFormat="1" outlineLevel="2" x14ac:dyDescent="0.2">
      <c r="A1339" s="163"/>
      <c r="B1339" s="163"/>
      <c r="C1339" s="164" t="s">
        <v>753</v>
      </c>
      <c r="D1339" s="165"/>
      <c r="F1339" s="166"/>
    </row>
    <row r="1340" spans="1:23" s="16" customFormat="1" outlineLevel="3" x14ac:dyDescent="0.2">
      <c r="A1340" s="163"/>
      <c r="B1340" s="163"/>
      <c r="D1340" s="165"/>
      <c r="E1340" s="16" t="str">
        <f xml:space="preserve"> E$216</f>
        <v>PR14 BYR Other revenue adjustment expressed in 2022-23 CPIH FYA prices (WR)</v>
      </c>
      <c r="F1340" s="166">
        <f t="shared" ref="F1340:G1340" si="412" xml:space="preserve"> F$216</f>
        <v>0</v>
      </c>
      <c r="G1340" s="16" t="str">
        <f t="shared" si="412"/>
        <v>£m</v>
      </c>
    </row>
    <row r="1341" spans="1:23" s="16" customFormat="1" outlineLevel="3" x14ac:dyDescent="0.2">
      <c r="A1341" s="163"/>
      <c r="B1341" s="163"/>
      <c r="C1341" s="164"/>
      <c r="D1341" s="165"/>
      <c r="E1341" s="16" t="str">
        <f xml:space="preserve"> E$217</f>
        <v>PR14 BYR Other revenue adjustment expressed in 2022-23 CPIH FYA prices (WN)</v>
      </c>
      <c r="F1341" s="166">
        <f t="shared" ref="F1341:G1341" si="413" xml:space="preserve"> F$217</f>
        <v>0</v>
      </c>
      <c r="G1341" s="16" t="str">
        <f t="shared" si="413"/>
        <v>£m</v>
      </c>
    </row>
    <row r="1342" spans="1:23" s="16" customFormat="1" outlineLevel="3" x14ac:dyDescent="0.2">
      <c r="A1342" s="163"/>
      <c r="B1342" s="163"/>
      <c r="C1342" s="164"/>
      <c r="D1342" s="165"/>
      <c r="E1342" s="16" t="str">
        <f xml:space="preserve"> E$218</f>
        <v>PR14 BYR Other revenue adjustment expressed in 2022-23 CPIH FYA prices (WWN)</v>
      </c>
      <c r="F1342" s="166">
        <f t="shared" ref="F1342:G1342" si="414" xml:space="preserve"> F$218</f>
        <v>0</v>
      </c>
      <c r="G1342" s="16" t="str">
        <f t="shared" si="414"/>
        <v>£m</v>
      </c>
    </row>
    <row r="1343" spans="1:23" s="16" customFormat="1" outlineLevel="3" x14ac:dyDescent="0.2">
      <c r="A1343" s="163"/>
      <c r="B1343" s="163"/>
      <c r="C1343" s="164"/>
      <c r="D1343" s="165"/>
      <c r="E1343" s="16" t="str">
        <f xml:space="preserve"> E$219</f>
        <v>PR14 BYR Other revenue adjustment expressed in 2022-23 CPIH FYA prices (BR)</v>
      </c>
      <c r="F1343" s="166">
        <f t="shared" ref="F1343:G1343" si="415" xml:space="preserve"> F$219</f>
        <v>0</v>
      </c>
      <c r="G1343" s="16" t="str">
        <f t="shared" si="415"/>
        <v>£m</v>
      </c>
    </row>
    <row r="1344" spans="1:23" s="16" customFormat="1" outlineLevel="3" x14ac:dyDescent="0.2">
      <c r="A1344" s="163"/>
      <c r="B1344" s="163"/>
      <c r="C1344" s="164"/>
      <c r="D1344" s="165"/>
      <c r="E1344" s="16" t="str">
        <f xml:space="preserve"> E$220</f>
        <v>PR14 BYR Other revenue adjustment expressed in 2022-23 CPIH FYA prices (ADDN1)</v>
      </c>
      <c r="F1344" s="166">
        <f t="shared" ref="F1344:G1344" si="416" xml:space="preserve"> F$220</f>
        <v>0</v>
      </c>
      <c r="G1344" s="16" t="str">
        <f t="shared" si="416"/>
        <v>£m</v>
      </c>
    </row>
    <row r="1345" spans="1:23" s="16" customFormat="1" outlineLevel="3" x14ac:dyDescent="0.2">
      <c r="A1345" s="163"/>
      <c r="B1345" s="163"/>
      <c r="C1345" s="164"/>
      <c r="D1345" s="165"/>
      <c r="E1345" s="16" t="str">
        <f xml:space="preserve"> E$221</f>
        <v>PR14 BYR Other revenue adjustment expressed in 2022-23 CPIH FYA prices (ADDN2)</v>
      </c>
      <c r="F1345" s="166">
        <f t="shared" ref="F1345:G1345" si="417" xml:space="preserve"> F$221</f>
        <v>0</v>
      </c>
      <c r="G1345" s="16" t="str">
        <f t="shared" si="417"/>
        <v>£m</v>
      </c>
    </row>
    <row r="1346" spans="1:23" s="16" customFormat="1" outlineLevel="3" x14ac:dyDescent="0.2">
      <c r="A1346" s="163"/>
      <c r="B1346" s="163"/>
      <c r="C1346" s="164"/>
      <c r="D1346" s="165"/>
      <c r="F1346" s="166"/>
    </row>
    <row r="1347" spans="1:23" s="16" customFormat="1" outlineLevel="3" x14ac:dyDescent="0.2">
      <c r="A1347" s="163"/>
      <c r="B1347" s="163"/>
      <c r="C1347" s="164"/>
      <c r="D1347" s="165"/>
      <c r="E1347" s="146" t="str">
        <f xml:space="preserve"> InpS!E$379</f>
        <v>Eligible for post financeability adjustments tax uplift - PR14 BYR Other</v>
      </c>
      <c r="F1347" s="146">
        <f xml:space="preserve"> InpS!F$379</f>
        <v>0</v>
      </c>
      <c r="G1347" s="146" t="str">
        <f xml:space="preserve"> InpS!G$379</f>
        <v>1 = Yes, 0 = No</v>
      </c>
    </row>
    <row r="1348" spans="1:23" s="146" customFormat="1" outlineLevel="3" x14ac:dyDescent="0.2">
      <c r="A1348" s="211"/>
      <c r="B1348" s="211"/>
      <c r="C1348" s="209"/>
      <c r="D1348" s="210"/>
      <c r="E1348" s="16"/>
      <c r="F1348" s="166"/>
      <c r="G1348" s="16"/>
    </row>
    <row r="1349" spans="1:23" s="16" customFormat="1" outlineLevel="3" x14ac:dyDescent="0.2">
      <c r="A1349" s="163"/>
      <c r="B1349" s="163"/>
      <c r="C1349" s="164"/>
      <c r="D1349" s="165"/>
      <c r="E1349" s="16" t="s">
        <v>982</v>
      </c>
      <c r="F1349" s="166">
        <f t="shared" ref="F1349:F1354" si="418" xml:space="preserve"> F1340 * (1 - F$1347)</f>
        <v>0</v>
      </c>
      <c r="G1349" s="16" t="s">
        <v>158</v>
      </c>
    </row>
    <row r="1350" spans="1:23" s="273" customFormat="1" outlineLevel="3" x14ac:dyDescent="0.2">
      <c r="A1350" s="163"/>
      <c r="B1350" s="163"/>
      <c r="C1350" s="164"/>
      <c r="D1350" s="165"/>
      <c r="E1350" s="16" t="s">
        <v>983</v>
      </c>
      <c r="F1350" s="166">
        <f t="shared" si="418"/>
        <v>0</v>
      </c>
      <c r="G1350" s="16" t="s">
        <v>158</v>
      </c>
      <c r="H1350" s="16"/>
      <c r="I1350" s="16"/>
      <c r="J1350" s="16"/>
      <c r="K1350" s="16"/>
      <c r="L1350" s="16"/>
      <c r="M1350" s="16"/>
      <c r="N1350" s="16"/>
      <c r="O1350" s="16"/>
      <c r="P1350" s="16"/>
      <c r="Q1350" s="16"/>
      <c r="R1350" s="16"/>
      <c r="S1350" s="16"/>
      <c r="T1350" s="16"/>
      <c r="U1350" s="16"/>
      <c r="V1350" s="16"/>
      <c r="W1350" s="16"/>
    </row>
    <row r="1351" spans="1:23" s="273" customFormat="1" outlineLevel="3" x14ac:dyDescent="0.2">
      <c r="A1351" s="163"/>
      <c r="B1351" s="163"/>
      <c r="C1351" s="164"/>
      <c r="D1351" s="165"/>
      <c r="E1351" s="16" t="s">
        <v>984</v>
      </c>
      <c r="F1351" s="166">
        <f t="shared" si="418"/>
        <v>0</v>
      </c>
      <c r="G1351" s="16" t="s">
        <v>158</v>
      </c>
      <c r="H1351" s="16"/>
      <c r="I1351" s="16"/>
      <c r="J1351" s="16"/>
      <c r="K1351" s="16"/>
      <c r="L1351" s="16"/>
      <c r="M1351" s="16"/>
      <c r="N1351" s="16"/>
      <c r="O1351" s="16"/>
      <c r="P1351" s="16"/>
      <c r="Q1351" s="16"/>
      <c r="R1351" s="16"/>
      <c r="S1351" s="16"/>
      <c r="T1351" s="16"/>
      <c r="U1351" s="16"/>
      <c r="V1351" s="16"/>
      <c r="W1351" s="16"/>
    </row>
    <row r="1352" spans="1:23" s="273" customFormat="1" outlineLevel="3" x14ac:dyDescent="0.2">
      <c r="A1352" s="163"/>
      <c r="B1352" s="163"/>
      <c r="C1352" s="164"/>
      <c r="D1352" s="165"/>
      <c r="E1352" s="16" t="s">
        <v>985</v>
      </c>
      <c r="F1352" s="166">
        <f t="shared" si="418"/>
        <v>0</v>
      </c>
      <c r="G1352" s="16" t="s">
        <v>158</v>
      </c>
      <c r="H1352" s="16"/>
      <c r="I1352" s="16"/>
      <c r="J1352" s="16"/>
      <c r="K1352" s="16"/>
      <c r="L1352" s="16"/>
      <c r="M1352" s="16"/>
      <c r="N1352" s="16"/>
      <c r="O1352" s="16"/>
      <c r="P1352" s="16"/>
      <c r="Q1352" s="16"/>
      <c r="R1352" s="16"/>
      <c r="S1352" s="16"/>
      <c r="T1352" s="16"/>
      <c r="U1352" s="16"/>
      <c r="V1352" s="16"/>
      <c r="W1352" s="16"/>
    </row>
    <row r="1353" spans="1:23" s="273" customFormat="1" outlineLevel="3" x14ac:dyDescent="0.2">
      <c r="A1353" s="163"/>
      <c r="B1353" s="163"/>
      <c r="C1353" s="164"/>
      <c r="D1353" s="165"/>
      <c r="E1353" s="16" t="s">
        <v>986</v>
      </c>
      <c r="F1353" s="166">
        <f t="shared" si="418"/>
        <v>0</v>
      </c>
      <c r="G1353" s="16" t="s">
        <v>158</v>
      </c>
      <c r="H1353" s="16"/>
      <c r="I1353" s="16"/>
      <c r="J1353" s="16"/>
      <c r="K1353" s="16"/>
      <c r="L1353" s="16"/>
      <c r="M1353" s="16"/>
      <c r="N1353" s="16"/>
      <c r="O1353" s="16"/>
      <c r="P1353" s="16"/>
      <c r="Q1353" s="16"/>
      <c r="R1353" s="16"/>
      <c r="S1353" s="16"/>
      <c r="T1353" s="16"/>
      <c r="U1353" s="16"/>
      <c r="V1353" s="16"/>
      <c r="W1353" s="16"/>
    </row>
    <row r="1354" spans="1:23" s="273" customFormat="1" outlineLevel="3" x14ac:dyDescent="0.2">
      <c r="A1354" s="163"/>
      <c r="B1354" s="163"/>
      <c r="C1354" s="164"/>
      <c r="D1354" s="165"/>
      <c r="E1354" s="16" t="s">
        <v>987</v>
      </c>
      <c r="F1354" s="166">
        <f t="shared" si="418"/>
        <v>0</v>
      </c>
      <c r="G1354" s="16" t="s">
        <v>158</v>
      </c>
      <c r="H1354" s="16"/>
      <c r="I1354" s="16"/>
      <c r="J1354" s="16"/>
      <c r="K1354" s="16"/>
      <c r="L1354" s="16"/>
      <c r="M1354" s="16"/>
      <c r="N1354" s="16"/>
      <c r="O1354" s="16"/>
      <c r="P1354" s="16"/>
      <c r="Q1354" s="16"/>
      <c r="R1354" s="16"/>
      <c r="S1354" s="16"/>
      <c r="T1354" s="16"/>
      <c r="U1354" s="16"/>
      <c r="V1354" s="16"/>
      <c r="W1354" s="16"/>
    </row>
    <row r="1355" spans="1:23" s="273" customFormat="1" outlineLevel="3" x14ac:dyDescent="0.2">
      <c r="A1355" s="163"/>
      <c r="B1355" s="163"/>
      <c r="C1355" s="164"/>
      <c r="D1355" s="165"/>
      <c r="E1355" s="16"/>
      <c r="F1355" s="166"/>
      <c r="G1355" s="16"/>
      <c r="H1355" s="16"/>
      <c r="I1355" s="16"/>
      <c r="J1355" s="16"/>
      <c r="K1355" s="16"/>
      <c r="L1355" s="16"/>
      <c r="M1355" s="16"/>
      <c r="N1355" s="16"/>
      <c r="O1355" s="16"/>
      <c r="P1355" s="16"/>
      <c r="Q1355" s="16"/>
      <c r="R1355" s="16"/>
      <c r="S1355" s="16"/>
      <c r="T1355" s="16"/>
      <c r="U1355" s="16"/>
      <c r="V1355" s="16"/>
      <c r="W1355" s="16"/>
    </row>
    <row r="1356" spans="1:23" s="16" customFormat="1" outlineLevel="2" x14ac:dyDescent="0.2">
      <c r="A1356" s="163"/>
      <c r="B1356" s="163"/>
      <c r="C1356" s="164" t="s">
        <v>760</v>
      </c>
      <c r="D1356" s="165"/>
      <c r="F1356" s="166"/>
    </row>
    <row r="1357" spans="1:23" s="16" customFormat="1" outlineLevel="3" x14ac:dyDescent="0.2">
      <c r="A1357" s="163"/>
      <c r="B1357" s="163"/>
      <c r="D1357" s="165"/>
      <c r="E1357" s="16" t="str">
        <f xml:space="preserve"> E$223</f>
        <v>PR14 BYR Residential retail revenue adjustment expressed in 2022-23 CPIH FYA prices</v>
      </c>
      <c r="F1357" s="166">
        <f t="shared" ref="F1357:G1357" si="419" xml:space="preserve"> F$223</f>
        <v>-2.3530021589636974</v>
      </c>
      <c r="G1357" s="16" t="str">
        <f t="shared" si="419"/>
        <v>£m</v>
      </c>
    </row>
    <row r="1358" spans="1:23" s="16" customFormat="1" outlineLevel="3" x14ac:dyDescent="0.2">
      <c r="A1358" s="163"/>
      <c r="B1358" s="163"/>
      <c r="C1358" s="164"/>
      <c r="D1358" s="165"/>
      <c r="F1358" s="166"/>
    </row>
    <row r="1359" spans="1:23" s="16" customFormat="1" outlineLevel="3" x14ac:dyDescent="0.2">
      <c r="A1359" s="163"/>
      <c r="B1359" s="163"/>
      <c r="C1359" s="164"/>
      <c r="D1359" s="165"/>
      <c r="E1359" s="146" t="str">
        <f xml:space="preserve"> InpS!E$380</f>
        <v>Eligible for post financeability adjustments tax uplift - PR14 BYR Residential retail</v>
      </c>
      <c r="F1359" s="146">
        <f xml:space="preserve"> InpS!F$380</f>
        <v>0</v>
      </c>
      <c r="G1359" s="146" t="str">
        <f xml:space="preserve"> InpS!G$380</f>
        <v>1 = Yes, 0 = No</v>
      </c>
    </row>
    <row r="1360" spans="1:23" s="146" customFormat="1" outlineLevel="3" x14ac:dyDescent="0.2">
      <c r="A1360" s="211"/>
      <c r="B1360" s="211"/>
      <c r="C1360" s="209"/>
      <c r="D1360" s="210"/>
      <c r="E1360" s="16"/>
      <c r="F1360" s="166"/>
      <c r="G1360" s="16"/>
    </row>
    <row r="1361" spans="1:23" s="16" customFormat="1" outlineLevel="3" x14ac:dyDescent="0.2">
      <c r="A1361" s="163"/>
      <c r="B1361" s="163"/>
      <c r="C1361" s="164"/>
      <c r="D1361" s="165"/>
      <c r="E1361" s="16" t="s">
        <v>988</v>
      </c>
      <c r="F1361" s="166">
        <f xml:space="preserve"> F1357 * (1 - F$1359)</f>
        <v>-2.3530021589636974</v>
      </c>
      <c r="G1361" s="16" t="s">
        <v>158</v>
      </c>
    </row>
    <row r="1362" spans="1:23" s="16" customFormat="1" outlineLevel="3" x14ac:dyDescent="0.2">
      <c r="A1362" s="163"/>
      <c r="B1362" s="163"/>
      <c r="C1362" s="164"/>
      <c r="D1362" s="165"/>
      <c r="F1362" s="166"/>
    </row>
    <row r="1363" spans="1:23" s="16" customFormat="1" outlineLevel="2" x14ac:dyDescent="0.2">
      <c r="A1363" s="163"/>
      <c r="B1363" s="163"/>
      <c r="C1363" s="164" t="s">
        <v>762</v>
      </c>
      <c r="D1363" s="165"/>
      <c r="F1363" s="166"/>
    </row>
    <row r="1364" spans="1:23" s="16" customFormat="1" outlineLevel="3" x14ac:dyDescent="0.2">
      <c r="A1364" s="163"/>
      <c r="B1364" s="163"/>
      <c r="D1364" s="165"/>
      <c r="E1364" s="16" t="str">
        <f xml:space="preserve"> E$225</f>
        <v>PR19 ODI revenue adjustment expressed in 2022-23 CPIH FYA prices (WR)</v>
      </c>
      <c r="F1364" s="166">
        <f t="shared" ref="F1364:G1364" si="420" xml:space="preserve"> F$225</f>
        <v>2.2691771949464257</v>
      </c>
      <c r="G1364" s="16" t="str">
        <f t="shared" si="420"/>
        <v>£m</v>
      </c>
    </row>
    <row r="1365" spans="1:23" s="16" customFormat="1" outlineLevel="3" x14ac:dyDescent="0.2">
      <c r="A1365" s="163"/>
      <c r="B1365" s="163"/>
      <c r="C1365" s="164"/>
      <c r="D1365" s="165"/>
      <c r="E1365" s="16" t="str">
        <f xml:space="preserve"> E$226</f>
        <v>PR19 ODI revenue adjustment expressed in 2022-23 CPIH FYA prices (WN)</v>
      </c>
      <c r="F1365" s="166">
        <f t="shared" ref="F1365:G1365" si="421" xml:space="preserve"> F$226</f>
        <v>-8.033028946105869</v>
      </c>
      <c r="G1365" s="16" t="str">
        <f t="shared" si="421"/>
        <v>£m</v>
      </c>
    </row>
    <row r="1366" spans="1:23" s="16" customFormat="1" outlineLevel="3" x14ac:dyDescent="0.2">
      <c r="A1366" s="163"/>
      <c r="B1366" s="163"/>
      <c r="C1366" s="164"/>
      <c r="D1366" s="165"/>
      <c r="E1366" s="16" t="str">
        <f xml:space="preserve"> E$227</f>
        <v>PR19 ODI revenue adjustment expressed in 2022-23 CPIH FYA prices (WWN)</v>
      </c>
      <c r="F1366" s="166">
        <f t="shared" ref="F1366:G1366" si="422" xml:space="preserve"> F$227</f>
        <v>5.5548796577642729</v>
      </c>
      <c r="G1366" s="16" t="str">
        <f t="shared" si="422"/>
        <v>£m</v>
      </c>
    </row>
    <row r="1367" spans="1:23" s="16" customFormat="1" outlineLevel="3" x14ac:dyDescent="0.2">
      <c r="A1367" s="163"/>
      <c r="B1367" s="163"/>
      <c r="C1367" s="164"/>
      <c r="D1367" s="165"/>
      <c r="E1367" s="16" t="str">
        <f xml:space="preserve"> E$228</f>
        <v>PR19 ODI revenue adjustment expressed in 2022-23 CPIH FYA prices (BR)</v>
      </c>
      <c r="F1367" s="166">
        <f t="shared" ref="F1367:G1367" si="423" xml:space="preserve"> F$228</f>
        <v>0</v>
      </c>
      <c r="G1367" s="16" t="str">
        <f t="shared" si="423"/>
        <v>£m</v>
      </c>
    </row>
    <row r="1368" spans="1:23" s="16" customFormat="1" outlineLevel="3" x14ac:dyDescent="0.2">
      <c r="A1368" s="163"/>
      <c r="B1368" s="163"/>
      <c r="C1368" s="164"/>
      <c r="D1368" s="165"/>
      <c r="E1368" s="16" t="str">
        <f xml:space="preserve"> E$229</f>
        <v>PR19 ODI revenue adjustment expressed in 2022-23 CPIH FYA prices (ADDN1)</v>
      </c>
      <c r="F1368" s="166">
        <f t="shared" ref="F1368:G1368" si="424" xml:space="preserve"> F$229</f>
        <v>0</v>
      </c>
      <c r="G1368" s="16" t="str">
        <f t="shared" si="424"/>
        <v>£m</v>
      </c>
    </row>
    <row r="1369" spans="1:23" s="16" customFormat="1" outlineLevel="3" x14ac:dyDescent="0.2">
      <c r="A1369" s="163"/>
      <c r="B1369" s="163"/>
      <c r="C1369" s="164"/>
      <c r="D1369" s="165"/>
      <c r="E1369" s="16" t="str">
        <f xml:space="preserve"> E$230</f>
        <v>PR19 ODI revenue adjustment expressed in 2022-23 CPIH FYA prices (ADDN2)</v>
      </c>
      <c r="F1369" s="166">
        <f t="shared" ref="F1369:G1369" si="425" xml:space="preserve"> F$230</f>
        <v>0</v>
      </c>
      <c r="G1369" s="16" t="str">
        <f t="shared" si="425"/>
        <v>£m</v>
      </c>
    </row>
    <row r="1370" spans="1:23" s="16" customFormat="1" outlineLevel="3" x14ac:dyDescent="0.2">
      <c r="A1370" s="163"/>
      <c r="B1370" s="163"/>
      <c r="C1370" s="164"/>
      <c r="D1370" s="165"/>
      <c r="E1370" s="16" t="str">
        <f xml:space="preserve"> E$231</f>
        <v>PR19 ODI revenue adjustment expressed in 2022-23 CPIH FYA prices (Residential retail)</v>
      </c>
      <c r="F1370" s="166">
        <f t="shared" ref="F1370:G1370" si="426" xml:space="preserve"> F$231</f>
        <v>0</v>
      </c>
      <c r="G1370" s="16" t="str">
        <f t="shared" si="426"/>
        <v>£m</v>
      </c>
    </row>
    <row r="1371" spans="1:23" s="16" customFormat="1" outlineLevel="3" x14ac:dyDescent="0.2">
      <c r="A1371" s="163"/>
      <c r="B1371" s="163"/>
      <c r="C1371" s="164"/>
      <c r="D1371" s="165"/>
      <c r="E1371" s="16" t="str">
        <f xml:space="preserve"> E$232</f>
        <v>PR19 ODI revenue adjustment expressed in 2022-23 CPIH FYA prices (Business retail)</v>
      </c>
      <c r="F1371" s="166">
        <f t="shared" ref="F1371:G1371" si="427" xml:space="preserve"> F$232</f>
        <v>0</v>
      </c>
      <c r="G1371" s="16" t="str">
        <f t="shared" si="427"/>
        <v>£m</v>
      </c>
    </row>
    <row r="1372" spans="1:23" s="16" customFormat="1" outlineLevel="3" x14ac:dyDescent="0.2">
      <c r="A1372" s="163"/>
      <c r="B1372" s="163"/>
      <c r="C1372" s="164"/>
      <c r="D1372" s="165"/>
      <c r="F1372" s="166"/>
    </row>
    <row r="1373" spans="1:23" s="16" customFormat="1" outlineLevel="3" x14ac:dyDescent="0.2">
      <c r="A1373" s="163"/>
      <c r="B1373" s="163"/>
      <c r="C1373" s="164"/>
      <c r="D1373" s="165"/>
      <c r="E1373" s="146" t="str">
        <f xml:space="preserve"> InpS!E$384</f>
        <v>Eligible for post financeability adjustments tax uplift - PR19 ODI revenue adjustment (WR)</v>
      </c>
      <c r="F1373" s="146">
        <f xml:space="preserve"> InpS!F$384</f>
        <v>0</v>
      </c>
      <c r="G1373" s="146" t="str">
        <f xml:space="preserve"> InpS!G$384</f>
        <v>1 = Yes, 0 = No</v>
      </c>
    </row>
    <row r="1374" spans="1:23" s="16" customFormat="1" outlineLevel="3" x14ac:dyDescent="0.2">
      <c r="A1374" s="211"/>
      <c r="B1374" s="211"/>
      <c r="C1374" s="209"/>
      <c r="D1374" s="210"/>
      <c r="E1374" s="146" t="str">
        <f xml:space="preserve"> InpS!E$385</f>
        <v>Eligible for post financeability adjustments tax uplift - PR19 ODI revenue adjustment (WN)</v>
      </c>
      <c r="F1374" s="146">
        <f xml:space="preserve"> InpS!F$385</f>
        <v>0</v>
      </c>
      <c r="G1374" s="146" t="str">
        <f xml:space="preserve"> InpS!G$385</f>
        <v>1 = Yes, 0 = No</v>
      </c>
      <c r="H1374" s="146"/>
      <c r="I1374" s="146"/>
      <c r="J1374" s="146"/>
      <c r="K1374" s="146"/>
      <c r="L1374" s="146"/>
      <c r="M1374" s="146"/>
      <c r="N1374" s="146"/>
      <c r="O1374" s="146"/>
      <c r="P1374" s="146"/>
      <c r="Q1374" s="146"/>
      <c r="R1374" s="146"/>
      <c r="S1374" s="146"/>
      <c r="T1374" s="146"/>
      <c r="U1374" s="146"/>
      <c r="V1374" s="146"/>
      <c r="W1374" s="146"/>
    </row>
    <row r="1375" spans="1:23" s="16" customFormat="1" outlineLevel="3" x14ac:dyDescent="0.2">
      <c r="A1375" s="211"/>
      <c r="B1375" s="211"/>
      <c r="C1375" s="209"/>
      <c r="D1375" s="210"/>
      <c r="E1375" s="146" t="str">
        <f xml:space="preserve"> InpS!E$386</f>
        <v>Eligible for post financeability adjustments tax uplift - PR19 ODI revenue adjustment (WWN)</v>
      </c>
      <c r="F1375" s="146">
        <f xml:space="preserve"> InpS!F$386</f>
        <v>0</v>
      </c>
      <c r="G1375" s="146" t="str">
        <f xml:space="preserve"> InpS!G$386</f>
        <v>1 = Yes, 0 = No</v>
      </c>
      <c r="H1375" s="146"/>
      <c r="I1375" s="146"/>
      <c r="J1375" s="146"/>
      <c r="K1375" s="146"/>
      <c r="L1375" s="146"/>
      <c r="M1375" s="146"/>
      <c r="N1375" s="146"/>
      <c r="O1375" s="146"/>
      <c r="P1375" s="146"/>
      <c r="Q1375" s="146"/>
      <c r="R1375" s="146"/>
      <c r="S1375" s="146"/>
      <c r="T1375" s="146"/>
      <c r="U1375" s="146"/>
      <c r="V1375" s="146"/>
      <c r="W1375" s="146"/>
    </row>
    <row r="1376" spans="1:23" s="16" customFormat="1" outlineLevel="3" x14ac:dyDescent="0.2">
      <c r="A1376" s="211"/>
      <c r="B1376" s="211"/>
      <c r="C1376" s="209"/>
      <c r="D1376" s="210"/>
      <c r="E1376" s="146" t="str">
        <f xml:space="preserve"> InpS!E$387</f>
        <v>Eligible for post financeability adjustments tax uplift - PR19 ODI revenue adjustment (BR)</v>
      </c>
      <c r="F1376" s="146">
        <f xml:space="preserve"> InpS!F$387</f>
        <v>0</v>
      </c>
      <c r="G1376" s="146" t="str">
        <f xml:space="preserve"> InpS!G$387</f>
        <v>1 = Yes, 0 = No</v>
      </c>
      <c r="H1376" s="146"/>
      <c r="I1376" s="146"/>
      <c r="J1376" s="146"/>
      <c r="K1376" s="146"/>
      <c r="L1376" s="146"/>
      <c r="M1376" s="146"/>
      <c r="N1376" s="146"/>
      <c r="O1376" s="146"/>
      <c r="P1376" s="146"/>
      <c r="Q1376" s="146"/>
      <c r="R1376" s="146"/>
      <c r="S1376" s="146"/>
      <c r="T1376" s="146"/>
      <c r="U1376" s="146"/>
      <c r="V1376" s="146"/>
      <c r="W1376" s="146"/>
    </row>
    <row r="1377" spans="1:23" s="16" customFormat="1" outlineLevel="3" x14ac:dyDescent="0.2">
      <c r="A1377" s="211"/>
      <c r="B1377" s="211"/>
      <c r="C1377" s="209"/>
      <c r="D1377" s="210"/>
      <c r="E1377" s="146" t="str">
        <f xml:space="preserve"> InpS!E$388</f>
        <v>Eligible for post financeability adjustments tax uplift - PR19 ODI revenue adjustment (ADDN1)</v>
      </c>
      <c r="F1377" s="146">
        <f xml:space="preserve"> InpS!F$388</f>
        <v>0</v>
      </c>
      <c r="G1377" s="146" t="str">
        <f xml:space="preserve"> InpS!G$388</f>
        <v>1 = Yes, 0 = No</v>
      </c>
      <c r="H1377" s="146"/>
      <c r="I1377" s="146"/>
      <c r="J1377" s="146"/>
      <c r="K1377" s="146"/>
      <c r="L1377" s="146"/>
      <c r="M1377" s="146"/>
      <c r="N1377" s="146"/>
      <c r="O1377" s="146"/>
      <c r="P1377" s="146"/>
      <c r="Q1377" s="146"/>
      <c r="R1377" s="146"/>
      <c r="S1377" s="146"/>
      <c r="T1377" s="146"/>
      <c r="U1377" s="146"/>
      <c r="V1377" s="146"/>
      <c r="W1377" s="146"/>
    </row>
    <row r="1378" spans="1:23" s="16" customFormat="1" outlineLevel="3" x14ac:dyDescent="0.2">
      <c r="A1378" s="211"/>
      <c r="B1378" s="211"/>
      <c r="C1378" s="209"/>
      <c r="D1378" s="210"/>
      <c r="E1378" s="146" t="str">
        <f xml:space="preserve"> InpS!E$389</f>
        <v>Eligible for post financeability adjustments tax uplift - PR19 ODI revenue adjustment (ADDN2)</v>
      </c>
      <c r="F1378" s="146">
        <f xml:space="preserve"> InpS!F$389</f>
        <v>0</v>
      </c>
      <c r="G1378" s="146" t="str">
        <f xml:space="preserve"> InpS!G$389</f>
        <v>1 = Yes, 0 = No</v>
      </c>
      <c r="H1378" s="146"/>
      <c r="I1378" s="146"/>
      <c r="J1378" s="146"/>
      <c r="K1378" s="146"/>
      <c r="L1378" s="146"/>
      <c r="M1378" s="146"/>
      <c r="N1378" s="146"/>
      <c r="O1378" s="146"/>
      <c r="P1378" s="146"/>
      <c r="Q1378" s="146"/>
      <c r="R1378" s="146"/>
      <c r="S1378" s="146"/>
      <c r="T1378" s="146"/>
      <c r="U1378" s="146"/>
      <c r="V1378" s="146"/>
      <c r="W1378" s="146"/>
    </row>
    <row r="1379" spans="1:23" s="16" customFormat="1" outlineLevel="3" x14ac:dyDescent="0.2">
      <c r="A1379" s="211"/>
      <c r="B1379" s="211"/>
      <c r="C1379" s="209"/>
      <c r="D1379" s="210"/>
      <c r="E1379" s="146" t="str">
        <f xml:space="preserve"> InpS!E$390</f>
        <v>Eligible for post financeability adjustments tax uplift - PR19 ODI revenue adjustment (Residential retail)</v>
      </c>
      <c r="F1379" s="146">
        <f xml:space="preserve"> InpS!F$390</f>
        <v>0</v>
      </c>
      <c r="G1379" s="146" t="str">
        <f xml:space="preserve"> InpS!G$390</f>
        <v>1 = Yes, 0 = No</v>
      </c>
      <c r="H1379" s="146"/>
      <c r="I1379" s="146"/>
      <c r="J1379" s="146"/>
      <c r="K1379" s="146"/>
      <c r="L1379" s="146"/>
      <c r="M1379" s="146"/>
      <c r="N1379" s="146"/>
      <c r="O1379" s="146"/>
      <c r="P1379" s="146"/>
      <c r="Q1379" s="146"/>
      <c r="R1379" s="146"/>
      <c r="S1379" s="146"/>
      <c r="T1379" s="146"/>
      <c r="U1379" s="146"/>
      <c r="V1379" s="146"/>
      <c r="W1379" s="146"/>
    </row>
    <row r="1380" spans="1:23" s="16" customFormat="1" outlineLevel="3" x14ac:dyDescent="0.2">
      <c r="A1380" s="211"/>
      <c r="B1380" s="211"/>
      <c r="C1380" s="209"/>
      <c r="D1380" s="210"/>
      <c r="E1380" s="146" t="str">
        <f xml:space="preserve"> InpS!E$391</f>
        <v>Eligible for post financeability adjustments tax uplift - PR19 ODI revenue adjustment (Business retail)</v>
      </c>
      <c r="F1380" s="146">
        <f xml:space="preserve"> InpS!F$391</f>
        <v>0</v>
      </c>
      <c r="G1380" s="146" t="str">
        <f xml:space="preserve"> InpS!G$391</f>
        <v>1 = Yes, 0 = No</v>
      </c>
      <c r="H1380" s="146"/>
      <c r="I1380" s="146"/>
      <c r="J1380" s="146"/>
      <c r="K1380" s="146"/>
      <c r="L1380" s="146"/>
      <c r="M1380" s="146"/>
      <c r="N1380" s="146"/>
      <c r="O1380" s="146"/>
      <c r="P1380" s="146"/>
      <c r="Q1380" s="146"/>
      <c r="R1380" s="146"/>
      <c r="S1380" s="146"/>
      <c r="T1380" s="146"/>
      <c r="U1380" s="146"/>
      <c r="V1380" s="146"/>
      <c r="W1380" s="146"/>
    </row>
    <row r="1381" spans="1:23" s="16" customFormat="1" outlineLevel="3" x14ac:dyDescent="0.2">
      <c r="A1381" s="211"/>
      <c r="B1381" s="211"/>
      <c r="C1381" s="209"/>
      <c r="D1381" s="210"/>
      <c r="F1381" s="166"/>
      <c r="H1381" s="146"/>
      <c r="I1381" s="146"/>
      <c r="J1381" s="146"/>
      <c r="K1381" s="146"/>
      <c r="L1381" s="146"/>
      <c r="M1381" s="146"/>
      <c r="N1381" s="146"/>
      <c r="O1381" s="146"/>
      <c r="P1381" s="146"/>
      <c r="Q1381" s="146"/>
      <c r="R1381" s="146"/>
      <c r="S1381" s="146"/>
      <c r="T1381" s="146"/>
      <c r="U1381" s="146"/>
      <c r="V1381" s="146"/>
      <c r="W1381" s="146"/>
    </row>
    <row r="1382" spans="1:23" s="16" customFormat="1" outlineLevel="3" x14ac:dyDescent="0.2">
      <c r="A1382" s="163"/>
      <c r="B1382" s="163"/>
      <c r="C1382" s="164"/>
      <c r="D1382" s="165"/>
      <c r="E1382" s="16" t="s">
        <v>989</v>
      </c>
      <c r="F1382" s="166">
        <f xml:space="preserve"> F1364 * (1 - F1373)</f>
        <v>2.2691771949464257</v>
      </c>
      <c r="G1382" s="16" t="s">
        <v>158</v>
      </c>
    </row>
    <row r="1383" spans="1:23" s="16" customFormat="1" outlineLevel="3" x14ac:dyDescent="0.2">
      <c r="A1383" s="163"/>
      <c r="B1383" s="163"/>
      <c r="C1383" s="164"/>
      <c r="D1383" s="165"/>
      <c r="E1383" s="16" t="s">
        <v>990</v>
      </c>
      <c r="F1383" s="166">
        <f t="shared" ref="F1383:F1389" si="428" xml:space="preserve"> F1365 * (1 - F1374)</f>
        <v>-8.033028946105869</v>
      </c>
      <c r="G1383" s="16" t="s">
        <v>158</v>
      </c>
    </row>
    <row r="1384" spans="1:23" s="16" customFormat="1" outlineLevel="3" x14ac:dyDescent="0.2">
      <c r="A1384" s="163"/>
      <c r="B1384" s="163"/>
      <c r="C1384" s="164"/>
      <c r="D1384" s="165"/>
      <c r="E1384" s="16" t="s">
        <v>991</v>
      </c>
      <c r="F1384" s="166">
        <f t="shared" si="428"/>
        <v>5.5548796577642729</v>
      </c>
      <c r="G1384" s="16" t="s">
        <v>158</v>
      </c>
    </row>
    <row r="1385" spans="1:23" s="16" customFormat="1" outlineLevel="3" x14ac:dyDescent="0.2">
      <c r="A1385" s="163"/>
      <c r="B1385" s="163"/>
      <c r="C1385" s="164"/>
      <c r="D1385" s="165"/>
      <c r="E1385" s="16" t="s">
        <v>992</v>
      </c>
      <c r="F1385" s="166">
        <f t="shared" si="428"/>
        <v>0</v>
      </c>
      <c r="G1385" s="16" t="s">
        <v>158</v>
      </c>
    </row>
    <row r="1386" spans="1:23" s="16" customFormat="1" outlineLevel="3" x14ac:dyDescent="0.2">
      <c r="A1386" s="163"/>
      <c r="B1386" s="163"/>
      <c r="C1386" s="164"/>
      <c r="D1386" s="165"/>
      <c r="E1386" s="16" t="s">
        <v>993</v>
      </c>
      <c r="F1386" s="166">
        <f t="shared" si="428"/>
        <v>0</v>
      </c>
      <c r="G1386" s="16" t="s">
        <v>158</v>
      </c>
    </row>
    <row r="1387" spans="1:23" s="16" customFormat="1" outlineLevel="3" x14ac:dyDescent="0.2">
      <c r="A1387" s="163"/>
      <c r="B1387" s="163"/>
      <c r="C1387" s="164"/>
      <c r="D1387" s="165"/>
      <c r="E1387" s="16" t="s">
        <v>994</v>
      </c>
      <c r="F1387" s="166">
        <f t="shared" si="428"/>
        <v>0</v>
      </c>
      <c r="G1387" s="16" t="s">
        <v>158</v>
      </c>
    </row>
    <row r="1388" spans="1:23" s="16" customFormat="1" outlineLevel="3" x14ac:dyDescent="0.2">
      <c r="A1388" s="163"/>
      <c r="B1388" s="163"/>
      <c r="C1388" s="164"/>
      <c r="D1388" s="165"/>
      <c r="E1388" s="16" t="s">
        <v>995</v>
      </c>
      <c r="F1388" s="166">
        <f t="shared" si="428"/>
        <v>0</v>
      </c>
      <c r="G1388" s="16" t="s">
        <v>158</v>
      </c>
    </row>
    <row r="1389" spans="1:23" s="16" customFormat="1" outlineLevel="3" x14ac:dyDescent="0.2">
      <c r="A1389" s="163"/>
      <c r="B1389" s="163"/>
      <c r="C1389" s="164"/>
      <c r="D1389" s="165"/>
      <c r="E1389" s="16" t="s">
        <v>996</v>
      </c>
      <c r="F1389" s="166">
        <f t="shared" si="428"/>
        <v>0</v>
      </c>
      <c r="G1389" s="16" t="s">
        <v>158</v>
      </c>
    </row>
    <row r="1390" spans="1:23" s="16" customFormat="1" outlineLevel="3" x14ac:dyDescent="0.2">
      <c r="A1390" s="163"/>
      <c r="B1390" s="163"/>
      <c r="C1390" s="164"/>
      <c r="D1390" s="165"/>
      <c r="F1390" s="166"/>
    </row>
    <row r="1391" spans="1:23" s="16" customFormat="1" outlineLevel="2" x14ac:dyDescent="0.2">
      <c r="A1391" s="163"/>
      <c r="B1391" s="163"/>
      <c r="C1391" s="164" t="s">
        <v>771</v>
      </c>
      <c r="D1391" s="165"/>
      <c r="F1391" s="166"/>
    </row>
    <row r="1392" spans="1:23" s="16" customFormat="1" outlineLevel="3" x14ac:dyDescent="0.2">
      <c r="A1392" s="163"/>
      <c r="B1392" s="163"/>
      <c r="D1392" s="165"/>
      <c r="E1392" s="16" t="str">
        <f xml:space="preserve"> E$234</f>
        <v>PR19 C-MeX revenue adjustment expressed in 2022-23 CPIH FYA prices (WR)</v>
      </c>
      <c r="F1392" s="166">
        <f t="shared" ref="F1392:G1392" si="429" xml:space="preserve"> F$234</f>
        <v>0</v>
      </c>
      <c r="G1392" s="16" t="str">
        <f t="shared" si="429"/>
        <v>£m</v>
      </c>
    </row>
    <row r="1393" spans="1:23" s="16" customFormat="1" outlineLevel="3" x14ac:dyDescent="0.2">
      <c r="A1393" s="163"/>
      <c r="B1393" s="163"/>
      <c r="C1393" s="164"/>
      <c r="D1393" s="165"/>
      <c r="E1393" s="16" t="str">
        <f xml:space="preserve"> E$235</f>
        <v>PR19 C-MeX revenue adjustment expressed in 2022-23 CPIH FYA prices (WN)</v>
      </c>
      <c r="F1393" s="166">
        <f t="shared" ref="F1393:G1393" si="430" xml:space="preserve"> F$235</f>
        <v>0</v>
      </c>
      <c r="G1393" s="16" t="str">
        <f t="shared" si="430"/>
        <v>£m</v>
      </c>
    </row>
    <row r="1394" spans="1:23" s="16" customFormat="1" outlineLevel="3" x14ac:dyDescent="0.2">
      <c r="A1394" s="163"/>
      <c r="B1394" s="163"/>
      <c r="C1394" s="164"/>
      <c r="D1394" s="165"/>
      <c r="E1394" s="16" t="str">
        <f xml:space="preserve"> E$236</f>
        <v>PR19 C-MeX revenue adjustment expressed in 2022-23 CPIH FYA prices (WWN)</v>
      </c>
      <c r="F1394" s="166">
        <f t="shared" ref="F1394:G1394" si="431" xml:space="preserve"> F$236</f>
        <v>0</v>
      </c>
      <c r="G1394" s="16" t="str">
        <f t="shared" si="431"/>
        <v>£m</v>
      </c>
    </row>
    <row r="1395" spans="1:23" s="16" customFormat="1" outlineLevel="3" x14ac:dyDescent="0.2">
      <c r="A1395" s="163"/>
      <c r="B1395" s="163"/>
      <c r="C1395" s="164"/>
      <c r="D1395" s="165"/>
      <c r="E1395" s="16" t="str">
        <f xml:space="preserve"> E$237</f>
        <v>PR19 C-MeX revenue adjustment expressed in 2022-23 CPIH FYA prices (BR)</v>
      </c>
      <c r="F1395" s="166">
        <f t="shared" ref="F1395:G1395" si="432" xml:space="preserve"> F$237</f>
        <v>0</v>
      </c>
      <c r="G1395" s="16" t="str">
        <f t="shared" si="432"/>
        <v>£m</v>
      </c>
    </row>
    <row r="1396" spans="1:23" s="16" customFormat="1" outlineLevel="3" x14ac:dyDescent="0.2">
      <c r="A1396" s="163"/>
      <c r="B1396" s="163"/>
      <c r="C1396" s="164"/>
      <c r="D1396" s="165"/>
      <c r="E1396" s="16" t="str">
        <f xml:space="preserve"> E$238</f>
        <v>PR19 C-MeX revenue adjustment expressed in 2022-23 CPIH FYA prices (ADDN1)</v>
      </c>
      <c r="F1396" s="166">
        <f t="shared" ref="F1396:G1396" si="433" xml:space="preserve"> F$238</f>
        <v>0</v>
      </c>
      <c r="G1396" s="16" t="str">
        <f t="shared" si="433"/>
        <v>£m</v>
      </c>
    </row>
    <row r="1397" spans="1:23" s="16" customFormat="1" outlineLevel="3" x14ac:dyDescent="0.2">
      <c r="A1397" s="163"/>
      <c r="B1397" s="163"/>
      <c r="C1397" s="164"/>
      <c r="D1397" s="165"/>
      <c r="E1397" s="16" t="str">
        <f xml:space="preserve"> E$239</f>
        <v>PR19 C-MeX revenue adjustment expressed in 2022-23 CPIH FYA prices (ADDN2)</v>
      </c>
      <c r="F1397" s="166">
        <f t="shared" ref="F1397:G1397" si="434" xml:space="preserve"> F$239</f>
        <v>0</v>
      </c>
      <c r="G1397" s="16" t="str">
        <f t="shared" si="434"/>
        <v>£m</v>
      </c>
    </row>
    <row r="1398" spans="1:23" s="16" customFormat="1" outlineLevel="3" x14ac:dyDescent="0.2">
      <c r="A1398" s="163"/>
      <c r="B1398" s="163"/>
      <c r="C1398" s="164"/>
      <c r="D1398" s="165"/>
      <c r="E1398" s="16" t="str">
        <f xml:space="preserve"> E$240</f>
        <v>PR19 C-MeX revenue adjustment expressed in 2022-23 CPIH FYA prices (Residential retail)</v>
      </c>
      <c r="F1398" s="166">
        <f t="shared" ref="F1398:G1398" si="435" xml:space="preserve"> F$240</f>
        <v>0</v>
      </c>
      <c r="G1398" s="16" t="str">
        <f t="shared" si="435"/>
        <v>£m</v>
      </c>
    </row>
    <row r="1399" spans="1:23" s="16" customFormat="1" outlineLevel="3" x14ac:dyDescent="0.2">
      <c r="A1399" s="163"/>
      <c r="B1399" s="163"/>
      <c r="C1399" s="164"/>
      <c r="D1399" s="165"/>
      <c r="E1399" s="16" t="str">
        <f xml:space="preserve"> E$241</f>
        <v>PR19 C-MeX revenue adjustment expressed in 2022-23 CPIH FYA prices (Business retail)</v>
      </c>
      <c r="F1399" s="166">
        <f t="shared" ref="F1399:G1399" si="436" xml:space="preserve"> F$241</f>
        <v>0</v>
      </c>
      <c r="G1399" s="16" t="str">
        <f t="shared" si="436"/>
        <v>£m</v>
      </c>
    </row>
    <row r="1400" spans="1:23" s="16" customFormat="1" outlineLevel="3" x14ac:dyDescent="0.2">
      <c r="A1400" s="163"/>
      <c r="B1400" s="163"/>
      <c r="C1400" s="164"/>
      <c r="D1400" s="165"/>
      <c r="F1400" s="166"/>
    </row>
    <row r="1401" spans="1:23" s="16" customFormat="1" outlineLevel="3" x14ac:dyDescent="0.2">
      <c r="A1401" s="163"/>
      <c r="B1401" s="163"/>
      <c r="C1401" s="164"/>
      <c r="D1401" s="165"/>
      <c r="E1401" s="146" t="str">
        <f xml:space="preserve"> InpS!E$402</f>
        <v>Eligible for post financeability adjustments tax uplift - PR19 C-MeX revenue adjustment (WR)</v>
      </c>
      <c r="F1401" s="146">
        <f xml:space="preserve"> InpS!F$402</f>
        <v>0</v>
      </c>
      <c r="G1401" s="146" t="str">
        <f xml:space="preserve"> InpS!G$402</f>
        <v>1 = Yes, 0 = No</v>
      </c>
    </row>
    <row r="1402" spans="1:23" s="16" customFormat="1" outlineLevel="3" x14ac:dyDescent="0.2">
      <c r="A1402" s="211"/>
      <c r="B1402" s="211"/>
      <c r="C1402" s="209"/>
      <c r="D1402" s="210"/>
      <c r="E1402" s="146" t="str">
        <f xml:space="preserve"> InpS!E$403</f>
        <v>Eligible for post financeability adjustments tax uplift - PR19 C-MeX revenue adjustment (WN)</v>
      </c>
      <c r="F1402" s="146">
        <f xml:space="preserve"> InpS!F$403</f>
        <v>0</v>
      </c>
      <c r="G1402" s="146" t="str">
        <f xml:space="preserve"> InpS!G$403</f>
        <v>1 = Yes, 0 = No</v>
      </c>
      <c r="H1402" s="146"/>
      <c r="I1402" s="146"/>
      <c r="J1402" s="146"/>
      <c r="K1402" s="146"/>
      <c r="L1402" s="146"/>
      <c r="M1402" s="146"/>
      <c r="N1402" s="146"/>
      <c r="O1402" s="146"/>
      <c r="P1402" s="146"/>
      <c r="Q1402" s="146"/>
      <c r="R1402" s="146"/>
      <c r="S1402" s="146"/>
      <c r="T1402" s="146"/>
      <c r="U1402" s="146"/>
      <c r="V1402" s="146"/>
      <c r="W1402" s="146"/>
    </row>
    <row r="1403" spans="1:23" s="16" customFormat="1" outlineLevel="3" x14ac:dyDescent="0.2">
      <c r="A1403" s="211"/>
      <c r="B1403" s="211"/>
      <c r="C1403" s="209"/>
      <c r="D1403" s="210"/>
      <c r="E1403" s="146" t="str">
        <f xml:space="preserve"> InpS!E$404</f>
        <v>Eligible for post financeability adjustments tax uplift - PR19 C-MeX revenue adjustment (WWN)</v>
      </c>
      <c r="F1403" s="146">
        <f xml:space="preserve"> InpS!F$404</f>
        <v>0</v>
      </c>
      <c r="G1403" s="146" t="str">
        <f xml:space="preserve"> InpS!G$404</f>
        <v>1 = Yes, 0 = No</v>
      </c>
      <c r="H1403" s="146"/>
      <c r="I1403" s="146"/>
      <c r="J1403" s="146"/>
      <c r="K1403" s="146"/>
      <c r="L1403" s="146"/>
      <c r="M1403" s="146"/>
      <c r="N1403" s="146"/>
      <c r="O1403" s="146"/>
      <c r="P1403" s="146"/>
      <c r="Q1403" s="146"/>
      <c r="R1403" s="146"/>
      <c r="S1403" s="146"/>
      <c r="T1403" s="146"/>
      <c r="U1403" s="146"/>
      <c r="V1403" s="146"/>
      <c r="W1403" s="146"/>
    </row>
    <row r="1404" spans="1:23" s="16" customFormat="1" outlineLevel="3" x14ac:dyDescent="0.2">
      <c r="A1404" s="211"/>
      <c r="B1404" s="211"/>
      <c r="C1404" s="209"/>
      <c r="D1404" s="210"/>
      <c r="E1404" s="146" t="str">
        <f xml:space="preserve"> InpS!E$405</f>
        <v>Eligible for post financeability adjustments tax uplift - PR19 C-MeX revenue adjustment (BR)</v>
      </c>
      <c r="F1404" s="146">
        <f xml:space="preserve"> InpS!F$405</f>
        <v>0</v>
      </c>
      <c r="G1404" s="146" t="str">
        <f xml:space="preserve"> InpS!G$405</f>
        <v>1 = Yes, 0 = No</v>
      </c>
      <c r="H1404" s="146"/>
      <c r="I1404" s="146"/>
      <c r="J1404" s="146"/>
      <c r="K1404" s="146"/>
      <c r="L1404" s="146"/>
      <c r="M1404" s="146"/>
      <c r="N1404" s="146"/>
      <c r="O1404" s="146"/>
      <c r="P1404" s="146"/>
      <c r="Q1404" s="146"/>
      <c r="R1404" s="146"/>
      <c r="S1404" s="146"/>
      <c r="T1404" s="146"/>
      <c r="U1404" s="146"/>
      <c r="V1404" s="146"/>
      <c r="W1404" s="146"/>
    </row>
    <row r="1405" spans="1:23" s="16" customFormat="1" outlineLevel="3" x14ac:dyDescent="0.2">
      <c r="A1405" s="211"/>
      <c r="B1405" s="211"/>
      <c r="C1405" s="209"/>
      <c r="D1405" s="210"/>
      <c r="E1405" s="146" t="str">
        <f xml:space="preserve"> InpS!E$406</f>
        <v>Eligible for post financeability adjustments tax uplift - PR19 C-MeX revenue adjustment (ADDN1)</v>
      </c>
      <c r="F1405" s="146">
        <f xml:space="preserve"> InpS!F$406</f>
        <v>0</v>
      </c>
      <c r="G1405" s="146" t="str">
        <f xml:space="preserve"> InpS!G$406</f>
        <v>1 = Yes, 0 = No</v>
      </c>
      <c r="H1405" s="146"/>
      <c r="I1405" s="146"/>
      <c r="J1405" s="146"/>
      <c r="K1405" s="146"/>
      <c r="L1405" s="146"/>
      <c r="M1405" s="146"/>
      <c r="N1405" s="146"/>
      <c r="O1405" s="146"/>
      <c r="P1405" s="146"/>
      <c r="Q1405" s="146"/>
      <c r="R1405" s="146"/>
      <c r="S1405" s="146"/>
      <c r="T1405" s="146"/>
      <c r="U1405" s="146"/>
      <c r="V1405" s="146"/>
      <c r="W1405" s="146"/>
    </row>
    <row r="1406" spans="1:23" s="16" customFormat="1" outlineLevel="3" x14ac:dyDescent="0.2">
      <c r="A1406" s="211"/>
      <c r="B1406" s="211"/>
      <c r="C1406" s="209"/>
      <c r="D1406" s="210"/>
      <c r="E1406" s="146" t="str">
        <f xml:space="preserve"> InpS!E$407</f>
        <v>Eligible for post financeability adjustments tax uplift - PR19 C-MeX revenue adjustment (ADDN2)</v>
      </c>
      <c r="F1406" s="146">
        <f xml:space="preserve"> InpS!F$407</f>
        <v>0</v>
      </c>
      <c r="G1406" s="146" t="str">
        <f xml:space="preserve"> InpS!G$407</f>
        <v>1 = Yes, 0 = No</v>
      </c>
      <c r="H1406" s="146"/>
      <c r="I1406" s="146"/>
      <c r="J1406" s="146"/>
      <c r="K1406" s="146"/>
      <c r="L1406" s="146"/>
      <c r="M1406" s="146"/>
      <c r="N1406" s="146"/>
      <c r="O1406" s="146"/>
      <c r="P1406" s="146"/>
      <c r="Q1406" s="146"/>
      <c r="R1406" s="146"/>
      <c r="S1406" s="146"/>
      <c r="T1406" s="146"/>
      <c r="U1406" s="146"/>
      <c r="V1406" s="146"/>
      <c r="W1406" s="146"/>
    </row>
    <row r="1407" spans="1:23" s="16" customFormat="1" outlineLevel="3" x14ac:dyDescent="0.2">
      <c r="A1407" s="211"/>
      <c r="B1407" s="211"/>
      <c r="C1407" s="209"/>
      <c r="D1407" s="210"/>
      <c r="E1407" s="146" t="str">
        <f xml:space="preserve"> InpS!E$408</f>
        <v>Eligible for post financeability adjustments tax uplift - PR19 C-MeX revenue adjustment (Residential retail)</v>
      </c>
      <c r="F1407" s="146">
        <f xml:space="preserve"> InpS!F$408</f>
        <v>0</v>
      </c>
      <c r="G1407" s="146" t="str">
        <f xml:space="preserve"> InpS!G$408</f>
        <v>1 = Yes, 0 = No</v>
      </c>
      <c r="H1407" s="146"/>
      <c r="I1407" s="146"/>
      <c r="J1407" s="146"/>
      <c r="K1407" s="146"/>
      <c r="L1407" s="146"/>
      <c r="M1407" s="146"/>
      <c r="N1407" s="146"/>
      <c r="O1407" s="146"/>
      <c r="P1407" s="146"/>
      <c r="Q1407" s="146"/>
      <c r="R1407" s="146"/>
      <c r="S1407" s="146"/>
      <c r="T1407" s="146"/>
      <c r="U1407" s="146"/>
      <c r="V1407" s="146"/>
      <c r="W1407" s="146"/>
    </row>
    <row r="1408" spans="1:23" s="16" customFormat="1" outlineLevel="3" x14ac:dyDescent="0.2">
      <c r="A1408" s="211"/>
      <c r="B1408" s="211"/>
      <c r="C1408" s="209"/>
      <c r="D1408" s="210"/>
      <c r="E1408" s="146" t="str">
        <f xml:space="preserve"> InpS!E$409</f>
        <v>Eligible for post financeability adjustments tax uplift - PR19 C-MeX revenue adjustment (Business retail)</v>
      </c>
      <c r="F1408" s="146">
        <f xml:space="preserve"> InpS!F$409</f>
        <v>0</v>
      </c>
      <c r="G1408" s="146" t="str">
        <f xml:space="preserve"> InpS!G$409</f>
        <v>1 = Yes, 0 = No</v>
      </c>
      <c r="H1408" s="146"/>
      <c r="I1408" s="146"/>
      <c r="J1408" s="146"/>
      <c r="K1408" s="146"/>
      <c r="L1408" s="146"/>
      <c r="M1408" s="146"/>
      <c r="N1408" s="146"/>
      <c r="O1408" s="146"/>
      <c r="P1408" s="146"/>
      <c r="Q1408" s="146"/>
      <c r="R1408" s="146"/>
      <c r="S1408" s="146"/>
      <c r="T1408" s="146"/>
      <c r="U1408" s="146"/>
      <c r="V1408" s="146"/>
      <c r="W1408" s="146"/>
    </row>
    <row r="1409" spans="1:23" s="16" customFormat="1" outlineLevel="3" x14ac:dyDescent="0.2">
      <c r="A1409" s="211"/>
      <c r="B1409" s="211"/>
      <c r="C1409" s="209"/>
      <c r="D1409" s="210"/>
      <c r="F1409" s="166"/>
      <c r="H1409" s="146"/>
      <c r="I1409" s="146"/>
      <c r="J1409" s="146"/>
      <c r="K1409" s="146"/>
      <c r="L1409" s="146"/>
      <c r="M1409" s="146"/>
      <c r="N1409" s="146"/>
      <c r="O1409" s="146"/>
      <c r="P1409" s="146"/>
      <c r="Q1409" s="146"/>
      <c r="R1409" s="146"/>
      <c r="S1409" s="146"/>
      <c r="T1409" s="146"/>
      <c r="U1409" s="146"/>
      <c r="V1409" s="146"/>
      <c r="W1409" s="146"/>
    </row>
    <row r="1410" spans="1:23" s="16" customFormat="1" outlineLevel="3" x14ac:dyDescent="0.2">
      <c r="A1410" s="163"/>
      <c r="B1410" s="163"/>
      <c r="C1410" s="164"/>
      <c r="D1410" s="165"/>
      <c r="E1410" s="16" t="s">
        <v>997</v>
      </c>
      <c r="F1410" s="166">
        <f xml:space="preserve"> F1392 * (1 - F1401)</f>
        <v>0</v>
      </c>
      <c r="G1410" s="16" t="s">
        <v>158</v>
      </c>
    </row>
    <row r="1411" spans="1:23" s="16" customFormat="1" outlineLevel="3" x14ac:dyDescent="0.2">
      <c r="A1411" s="163"/>
      <c r="B1411" s="163"/>
      <c r="C1411" s="164"/>
      <c r="D1411" s="165"/>
      <c r="E1411" s="16" t="s">
        <v>998</v>
      </c>
      <c r="F1411" s="166">
        <f t="shared" ref="F1411:F1417" si="437" xml:space="preserve"> F1393 * (1 - F1402)</f>
        <v>0</v>
      </c>
      <c r="G1411" s="16" t="s">
        <v>158</v>
      </c>
    </row>
    <row r="1412" spans="1:23" s="268" customFormat="1" outlineLevel="3" x14ac:dyDescent="0.2">
      <c r="A1412" s="163"/>
      <c r="B1412" s="163"/>
      <c r="C1412" s="164"/>
      <c r="D1412" s="165"/>
      <c r="E1412" s="16" t="s">
        <v>999</v>
      </c>
      <c r="F1412" s="166">
        <f t="shared" si="437"/>
        <v>0</v>
      </c>
      <c r="G1412" s="16" t="s">
        <v>158</v>
      </c>
      <c r="H1412" s="16"/>
      <c r="I1412" s="16"/>
      <c r="J1412" s="16"/>
      <c r="K1412" s="16"/>
      <c r="L1412" s="16"/>
      <c r="M1412" s="16"/>
      <c r="N1412" s="16"/>
      <c r="O1412" s="16"/>
      <c r="P1412" s="16"/>
      <c r="Q1412" s="16"/>
      <c r="R1412" s="16"/>
      <c r="S1412" s="16"/>
      <c r="T1412" s="16"/>
      <c r="U1412" s="16"/>
      <c r="V1412" s="16"/>
      <c r="W1412" s="16"/>
    </row>
    <row r="1413" spans="1:23" s="268" customFormat="1" outlineLevel="3" x14ac:dyDescent="0.2">
      <c r="A1413" s="163"/>
      <c r="B1413" s="163"/>
      <c r="C1413" s="164"/>
      <c r="D1413" s="165"/>
      <c r="E1413" s="16" t="s">
        <v>1000</v>
      </c>
      <c r="F1413" s="166">
        <f t="shared" si="437"/>
        <v>0</v>
      </c>
      <c r="G1413" s="16" t="s">
        <v>158</v>
      </c>
      <c r="H1413" s="16"/>
      <c r="I1413" s="16"/>
      <c r="J1413" s="16"/>
      <c r="K1413" s="16"/>
      <c r="L1413" s="16"/>
      <c r="M1413" s="16"/>
      <c r="N1413" s="16"/>
      <c r="O1413" s="16"/>
      <c r="P1413" s="16"/>
      <c r="Q1413" s="16"/>
      <c r="R1413" s="16"/>
      <c r="S1413" s="16"/>
      <c r="T1413" s="16"/>
      <c r="U1413" s="16"/>
      <c r="V1413" s="16"/>
      <c r="W1413" s="16"/>
    </row>
    <row r="1414" spans="1:23" s="268" customFormat="1" outlineLevel="3" x14ac:dyDescent="0.2">
      <c r="A1414" s="163"/>
      <c r="B1414" s="163"/>
      <c r="C1414" s="164"/>
      <c r="D1414" s="165"/>
      <c r="E1414" s="16" t="s">
        <v>1001</v>
      </c>
      <c r="F1414" s="166">
        <f t="shared" si="437"/>
        <v>0</v>
      </c>
      <c r="G1414" s="16" t="s">
        <v>158</v>
      </c>
      <c r="H1414" s="16"/>
      <c r="I1414" s="16"/>
      <c r="J1414" s="16"/>
      <c r="K1414" s="16"/>
      <c r="L1414" s="16"/>
      <c r="M1414" s="16"/>
      <c r="N1414" s="16"/>
      <c r="O1414" s="16"/>
      <c r="P1414" s="16"/>
      <c r="Q1414" s="16"/>
      <c r="R1414" s="16"/>
      <c r="S1414" s="16"/>
      <c r="T1414" s="16"/>
      <c r="U1414" s="16"/>
      <c r="V1414" s="16"/>
      <c r="W1414" s="16"/>
    </row>
    <row r="1415" spans="1:23" s="268" customFormat="1" outlineLevel="3" x14ac:dyDescent="0.2">
      <c r="A1415" s="163"/>
      <c r="B1415" s="163"/>
      <c r="C1415" s="164"/>
      <c r="D1415" s="165"/>
      <c r="E1415" s="16" t="s">
        <v>1002</v>
      </c>
      <c r="F1415" s="166">
        <f t="shared" si="437"/>
        <v>0</v>
      </c>
      <c r="G1415" s="16" t="s">
        <v>158</v>
      </c>
      <c r="H1415" s="16"/>
      <c r="I1415" s="16"/>
      <c r="J1415" s="16"/>
      <c r="K1415" s="16"/>
      <c r="L1415" s="16"/>
      <c r="M1415" s="16"/>
      <c r="N1415" s="16"/>
      <c r="O1415" s="16"/>
      <c r="P1415" s="16"/>
      <c r="Q1415" s="16"/>
      <c r="R1415" s="16"/>
      <c r="S1415" s="16"/>
      <c r="T1415" s="16"/>
      <c r="U1415" s="16"/>
      <c r="V1415" s="16"/>
      <c r="W1415" s="16"/>
    </row>
    <row r="1416" spans="1:23" s="268" customFormat="1" outlineLevel="3" x14ac:dyDescent="0.2">
      <c r="A1416" s="163"/>
      <c r="B1416" s="163"/>
      <c r="C1416" s="164"/>
      <c r="D1416" s="165"/>
      <c r="E1416" s="16" t="s">
        <v>1003</v>
      </c>
      <c r="F1416" s="166">
        <f xml:space="preserve"> F1398 * (1 - F1407)</f>
        <v>0</v>
      </c>
      <c r="G1416" s="16" t="s">
        <v>158</v>
      </c>
      <c r="H1416" s="16"/>
      <c r="I1416" s="16"/>
      <c r="J1416" s="16"/>
      <c r="K1416" s="16"/>
      <c r="L1416" s="16"/>
      <c r="M1416" s="16"/>
      <c r="N1416" s="16"/>
      <c r="O1416" s="16"/>
      <c r="P1416" s="16"/>
      <c r="Q1416" s="16"/>
      <c r="R1416" s="16"/>
      <c r="S1416" s="16"/>
      <c r="T1416" s="16"/>
      <c r="U1416" s="16"/>
      <c r="V1416" s="16"/>
      <c r="W1416" s="16"/>
    </row>
    <row r="1417" spans="1:23" s="268" customFormat="1" outlineLevel="3" x14ac:dyDescent="0.2">
      <c r="A1417" s="163"/>
      <c r="B1417" s="163"/>
      <c r="C1417" s="164"/>
      <c r="D1417" s="165"/>
      <c r="E1417" s="16" t="s">
        <v>1004</v>
      </c>
      <c r="F1417" s="166">
        <f t="shared" si="437"/>
        <v>0</v>
      </c>
      <c r="G1417" s="16" t="s">
        <v>158</v>
      </c>
      <c r="H1417" s="16"/>
      <c r="I1417" s="16"/>
      <c r="J1417" s="16"/>
      <c r="K1417" s="16"/>
      <c r="L1417" s="16"/>
      <c r="M1417" s="16"/>
      <c r="N1417" s="16"/>
      <c r="O1417" s="16"/>
      <c r="P1417" s="16"/>
      <c r="Q1417" s="16"/>
      <c r="R1417" s="16"/>
      <c r="S1417" s="16"/>
      <c r="T1417" s="16"/>
      <c r="U1417" s="16"/>
      <c r="V1417" s="16"/>
      <c r="W1417" s="16"/>
    </row>
    <row r="1418" spans="1:23" s="16" customFormat="1" outlineLevel="3" x14ac:dyDescent="0.2">
      <c r="A1418" s="163"/>
      <c r="B1418" s="163"/>
      <c r="C1418" s="164"/>
      <c r="D1418" s="165"/>
      <c r="F1418" s="166"/>
    </row>
    <row r="1419" spans="1:23" s="268" customFormat="1" outlineLevel="2" x14ac:dyDescent="0.2">
      <c r="A1419" s="163"/>
      <c r="B1419" s="163"/>
      <c r="C1419" s="164" t="s">
        <v>780</v>
      </c>
      <c r="D1419" s="165"/>
      <c r="E1419" s="16"/>
      <c r="F1419" s="166"/>
      <c r="G1419" s="16"/>
      <c r="H1419" s="16"/>
      <c r="I1419" s="16"/>
      <c r="J1419" s="16"/>
      <c r="K1419" s="16"/>
      <c r="L1419" s="16"/>
      <c r="M1419" s="16"/>
      <c r="N1419" s="16"/>
      <c r="O1419" s="16"/>
      <c r="P1419" s="16"/>
      <c r="Q1419" s="16"/>
      <c r="R1419" s="16"/>
      <c r="S1419" s="16"/>
      <c r="T1419" s="16"/>
      <c r="U1419" s="16"/>
      <c r="V1419" s="16"/>
      <c r="W1419" s="16"/>
    </row>
    <row r="1420" spans="1:23" s="268" customFormat="1" outlineLevel="3" x14ac:dyDescent="0.2">
      <c r="A1420" s="163"/>
      <c r="B1420" s="163"/>
      <c r="D1420" s="165"/>
      <c r="E1420" s="16" t="str">
        <f xml:space="preserve"> E$243</f>
        <v>PR19 D-MeX revenue adjustment expressed in 2022-23 CPIH FYA prices (WR)</v>
      </c>
      <c r="F1420" s="166">
        <f t="shared" ref="F1420:G1420" si="438" xml:space="preserve"> F$243</f>
        <v>0</v>
      </c>
      <c r="G1420" s="16" t="str">
        <f t="shared" si="438"/>
        <v>£m</v>
      </c>
      <c r="H1420" s="16"/>
      <c r="I1420" s="16"/>
      <c r="J1420" s="16"/>
      <c r="K1420" s="16"/>
      <c r="L1420" s="16"/>
      <c r="M1420" s="16"/>
      <c r="N1420" s="16"/>
      <c r="O1420" s="16"/>
      <c r="P1420" s="16"/>
      <c r="Q1420" s="16"/>
      <c r="R1420" s="16"/>
      <c r="S1420" s="16"/>
      <c r="T1420" s="16"/>
      <c r="U1420" s="16"/>
      <c r="V1420" s="16"/>
      <c r="W1420" s="16"/>
    </row>
    <row r="1421" spans="1:23" s="268" customFormat="1" outlineLevel="3" x14ac:dyDescent="0.2">
      <c r="A1421" s="163"/>
      <c r="B1421" s="163"/>
      <c r="C1421" s="164"/>
      <c r="D1421" s="165"/>
      <c r="E1421" s="16" t="str">
        <f xml:space="preserve"> E$244</f>
        <v>PR19 D-MeX revenue adjustment expressed in 2022-23 CPIH FYA prices (WN)</v>
      </c>
      <c r="F1421" s="166">
        <f t="shared" ref="F1421:G1421" si="439" xml:space="preserve"> F$244</f>
        <v>0</v>
      </c>
      <c r="G1421" s="16" t="str">
        <f t="shared" si="439"/>
        <v>£m</v>
      </c>
      <c r="H1421" s="16"/>
      <c r="I1421" s="16"/>
      <c r="J1421" s="16"/>
      <c r="K1421" s="16"/>
      <c r="L1421" s="16"/>
      <c r="M1421" s="16"/>
      <c r="N1421" s="16"/>
      <c r="O1421" s="16"/>
      <c r="P1421" s="16"/>
      <c r="Q1421" s="16"/>
      <c r="R1421" s="16"/>
      <c r="S1421" s="16"/>
      <c r="T1421" s="16"/>
      <c r="U1421" s="16"/>
      <c r="V1421" s="16"/>
      <c r="W1421" s="16"/>
    </row>
    <row r="1422" spans="1:23" s="268" customFormat="1" outlineLevel="3" x14ac:dyDescent="0.2">
      <c r="A1422" s="163"/>
      <c r="B1422" s="163"/>
      <c r="C1422" s="164"/>
      <c r="D1422" s="165"/>
      <c r="E1422" s="16" t="str">
        <f xml:space="preserve"> E$245</f>
        <v>PR19 D-MeX revenue adjustment expressed in 2022-23 CPIH FYA prices (WWN)</v>
      </c>
      <c r="F1422" s="166">
        <f t="shared" ref="F1422:G1422" si="440" xml:space="preserve"> F$245</f>
        <v>0</v>
      </c>
      <c r="G1422" s="16" t="str">
        <f t="shared" si="440"/>
        <v>£m</v>
      </c>
      <c r="H1422" s="16"/>
      <c r="I1422" s="16"/>
      <c r="J1422" s="16"/>
      <c r="K1422" s="16"/>
      <c r="L1422" s="16"/>
      <c r="M1422" s="16"/>
      <c r="N1422" s="16"/>
      <c r="O1422" s="16"/>
      <c r="P1422" s="16"/>
      <c r="Q1422" s="16"/>
      <c r="R1422" s="16"/>
      <c r="S1422" s="16"/>
      <c r="T1422" s="16"/>
      <c r="U1422" s="16"/>
      <c r="V1422" s="16"/>
      <c r="W1422" s="16"/>
    </row>
    <row r="1423" spans="1:23" s="268" customFormat="1" outlineLevel="3" x14ac:dyDescent="0.2">
      <c r="A1423" s="163"/>
      <c r="B1423" s="163"/>
      <c r="C1423" s="164"/>
      <c r="D1423" s="165"/>
      <c r="E1423" s="16" t="str">
        <f xml:space="preserve"> E$246</f>
        <v>PR19 D-MeX revenue adjustment expressed in 2022-23 CPIH FYA prices (BR)</v>
      </c>
      <c r="F1423" s="166">
        <f t="shared" ref="F1423:G1423" si="441" xml:space="preserve"> F$246</f>
        <v>0</v>
      </c>
      <c r="G1423" s="16" t="str">
        <f t="shared" si="441"/>
        <v>£m</v>
      </c>
      <c r="H1423" s="16"/>
      <c r="I1423" s="16"/>
      <c r="J1423" s="16"/>
      <c r="K1423" s="16"/>
      <c r="L1423" s="16"/>
      <c r="M1423" s="16"/>
      <c r="N1423" s="16"/>
      <c r="O1423" s="16"/>
      <c r="P1423" s="16"/>
      <c r="Q1423" s="16"/>
      <c r="R1423" s="16"/>
      <c r="S1423" s="16"/>
      <c r="T1423" s="16"/>
      <c r="U1423" s="16"/>
      <c r="V1423" s="16"/>
      <c r="W1423" s="16"/>
    </row>
    <row r="1424" spans="1:23" s="268" customFormat="1" outlineLevel="3" x14ac:dyDescent="0.2">
      <c r="A1424" s="163"/>
      <c r="B1424" s="163"/>
      <c r="C1424" s="164"/>
      <c r="D1424" s="165"/>
      <c r="E1424" s="16" t="str">
        <f xml:space="preserve"> E$247</f>
        <v>PR19 D-MeX revenue adjustment expressed in 2022-23 CPIH FYA prices (ADDN1)</v>
      </c>
      <c r="F1424" s="166">
        <f t="shared" ref="F1424:G1424" si="442" xml:space="preserve"> F$247</f>
        <v>0</v>
      </c>
      <c r="G1424" s="16" t="str">
        <f t="shared" si="442"/>
        <v>£m</v>
      </c>
      <c r="H1424" s="16"/>
      <c r="I1424" s="16"/>
      <c r="J1424" s="16"/>
      <c r="K1424" s="16"/>
      <c r="L1424" s="16"/>
      <c r="M1424" s="16"/>
      <c r="N1424" s="16"/>
      <c r="O1424" s="16"/>
      <c r="P1424" s="16"/>
      <c r="Q1424" s="16"/>
      <c r="R1424" s="16"/>
      <c r="S1424" s="16"/>
      <c r="T1424" s="16"/>
      <c r="U1424" s="16"/>
      <c r="V1424" s="16"/>
      <c r="W1424" s="16"/>
    </row>
    <row r="1425" spans="1:707" s="16" customFormat="1" outlineLevel="3" x14ac:dyDescent="0.2">
      <c r="A1425" s="163"/>
      <c r="B1425" s="163"/>
      <c r="C1425" s="164"/>
      <c r="D1425" s="165"/>
      <c r="E1425" s="16" t="str">
        <f xml:space="preserve"> E$248</f>
        <v>PR19 D-MeX revenue adjustment expressed in 2022-23 CPIH FYA prices (ADDN2)</v>
      </c>
      <c r="F1425" s="166">
        <f t="shared" ref="F1425:G1425" si="443" xml:space="preserve"> F$248</f>
        <v>0</v>
      </c>
      <c r="G1425" s="16" t="str">
        <f t="shared" si="443"/>
        <v>£m</v>
      </c>
    </row>
    <row r="1426" spans="1:707" s="268" customFormat="1" outlineLevel="3" x14ac:dyDescent="0.2">
      <c r="A1426" s="163"/>
      <c r="B1426" s="163"/>
      <c r="C1426" s="164"/>
      <c r="D1426" s="165"/>
      <c r="E1426" s="16" t="str">
        <f xml:space="preserve"> E$249</f>
        <v>PR19 D-MeX revenue adjustment expressed in 2022-23 CPIH FYA prices (Residential retail)</v>
      </c>
      <c r="F1426" s="166">
        <f t="shared" ref="F1426:G1426" si="444" xml:space="preserve"> F$249</f>
        <v>0</v>
      </c>
      <c r="G1426" s="16" t="str">
        <f t="shared" si="444"/>
        <v>£m</v>
      </c>
      <c r="H1426" s="16"/>
      <c r="I1426" s="16"/>
      <c r="J1426" s="16"/>
      <c r="K1426" s="16"/>
      <c r="L1426" s="16"/>
      <c r="M1426" s="16"/>
      <c r="N1426" s="16"/>
      <c r="O1426" s="16"/>
      <c r="P1426" s="16"/>
      <c r="Q1426" s="16"/>
      <c r="R1426" s="16"/>
      <c r="S1426" s="16"/>
      <c r="T1426" s="16"/>
      <c r="U1426" s="16"/>
      <c r="V1426" s="16"/>
      <c r="W1426" s="16"/>
    </row>
    <row r="1427" spans="1:707" s="268" customFormat="1" outlineLevel="3" x14ac:dyDescent="0.2">
      <c r="A1427" s="163"/>
      <c r="B1427" s="163"/>
      <c r="C1427" s="164"/>
      <c r="D1427" s="165"/>
      <c r="E1427" s="16" t="str">
        <f xml:space="preserve"> E$250</f>
        <v>PR19 D-MeX revenue adjustment expressed in 2022-23 CPIH FYA prices (Business retail)</v>
      </c>
      <c r="F1427" s="166">
        <f t="shared" ref="F1427:G1427" si="445" xml:space="preserve"> F$250</f>
        <v>0</v>
      </c>
      <c r="G1427" s="16" t="str">
        <f t="shared" si="445"/>
        <v>£m</v>
      </c>
      <c r="H1427" s="16"/>
      <c r="I1427" s="16"/>
      <c r="J1427" s="16"/>
      <c r="K1427" s="16"/>
      <c r="L1427" s="16"/>
      <c r="M1427" s="16"/>
      <c r="N1427" s="16"/>
      <c r="O1427" s="16"/>
      <c r="P1427" s="16"/>
      <c r="Q1427" s="16"/>
      <c r="R1427" s="16"/>
      <c r="S1427" s="16"/>
      <c r="T1427" s="16"/>
      <c r="U1427" s="16"/>
      <c r="V1427" s="16"/>
      <c r="W1427" s="16"/>
    </row>
    <row r="1428" spans="1:707" s="16" customFormat="1" outlineLevel="3" x14ac:dyDescent="0.2">
      <c r="A1428" s="163"/>
      <c r="B1428" s="163"/>
      <c r="C1428" s="164"/>
      <c r="D1428" s="165"/>
      <c r="F1428" s="166"/>
    </row>
    <row r="1429" spans="1:707" s="16" customFormat="1" outlineLevel="3" x14ac:dyDescent="0.2">
      <c r="A1429" s="163"/>
      <c r="B1429" s="163"/>
      <c r="C1429" s="164"/>
      <c r="D1429" s="165"/>
      <c r="E1429" s="146" t="str">
        <f xml:space="preserve"> InpS!E$411</f>
        <v>Eligible for post financeability adjustments tax uplift - PR19 D-MeX revenue adjustment (WR)</v>
      </c>
      <c r="F1429" s="146">
        <f xml:space="preserve"> InpS!F$411</f>
        <v>0</v>
      </c>
      <c r="G1429" s="146" t="str">
        <f xml:space="preserve"> InpS!G$411</f>
        <v>1 = Yes, 0 = No</v>
      </c>
    </row>
    <row r="1430" spans="1:707" s="16" customFormat="1" outlineLevel="3" x14ac:dyDescent="0.2">
      <c r="A1430" s="163"/>
      <c r="B1430" s="163"/>
      <c r="C1430" s="164"/>
      <c r="D1430" s="165"/>
      <c r="E1430" s="146" t="str">
        <f xml:space="preserve"> InpS!E$412</f>
        <v>Eligible for post financeability adjustments tax uplift - PR19 D-MeX revenue adjustment (WN)</v>
      </c>
      <c r="F1430" s="146">
        <f xml:space="preserve"> InpS!F$412</f>
        <v>0</v>
      </c>
      <c r="G1430" s="146" t="str">
        <f xml:space="preserve"> InpS!G$412</f>
        <v>1 = Yes, 0 = No</v>
      </c>
    </row>
    <row r="1431" spans="1:707" s="16" customFormat="1" outlineLevel="3" x14ac:dyDescent="0.2">
      <c r="A1431" s="163"/>
      <c r="B1431" s="163"/>
      <c r="C1431" s="164"/>
      <c r="D1431" s="165"/>
      <c r="E1431" s="146" t="str">
        <f xml:space="preserve"> InpS!E$413</f>
        <v>Eligible for post financeability adjustments tax uplift - PR19 D-MeX revenue adjustment (WWN)</v>
      </c>
      <c r="F1431" s="146">
        <f xml:space="preserve"> InpS!F$413</f>
        <v>0</v>
      </c>
      <c r="G1431" s="146" t="str">
        <f xml:space="preserve"> InpS!G$413</f>
        <v>1 = Yes, 0 = No</v>
      </c>
    </row>
    <row r="1432" spans="1:707" s="164" customFormat="1" outlineLevel="3" x14ac:dyDescent="0.2">
      <c r="A1432" s="163"/>
      <c r="B1432" s="163"/>
      <c r="D1432" s="165"/>
      <c r="E1432" s="146" t="str">
        <f xml:space="preserve"> InpS!E$414</f>
        <v>Eligible for post financeability adjustments tax uplift - PR19 D-MeX revenue adjustment (BR)</v>
      </c>
      <c r="F1432" s="146">
        <f xml:space="preserve"> InpS!F$414</f>
        <v>0</v>
      </c>
      <c r="G1432" s="146" t="str">
        <f xml:space="preserve"> InpS!G$414</f>
        <v>1 = Yes, 0 = No</v>
      </c>
      <c r="H1432" s="16"/>
      <c r="I1432" s="16"/>
      <c r="J1432" s="16"/>
      <c r="K1432" s="16"/>
      <c r="L1432" s="16"/>
      <c r="M1432" s="16"/>
      <c r="N1432" s="16"/>
      <c r="O1432" s="16"/>
      <c r="P1432" s="16"/>
      <c r="Q1432" s="16"/>
      <c r="R1432" s="16"/>
      <c r="S1432" s="16"/>
      <c r="T1432" s="16"/>
      <c r="U1432" s="16"/>
      <c r="V1432" s="16"/>
      <c r="W1432" s="16"/>
      <c r="X1432" s="16"/>
      <c r="Y1432" s="16"/>
      <c r="Z1432" s="16"/>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c r="AZ1432" s="16"/>
      <c r="BA1432" s="16"/>
      <c r="BB1432" s="16"/>
      <c r="BC1432" s="16"/>
      <c r="BD1432" s="16"/>
      <c r="BE1432" s="16"/>
      <c r="BF1432" s="16"/>
      <c r="BG1432" s="16"/>
      <c r="BH1432" s="16"/>
      <c r="BI1432" s="16"/>
      <c r="BJ1432" s="16"/>
      <c r="BK1432" s="16"/>
      <c r="BL1432" s="16"/>
      <c r="BM1432" s="16"/>
      <c r="BN1432" s="16"/>
      <c r="BO1432" s="16"/>
      <c r="BP1432" s="16"/>
      <c r="BQ1432" s="16"/>
      <c r="BR1432" s="16"/>
      <c r="BS1432" s="16"/>
      <c r="BT1432" s="16"/>
      <c r="BU1432" s="16"/>
      <c r="BV1432" s="16"/>
      <c r="BW1432" s="16"/>
      <c r="BX1432" s="16"/>
      <c r="BY1432" s="16"/>
      <c r="BZ1432" s="16"/>
      <c r="CA1432" s="16"/>
      <c r="CB1432" s="16"/>
      <c r="CC1432" s="16"/>
      <c r="CD1432" s="16"/>
      <c r="CE1432" s="16"/>
      <c r="CF1432" s="16"/>
      <c r="CG1432" s="16"/>
      <c r="CH1432" s="16"/>
      <c r="CI1432" s="16"/>
      <c r="CJ1432" s="16"/>
      <c r="CK1432" s="16"/>
      <c r="CL1432" s="16"/>
      <c r="CM1432" s="16"/>
      <c r="CN1432" s="16"/>
      <c r="CO1432" s="16"/>
      <c r="CP1432" s="16"/>
      <c r="CQ1432" s="16"/>
      <c r="CR1432" s="16"/>
      <c r="CS1432" s="16"/>
      <c r="CT1432" s="16"/>
      <c r="CU1432" s="16"/>
      <c r="CV1432" s="16"/>
      <c r="CW1432" s="16"/>
      <c r="CX1432" s="16"/>
      <c r="CY1432" s="16"/>
      <c r="CZ1432" s="16"/>
      <c r="DA1432" s="16"/>
      <c r="DB1432" s="16"/>
      <c r="DC1432" s="16"/>
      <c r="DD1432" s="16"/>
      <c r="DE1432" s="16"/>
      <c r="DF1432" s="16"/>
      <c r="DG1432" s="16"/>
      <c r="DH1432" s="16"/>
      <c r="DI1432" s="16"/>
      <c r="DJ1432" s="16"/>
      <c r="DK1432" s="16"/>
      <c r="DL1432" s="16"/>
      <c r="DM1432" s="16"/>
      <c r="DN1432" s="16"/>
      <c r="DO1432" s="16"/>
      <c r="DP1432" s="16"/>
      <c r="DQ1432" s="16"/>
      <c r="DR1432" s="16"/>
      <c r="DS1432" s="16"/>
      <c r="DT1432" s="16"/>
      <c r="DU1432" s="16"/>
      <c r="DV1432" s="16"/>
      <c r="DW1432" s="16"/>
      <c r="DX1432" s="16"/>
      <c r="DY1432" s="16"/>
      <c r="DZ1432" s="16"/>
      <c r="EA1432" s="16"/>
      <c r="EB1432" s="16"/>
      <c r="EC1432" s="16"/>
      <c r="ED1432" s="16"/>
      <c r="EE1432" s="16"/>
      <c r="EF1432" s="16"/>
      <c r="EG1432" s="16"/>
      <c r="EH1432" s="16"/>
      <c r="EI1432" s="16"/>
      <c r="EJ1432" s="16"/>
      <c r="EK1432" s="16"/>
      <c r="EL1432" s="16"/>
      <c r="EM1432" s="16"/>
      <c r="EN1432" s="16"/>
      <c r="EO1432" s="16"/>
      <c r="EP1432" s="16"/>
      <c r="EQ1432" s="16"/>
      <c r="ER1432" s="16"/>
      <c r="ES1432" s="16"/>
      <c r="ET1432" s="16"/>
      <c r="EU1432" s="16"/>
      <c r="EV1432" s="16"/>
      <c r="EW1432" s="16"/>
      <c r="EX1432" s="16"/>
      <c r="EY1432" s="16"/>
      <c r="EZ1432" s="16"/>
      <c r="FA1432" s="16"/>
      <c r="FB1432" s="16"/>
      <c r="FC1432" s="16"/>
      <c r="FD1432" s="16"/>
      <c r="FE1432" s="16"/>
      <c r="FF1432" s="16"/>
      <c r="FG1432" s="16"/>
      <c r="FH1432" s="16"/>
      <c r="FI1432" s="16"/>
      <c r="FJ1432" s="16"/>
      <c r="FK1432" s="16"/>
      <c r="FL1432" s="16"/>
      <c r="FM1432" s="16"/>
      <c r="FN1432" s="16"/>
      <c r="FO1432" s="16"/>
      <c r="FP1432" s="16"/>
      <c r="FQ1432" s="16"/>
      <c r="FR1432" s="16"/>
      <c r="FS1432" s="16"/>
      <c r="FT1432" s="16"/>
      <c r="FU1432" s="16"/>
      <c r="FV1432" s="16"/>
      <c r="FW1432" s="16"/>
      <c r="FX1432" s="16"/>
      <c r="FY1432" s="16"/>
      <c r="FZ1432" s="16"/>
      <c r="GA1432" s="16"/>
      <c r="GB1432" s="16"/>
      <c r="GC1432" s="16"/>
      <c r="GD1432" s="16"/>
      <c r="GE1432" s="16"/>
      <c r="GF1432" s="16"/>
      <c r="GG1432" s="16"/>
      <c r="GH1432" s="16"/>
      <c r="GI1432" s="16"/>
      <c r="GJ1432" s="16"/>
      <c r="GK1432" s="16"/>
      <c r="GL1432" s="16"/>
      <c r="GM1432" s="16"/>
      <c r="GN1432" s="16"/>
      <c r="GO1432" s="16"/>
      <c r="GP1432" s="16"/>
      <c r="GQ1432" s="16"/>
      <c r="GR1432" s="16"/>
      <c r="GS1432" s="16"/>
      <c r="GT1432" s="16"/>
      <c r="GU1432" s="16"/>
      <c r="GV1432" s="16"/>
      <c r="GW1432" s="16"/>
      <c r="GX1432" s="16"/>
      <c r="GY1432" s="16"/>
      <c r="GZ1432" s="16"/>
      <c r="HA1432" s="16"/>
      <c r="HB1432" s="16"/>
      <c r="HC1432" s="16"/>
      <c r="HD1432" s="16"/>
      <c r="HE1432" s="16"/>
      <c r="HF1432" s="16"/>
      <c r="HG1432" s="16"/>
      <c r="HH1432" s="16"/>
      <c r="HI1432" s="16"/>
      <c r="HJ1432" s="16"/>
      <c r="HK1432" s="16"/>
      <c r="HL1432" s="16"/>
      <c r="HM1432" s="16"/>
      <c r="HN1432" s="16"/>
      <c r="HO1432" s="16"/>
      <c r="HP1432" s="16"/>
      <c r="HQ1432" s="16"/>
      <c r="HR1432" s="16"/>
      <c r="HS1432" s="16"/>
      <c r="HT1432" s="16"/>
      <c r="HU1432" s="16"/>
      <c r="HV1432" s="16"/>
      <c r="HW1432" s="16"/>
      <c r="HX1432" s="16"/>
      <c r="HY1432" s="16"/>
      <c r="HZ1432" s="16"/>
      <c r="IA1432" s="16"/>
      <c r="IB1432" s="16"/>
      <c r="IC1432" s="16"/>
      <c r="ID1432" s="16"/>
      <c r="IE1432" s="16"/>
      <c r="IF1432" s="16"/>
      <c r="IG1432" s="16"/>
      <c r="IH1432" s="16"/>
      <c r="II1432" s="16"/>
      <c r="IJ1432" s="16"/>
      <c r="IK1432" s="16"/>
      <c r="IL1432" s="16"/>
      <c r="IM1432" s="16"/>
      <c r="IN1432" s="16"/>
      <c r="IO1432" s="16"/>
      <c r="IP1432" s="16"/>
      <c r="IQ1432" s="16"/>
      <c r="IR1432" s="16"/>
      <c r="IS1432" s="16"/>
      <c r="IT1432" s="16"/>
      <c r="IU1432" s="16"/>
      <c r="IV1432" s="16"/>
      <c r="IW1432" s="16"/>
      <c r="IX1432" s="16"/>
      <c r="IY1432" s="16"/>
      <c r="IZ1432" s="16"/>
      <c r="JA1432" s="16"/>
      <c r="JB1432" s="16"/>
      <c r="JC1432" s="16"/>
      <c r="JD1432" s="16"/>
      <c r="JE1432" s="16"/>
      <c r="JF1432" s="16"/>
      <c r="JG1432" s="16"/>
      <c r="JH1432" s="16"/>
      <c r="JI1432" s="16"/>
      <c r="JJ1432" s="16"/>
      <c r="JK1432" s="16"/>
      <c r="JL1432" s="16"/>
      <c r="JM1432" s="16"/>
      <c r="JN1432" s="16"/>
      <c r="JO1432" s="16"/>
      <c r="JP1432" s="16"/>
      <c r="JQ1432" s="16"/>
      <c r="JR1432" s="16"/>
      <c r="JS1432" s="16"/>
      <c r="JT1432" s="16"/>
      <c r="JU1432" s="16"/>
      <c r="JV1432" s="16"/>
      <c r="JW1432" s="16"/>
      <c r="JX1432" s="16"/>
      <c r="JY1432" s="16"/>
      <c r="JZ1432" s="16"/>
      <c r="KA1432" s="16"/>
      <c r="KB1432" s="16"/>
      <c r="KC1432" s="16"/>
      <c r="KD1432" s="16"/>
      <c r="KE1432" s="16"/>
      <c r="KF1432" s="16"/>
      <c r="KG1432" s="16"/>
      <c r="KH1432" s="16"/>
      <c r="KI1432" s="16"/>
      <c r="KJ1432" s="16"/>
      <c r="KK1432" s="16"/>
      <c r="KL1432" s="16"/>
      <c r="KM1432" s="16"/>
      <c r="KN1432" s="16"/>
      <c r="KO1432" s="16"/>
      <c r="KP1432" s="16"/>
      <c r="KQ1432" s="16"/>
      <c r="KR1432" s="16"/>
      <c r="KS1432" s="16"/>
      <c r="KT1432" s="16"/>
      <c r="KU1432" s="16"/>
      <c r="KV1432" s="16"/>
      <c r="KW1432" s="16"/>
      <c r="KX1432" s="16"/>
      <c r="KY1432" s="16"/>
      <c r="KZ1432" s="16"/>
      <c r="LA1432" s="16"/>
      <c r="LB1432" s="16"/>
      <c r="LC1432" s="16"/>
      <c r="LD1432" s="16"/>
      <c r="LE1432" s="16"/>
      <c r="LF1432" s="16"/>
      <c r="LG1432" s="16"/>
      <c r="LH1432" s="16"/>
      <c r="LI1432" s="16"/>
      <c r="LJ1432" s="16"/>
      <c r="LK1432" s="16"/>
      <c r="LL1432" s="16"/>
      <c r="LM1432" s="16"/>
      <c r="LN1432" s="16"/>
      <c r="LO1432" s="16"/>
      <c r="LP1432" s="16"/>
      <c r="LQ1432" s="16"/>
      <c r="LR1432" s="16"/>
      <c r="LS1432" s="16"/>
      <c r="LT1432" s="16"/>
      <c r="LU1432" s="16"/>
      <c r="LV1432" s="16"/>
      <c r="LW1432" s="16"/>
      <c r="LX1432" s="16"/>
      <c r="LY1432" s="16"/>
      <c r="LZ1432" s="16"/>
      <c r="MA1432" s="16"/>
      <c r="MB1432" s="16"/>
      <c r="MC1432" s="16"/>
      <c r="MD1432" s="16"/>
      <c r="ME1432" s="16"/>
      <c r="MF1432" s="16"/>
      <c r="MG1432" s="16"/>
      <c r="MH1432" s="16"/>
      <c r="MI1432" s="16"/>
      <c r="MJ1432" s="16"/>
      <c r="MK1432" s="16"/>
      <c r="ML1432" s="16"/>
      <c r="MM1432" s="16"/>
      <c r="MN1432" s="16"/>
      <c r="MO1432" s="16"/>
      <c r="MP1432" s="16"/>
      <c r="MQ1432" s="16"/>
      <c r="MR1432" s="16"/>
      <c r="MS1432" s="16"/>
      <c r="MT1432" s="16"/>
      <c r="MU1432" s="16"/>
      <c r="MV1432" s="16"/>
      <c r="MW1432" s="16"/>
      <c r="MX1432" s="16"/>
      <c r="MY1432" s="16"/>
      <c r="MZ1432" s="16"/>
      <c r="NA1432" s="16"/>
      <c r="NB1432" s="16"/>
      <c r="NC1432" s="16"/>
      <c r="ND1432" s="16"/>
      <c r="NE1432" s="16"/>
      <c r="NF1432" s="16"/>
      <c r="NG1432" s="16"/>
      <c r="NH1432" s="16"/>
      <c r="NI1432" s="16"/>
      <c r="NJ1432" s="16"/>
      <c r="NK1432" s="16"/>
      <c r="NL1432" s="16"/>
      <c r="NM1432" s="16"/>
      <c r="NN1432" s="16"/>
      <c r="NO1432" s="16"/>
      <c r="NP1432" s="16"/>
      <c r="NQ1432" s="16"/>
      <c r="NR1432" s="16"/>
      <c r="NS1432" s="16"/>
      <c r="NT1432" s="16"/>
      <c r="NU1432" s="16"/>
      <c r="NV1432" s="16"/>
      <c r="NW1432" s="16"/>
      <c r="NX1432" s="16"/>
      <c r="NY1432" s="16"/>
      <c r="NZ1432" s="16"/>
      <c r="OA1432" s="16"/>
      <c r="OB1432" s="16"/>
      <c r="OC1432" s="16"/>
      <c r="OD1432" s="16"/>
      <c r="OE1432" s="16"/>
      <c r="OF1432" s="16"/>
      <c r="OG1432" s="16"/>
      <c r="OH1432" s="16"/>
      <c r="OI1432" s="16"/>
      <c r="OJ1432" s="16"/>
      <c r="OK1432" s="16"/>
      <c r="OL1432" s="16"/>
      <c r="OM1432" s="16"/>
      <c r="ON1432" s="16"/>
      <c r="OO1432" s="16"/>
      <c r="OP1432" s="16"/>
      <c r="OQ1432" s="16"/>
      <c r="OR1432" s="16"/>
      <c r="OS1432" s="16"/>
      <c r="OT1432" s="16"/>
      <c r="OU1432" s="16"/>
      <c r="OV1432" s="16"/>
      <c r="OW1432" s="16"/>
      <c r="OX1432" s="16"/>
      <c r="OY1432" s="16"/>
      <c r="OZ1432" s="16"/>
      <c r="PA1432" s="16"/>
      <c r="PB1432" s="16"/>
      <c r="PC1432" s="16"/>
      <c r="PD1432" s="16"/>
      <c r="PE1432" s="16"/>
      <c r="PF1432" s="16"/>
      <c r="PG1432" s="16"/>
      <c r="PH1432" s="16"/>
      <c r="PI1432" s="16"/>
      <c r="PJ1432" s="16"/>
      <c r="PK1432" s="16"/>
      <c r="PL1432" s="16"/>
      <c r="PM1432" s="16"/>
      <c r="PN1432" s="16"/>
      <c r="PO1432" s="16"/>
      <c r="PP1432" s="16"/>
      <c r="PQ1432" s="16"/>
      <c r="PR1432" s="16"/>
      <c r="PS1432" s="16"/>
      <c r="PT1432" s="16"/>
      <c r="PU1432" s="16"/>
      <c r="PV1432" s="16"/>
      <c r="PW1432" s="16"/>
      <c r="PX1432" s="16"/>
      <c r="PY1432" s="16"/>
      <c r="PZ1432" s="16"/>
      <c r="QA1432" s="16"/>
      <c r="QB1432" s="16"/>
      <c r="QC1432" s="16"/>
      <c r="QD1432" s="16"/>
      <c r="QE1432" s="16"/>
      <c r="QF1432" s="16"/>
      <c r="QG1432" s="16"/>
      <c r="QH1432" s="16"/>
      <c r="QI1432" s="16"/>
      <c r="QJ1432" s="16"/>
      <c r="QK1432" s="16"/>
      <c r="QL1432" s="16"/>
      <c r="QM1432" s="16"/>
      <c r="QN1432" s="16"/>
      <c r="QO1432" s="16"/>
      <c r="QP1432" s="16"/>
      <c r="QQ1432" s="16"/>
      <c r="QR1432" s="16"/>
      <c r="QS1432" s="16"/>
      <c r="QT1432" s="16"/>
      <c r="QU1432" s="16"/>
      <c r="QV1432" s="16"/>
      <c r="QW1432" s="16"/>
      <c r="QX1432" s="16"/>
      <c r="QY1432" s="16"/>
      <c r="QZ1432" s="16"/>
      <c r="RA1432" s="16"/>
      <c r="RB1432" s="16"/>
      <c r="RC1432" s="16"/>
      <c r="RD1432" s="16"/>
      <c r="RE1432" s="16"/>
      <c r="RF1432" s="16"/>
      <c r="RG1432" s="16"/>
      <c r="RH1432" s="16"/>
      <c r="RI1432" s="16"/>
      <c r="RJ1432" s="16"/>
      <c r="RK1432" s="16"/>
      <c r="RL1432" s="16"/>
      <c r="RM1432" s="16"/>
      <c r="RN1432" s="16"/>
      <c r="RO1432" s="16"/>
      <c r="RP1432" s="16"/>
      <c r="RQ1432" s="16"/>
      <c r="RR1432" s="16"/>
      <c r="RS1432" s="16"/>
      <c r="RT1432" s="16"/>
      <c r="RU1432" s="16"/>
      <c r="RV1432" s="16"/>
      <c r="RW1432" s="16"/>
      <c r="RX1432" s="16"/>
      <c r="RY1432" s="16"/>
      <c r="RZ1432" s="16"/>
      <c r="SA1432" s="16"/>
      <c r="SB1432" s="16"/>
      <c r="SC1432" s="16"/>
      <c r="SD1432" s="16"/>
      <c r="SE1432" s="16"/>
      <c r="SF1432" s="16"/>
      <c r="SG1432" s="16"/>
      <c r="SH1432" s="16"/>
      <c r="SI1432" s="16"/>
      <c r="SJ1432" s="16"/>
      <c r="SK1432" s="16"/>
      <c r="SL1432" s="16"/>
      <c r="SM1432" s="16"/>
      <c r="SN1432" s="16"/>
      <c r="SO1432" s="16"/>
      <c r="SP1432" s="16"/>
      <c r="SQ1432" s="16"/>
      <c r="SR1432" s="16"/>
      <c r="SS1432" s="16"/>
      <c r="ST1432" s="16"/>
      <c r="SU1432" s="16"/>
      <c r="SV1432" s="16"/>
      <c r="SW1432" s="16"/>
      <c r="SX1432" s="16"/>
      <c r="SY1432" s="16"/>
      <c r="SZ1432" s="16"/>
      <c r="TA1432" s="16"/>
      <c r="TB1432" s="16"/>
      <c r="TC1432" s="16"/>
      <c r="TD1432" s="16"/>
      <c r="TE1432" s="16"/>
      <c r="TF1432" s="16"/>
      <c r="TG1432" s="16"/>
      <c r="TH1432" s="16"/>
      <c r="TI1432" s="16"/>
      <c r="TJ1432" s="16"/>
      <c r="TK1432" s="16"/>
      <c r="TL1432" s="16"/>
      <c r="TM1432" s="16"/>
      <c r="TN1432" s="16"/>
      <c r="TO1432" s="16"/>
      <c r="TP1432" s="16"/>
      <c r="TQ1432" s="16"/>
      <c r="TR1432" s="16"/>
      <c r="TS1432" s="16"/>
      <c r="TT1432" s="16"/>
      <c r="TU1432" s="16"/>
      <c r="TV1432" s="16"/>
      <c r="TW1432" s="16"/>
      <c r="TX1432" s="16"/>
      <c r="TY1432" s="16"/>
      <c r="TZ1432" s="16"/>
      <c r="UA1432" s="16"/>
      <c r="UB1432" s="16"/>
      <c r="UC1432" s="16"/>
      <c r="UD1432" s="16"/>
      <c r="UE1432" s="16"/>
      <c r="UF1432" s="16"/>
      <c r="UG1432" s="16"/>
      <c r="UH1432" s="16"/>
      <c r="UI1432" s="16"/>
      <c r="UJ1432" s="16"/>
      <c r="UK1432" s="16"/>
      <c r="UL1432" s="16"/>
      <c r="UM1432" s="16"/>
      <c r="UN1432" s="16"/>
      <c r="UO1432" s="16"/>
      <c r="UP1432" s="16"/>
      <c r="UQ1432" s="16"/>
      <c r="UR1432" s="16"/>
      <c r="US1432" s="16"/>
      <c r="UT1432" s="16"/>
      <c r="UU1432" s="16"/>
      <c r="UV1432" s="16"/>
      <c r="UW1432" s="16"/>
      <c r="UX1432" s="16"/>
      <c r="UY1432" s="16"/>
      <c r="UZ1432" s="16"/>
      <c r="VA1432" s="16"/>
      <c r="VB1432" s="16"/>
      <c r="VC1432" s="16"/>
      <c r="VD1432" s="16"/>
      <c r="VE1432" s="16"/>
      <c r="VF1432" s="16"/>
      <c r="VG1432" s="16"/>
      <c r="VH1432" s="16"/>
      <c r="VI1432" s="16"/>
      <c r="VJ1432" s="16"/>
      <c r="VK1432" s="16"/>
      <c r="VL1432" s="16"/>
      <c r="VM1432" s="16"/>
      <c r="VN1432" s="16"/>
      <c r="VO1432" s="16"/>
      <c r="VP1432" s="16"/>
      <c r="VQ1432" s="16"/>
      <c r="VR1432" s="16"/>
      <c r="VS1432" s="16"/>
      <c r="VT1432" s="16"/>
      <c r="VU1432" s="16"/>
      <c r="VV1432" s="16"/>
      <c r="VW1432" s="16"/>
      <c r="VX1432" s="16"/>
      <c r="VY1432" s="16"/>
      <c r="VZ1432" s="16"/>
      <c r="WA1432" s="16"/>
      <c r="WB1432" s="16"/>
      <c r="WC1432" s="16"/>
      <c r="WD1432" s="16"/>
      <c r="WE1432" s="16"/>
      <c r="WF1432" s="16"/>
      <c r="WG1432" s="16"/>
      <c r="WH1432" s="16"/>
      <c r="WI1432" s="16"/>
      <c r="WJ1432" s="16"/>
      <c r="WK1432" s="16"/>
      <c r="WL1432" s="16"/>
      <c r="WM1432" s="16"/>
      <c r="WN1432" s="16"/>
      <c r="WO1432" s="16"/>
      <c r="WP1432" s="16"/>
      <c r="WQ1432" s="16"/>
      <c r="WR1432" s="16"/>
      <c r="WS1432" s="16"/>
      <c r="WT1432" s="16"/>
      <c r="WU1432" s="16"/>
      <c r="WV1432" s="16"/>
      <c r="WW1432" s="16"/>
      <c r="WX1432" s="16"/>
      <c r="WY1432" s="16"/>
      <c r="WZ1432" s="16"/>
      <c r="XA1432" s="16"/>
      <c r="XB1432" s="16"/>
      <c r="XC1432" s="16"/>
      <c r="XD1432" s="16"/>
      <c r="XE1432" s="16"/>
      <c r="XF1432" s="16"/>
      <c r="XG1432" s="16"/>
      <c r="XH1432" s="16"/>
      <c r="XI1432" s="16"/>
      <c r="XJ1432" s="16"/>
      <c r="XK1432" s="16"/>
      <c r="XL1432" s="16"/>
      <c r="XM1432" s="16"/>
      <c r="XN1432" s="16"/>
      <c r="XO1432" s="16"/>
      <c r="XP1432" s="16"/>
      <c r="XQ1432" s="16"/>
      <c r="XR1432" s="16"/>
      <c r="XS1432" s="16"/>
      <c r="XT1432" s="16"/>
      <c r="XU1432" s="16"/>
      <c r="XV1432" s="16"/>
      <c r="XW1432" s="16"/>
      <c r="XX1432" s="16"/>
      <c r="XY1432" s="16"/>
      <c r="XZ1432" s="16"/>
      <c r="YA1432" s="16"/>
      <c r="YB1432" s="16"/>
      <c r="YC1432" s="16"/>
      <c r="YD1432" s="16"/>
      <c r="YE1432" s="16"/>
      <c r="YF1432" s="16"/>
      <c r="YG1432" s="16"/>
      <c r="YH1432" s="16"/>
      <c r="YI1432" s="16"/>
      <c r="YJ1432" s="16"/>
      <c r="YK1432" s="16"/>
      <c r="YL1432" s="16"/>
      <c r="YM1432" s="16"/>
      <c r="YN1432" s="16"/>
      <c r="YO1432" s="16"/>
      <c r="YP1432" s="16"/>
      <c r="YQ1432" s="16"/>
      <c r="YR1432" s="16"/>
      <c r="YS1432" s="16"/>
      <c r="YT1432" s="16"/>
      <c r="YU1432" s="16"/>
      <c r="YV1432" s="16"/>
      <c r="YW1432" s="16"/>
      <c r="YX1432" s="16"/>
      <c r="YY1432" s="16"/>
      <c r="YZ1432" s="16"/>
      <c r="ZA1432" s="16"/>
      <c r="ZB1432" s="16"/>
      <c r="ZC1432" s="16"/>
      <c r="ZD1432" s="16"/>
      <c r="ZE1432" s="16"/>
      <c r="ZF1432" s="16"/>
      <c r="ZG1432" s="16"/>
      <c r="ZH1432" s="16"/>
      <c r="ZI1432" s="16"/>
      <c r="ZJ1432" s="16"/>
      <c r="ZK1432" s="16"/>
      <c r="ZL1432" s="16"/>
      <c r="ZM1432" s="16"/>
      <c r="ZN1432" s="16"/>
      <c r="ZO1432" s="16"/>
      <c r="ZP1432" s="16"/>
      <c r="ZQ1432" s="16"/>
      <c r="ZR1432" s="16"/>
      <c r="ZS1432" s="16"/>
      <c r="ZT1432" s="16"/>
      <c r="ZU1432" s="16"/>
      <c r="ZV1432" s="16"/>
      <c r="ZW1432" s="16"/>
      <c r="ZX1432" s="16"/>
      <c r="ZY1432" s="16"/>
      <c r="ZZ1432" s="16"/>
      <c r="AAA1432" s="16"/>
      <c r="AAB1432" s="16"/>
      <c r="AAC1432" s="16"/>
      <c r="AAD1432" s="16"/>
      <c r="AAE1432" s="16"/>
    </row>
    <row r="1433" spans="1:707" s="16" customFormat="1" outlineLevel="3" x14ac:dyDescent="0.2">
      <c r="A1433" s="163"/>
      <c r="B1433" s="163"/>
      <c r="C1433" s="164"/>
      <c r="D1433" s="165"/>
      <c r="E1433" s="146" t="str">
        <f xml:space="preserve"> InpS!E$415</f>
        <v>Eligible for post financeability adjustments tax uplift - PR19 D-MeX revenue adjustment (ADDN1)</v>
      </c>
      <c r="F1433" s="146">
        <f xml:space="preserve"> InpS!F$415</f>
        <v>0</v>
      </c>
      <c r="G1433" s="146" t="str">
        <f xml:space="preserve"> InpS!G$415</f>
        <v>1 = Yes, 0 = No</v>
      </c>
    </row>
    <row r="1434" spans="1:707" s="16" customFormat="1" outlineLevel="3" x14ac:dyDescent="0.2">
      <c r="A1434" s="163"/>
      <c r="B1434" s="163"/>
      <c r="C1434" s="164"/>
      <c r="D1434" s="165"/>
      <c r="E1434" s="146" t="str">
        <f xml:space="preserve"> InpS!E$416</f>
        <v>Eligible for post financeability adjustments tax uplift - PR19 D-MeX revenue adjustment (ADDN2)</v>
      </c>
      <c r="F1434" s="146">
        <f xml:space="preserve"> InpS!F$416</f>
        <v>0</v>
      </c>
      <c r="G1434" s="146" t="str">
        <f xml:space="preserve"> InpS!G$416</f>
        <v>1 = Yes, 0 = No</v>
      </c>
    </row>
    <row r="1435" spans="1:707" s="16" customFormat="1" outlineLevel="3" x14ac:dyDescent="0.2">
      <c r="A1435" s="163"/>
      <c r="B1435" s="163"/>
      <c r="C1435" s="164"/>
      <c r="D1435" s="165"/>
      <c r="E1435" s="146" t="str">
        <f xml:space="preserve"> InpS!E$417</f>
        <v>Eligible for post financeability adjustments tax uplift - PR19 D-MeX revenue adjustment (Residential retail)</v>
      </c>
      <c r="F1435" s="146">
        <f xml:space="preserve"> InpS!F$417</f>
        <v>0</v>
      </c>
      <c r="G1435" s="146" t="str">
        <f xml:space="preserve"> InpS!G$417</f>
        <v>1 = Yes, 0 = No</v>
      </c>
    </row>
    <row r="1436" spans="1:707" s="16" customFormat="1" outlineLevel="3" x14ac:dyDescent="0.2">
      <c r="A1436" s="163"/>
      <c r="B1436" s="163"/>
      <c r="C1436" s="164"/>
      <c r="D1436" s="165"/>
      <c r="E1436" s="146" t="str">
        <f xml:space="preserve"> InpS!E$418</f>
        <v>Eligible for post financeability adjustments tax uplift - PR19 D-MeX revenue adjustment (Business retail)</v>
      </c>
      <c r="F1436" s="146">
        <f xml:space="preserve"> InpS!F$418</f>
        <v>0</v>
      </c>
      <c r="G1436" s="146" t="str">
        <f xml:space="preserve"> InpS!G$418</f>
        <v>1 = Yes, 0 = No</v>
      </c>
    </row>
    <row r="1437" spans="1:707" s="16" customFormat="1" outlineLevel="3" x14ac:dyDescent="0.2">
      <c r="A1437" s="163"/>
      <c r="B1437" s="163"/>
      <c r="C1437" s="164"/>
      <c r="D1437" s="165"/>
      <c r="F1437" s="166"/>
    </row>
    <row r="1438" spans="1:707" s="16" customFormat="1" outlineLevel="3" x14ac:dyDescent="0.2">
      <c r="A1438" s="163"/>
      <c r="B1438" s="163"/>
      <c r="C1438" s="164"/>
      <c r="D1438" s="165"/>
      <c r="E1438" s="16" t="s">
        <v>1005</v>
      </c>
      <c r="F1438" s="166">
        <f xml:space="preserve"> F1420 * (1 - F1429)</f>
        <v>0</v>
      </c>
      <c r="G1438" s="16" t="s">
        <v>158</v>
      </c>
    </row>
    <row r="1439" spans="1:707" s="16" customFormat="1" outlineLevel="3" x14ac:dyDescent="0.2">
      <c r="A1439" s="163"/>
      <c r="B1439" s="163"/>
      <c r="C1439" s="164"/>
      <c r="D1439" s="165"/>
      <c r="E1439" s="16" t="s">
        <v>1006</v>
      </c>
      <c r="F1439" s="166">
        <f t="shared" ref="F1439:F1445" si="446" xml:space="preserve"> F1421 * (1 - F1430)</f>
        <v>0</v>
      </c>
      <c r="G1439" s="16" t="s">
        <v>158</v>
      </c>
    </row>
    <row r="1440" spans="1:707" s="16" customFormat="1" outlineLevel="3" x14ac:dyDescent="0.2">
      <c r="A1440" s="163"/>
      <c r="B1440" s="163"/>
      <c r="C1440" s="164"/>
      <c r="D1440" s="165"/>
      <c r="E1440" s="16" t="s">
        <v>1007</v>
      </c>
      <c r="F1440" s="166">
        <f t="shared" si="446"/>
        <v>0</v>
      </c>
      <c r="G1440" s="16" t="s">
        <v>158</v>
      </c>
    </row>
    <row r="1441" spans="1:7" s="16" customFormat="1" outlineLevel="3" x14ac:dyDescent="0.2">
      <c r="A1441" s="163"/>
      <c r="B1441" s="163"/>
      <c r="C1441" s="164"/>
      <c r="D1441" s="165"/>
      <c r="E1441" s="16" t="s">
        <v>1008</v>
      </c>
      <c r="F1441" s="166">
        <f t="shared" si="446"/>
        <v>0</v>
      </c>
      <c r="G1441" s="16" t="s">
        <v>158</v>
      </c>
    </row>
    <row r="1442" spans="1:7" s="16" customFormat="1" outlineLevel="3" x14ac:dyDescent="0.2">
      <c r="A1442" s="163"/>
      <c r="B1442" s="163"/>
      <c r="C1442" s="164"/>
      <c r="D1442" s="165"/>
      <c r="E1442" s="16" t="s">
        <v>1009</v>
      </c>
      <c r="F1442" s="166">
        <f t="shared" si="446"/>
        <v>0</v>
      </c>
      <c r="G1442" s="16" t="s">
        <v>158</v>
      </c>
    </row>
    <row r="1443" spans="1:7" s="16" customFormat="1" outlineLevel="3" x14ac:dyDescent="0.2">
      <c r="A1443" s="163"/>
      <c r="B1443" s="163"/>
      <c r="C1443" s="164"/>
      <c r="D1443" s="165"/>
      <c r="E1443" s="16" t="s">
        <v>1010</v>
      </c>
      <c r="F1443" s="166">
        <f t="shared" si="446"/>
        <v>0</v>
      </c>
      <c r="G1443" s="16" t="s">
        <v>158</v>
      </c>
    </row>
    <row r="1444" spans="1:7" s="16" customFormat="1" outlineLevel="3" x14ac:dyDescent="0.2">
      <c r="A1444" s="163"/>
      <c r="B1444" s="163"/>
      <c r="C1444" s="164"/>
      <c r="D1444" s="165"/>
      <c r="E1444" s="16" t="s">
        <v>1011</v>
      </c>
      <c r="F1444" s="166">
        <f t="shared" si="446"/>
        <v>0</v>
      </c>
      <c r="G1444" s="16" t="s">
        <v>158</v>
      </c>
    </row>
    <row r="1445" spans="1:7" s="16" customFormat="1" outlineLevel="3" x14ac:dyDescent="0.2">
      <c r="A1445" s="163"/>
      <c r="B1445" s="163"/>
      <c r="C1445" s="164"/>
      <c r="D1445" s="165"/>
      <c r="E1445" s="16" t="s">
        <v>1012</v>
      </c>
      <c r="F1445" s="166">
        <f t="shared" si="446"/>
        <v>0</v>
      </c>
      <c r="G1445" s="16" t="s">
        <v>158</v>
      </c>
    </row>
    <row r="1446" spans="1:7" s="16" customFormat="1" outlineLevel="3" x14ac:dyDescent="0.2">
      <c r="A1446" s="163"/>
      <c r="B1446" s="163"/>
      <c r="C1446" s="164"/>
      <c r="D1446" s="165"/>
      <c r="F1446" s="166"/>
    </row>
    <row r="1447" spans="1:7" s="16" customFormat="1" outlineLevel="2" x14ac:dyDescent="0.2">
      <c r="A1447" s="163"/>
      <c r="B1447" s="163"/>
      <c r="C1447" s="164" t="s">
        <v>789</v>
      </c>
      <c r="D1447" s="165"/>
      <c r="F1447" s="166"/>
    </row>
    <row r="1448" spans="1:7" s="16" customFormat="1" outlineLevel="3" x14ac:dyDescent="0.2">
      <c r="A1448" s="163"/>
      <c r="B1448" s="163"/>
      <c r="D1448" s="165"/>
      <c r="E1448" s="16" t="str">
        <f xml:space="preserve"> E$252</f>
        <v>PR19 Bilateral entry (BEA) revenue adjustment expressed in 2022-23 CPIH FYA prices (WR)</v>
      </c>
      <c r="F1448" s="166">
        <f t="shared" ref="F1448:G1448" si="447" xml:space="preserve"> F$252</f>
        <v>0</v>
      </c>
      <c r="G1448" s="16" t="str">
        <f t="shared" si="447"/>
        <v>£m</v>
      </c>
    </row>
    <row r="1449" spans="1:7" s="16" customFormat="1" outlineLevel="3" x14ac:dyDescent="0.2">
      <c r="A1449" s="163"/>
      <c r="B1449" s="163"/>
      <c r="C1449" s="164"/>
      <c r="D1449" s="165"/>
      <c r="E1449" s="16" t="str">
        <f xml:space="preserve"> E$253</f>
        <v>PR19 Bilateral entry (BEA) revenue adjustment expressed in 2022-23 CPIH FYA prices (WN)</v>
      </c>
      <c r="F1449" s="166">
        <f t="shared" ref="F1449:G1449" si="448" xml:space="preserve"> F$253</f>
        <v>0</v>
      </c>
      <c r="G1449" s="16" t="str">
        <f t="shared" si="448"/>
        <v>£m</v>
      </c>
    </row>
    <row r="1450" spans="1:7" s="16" customFormat="1" outlineLevel="3" x14ac:dyDescent="0.2">
      <c r="A1450" s="163"/>
      <c r="B1450" s="163"/>
      <c r="C1450" s="164"/>
      <c r="D1450" s="165"/>
      <c r="E1450" s="16" t="str">
        <f xml:space="preserve"> E$254</f>
        <v>PR19 Bilateral entry (BEA) revenue adjustment expressed in 2022-23 CPIH FYA prices (WWN)</v>
      </c>
      <c r="F1450" s="166">
        <f t="shared" ref="F1450:G1450" si="449" xml:space="preserve"> F$254</f>
        <v>0</v>
      </c>
      <c r="G1450" s="16" t="str">
        <f t="shared" si="449"/>
        <v>£m</v>
      </c>
    </row>
    <row r="1451" spans="1:7" s="16" customFormat="1" outlineLevel="3" x14ac:dyDescent="0.2">
      <c r="A1451" s="163"/>
      <c r="B1451" s="163"/>
      <c r="C1451" s="164"/>
      <c r="D1451" s="165"/>
      <c r="E1451" s="16" t="str">
        <f xml:space="preserve"> E$255</f>
        <v>PR19 Bilateral entry (BEA) revenue adjustment expressed in 2022-23 CPIH FYA prices (BR)</v>
      </c>
      <c r="F1451" s="166">
        <f t="shared" ref="F1451:G1451" si="450" xml:space="preserve"> F$255</f>
        <v>0</v>
      </c>
      <c r="G1451" s="16" t="str">
        <f t="shared" si="450"/>
        <v>£m</v>
      </c>
    </row>
    <row r="1452" spans="1:7" s="16" customFormat="1" outlineLevel="3" x14ac:dyDescent="0.2">
      <c r="A1452" s="163"/>
      <c r="B1452" s="163"/>
      <c r="C1452" s="164"/>
      <c r="D1452" s="165"/>
      <c r="E1452" s="16" t="str">
        <f xml:space="preserve"> E$256</f>
        <v>PR19 Bilateral entry (BEA) revenue adjustment expressed in 2022-23 CPIH FYA prices (ADDN1)</v>
      </c>
      <c r="F1452" s="166">
        <f t="shared" ref="F1452:G1452" si="451" xml:space="preserve"> F$256</f>
        <v>0</v>
      </c>
      <c r="G1452" s="16" t="str">
        <f t="shared" si="451"/>
        <v>£m</v>
      </c>
    </row>
    <row r="1453" spans="1:7" s="16" customFormat="1" outlineLevel="3" x14ac:dyDescent="0.2">
      <c r="A1453" s="163"/>
      <c r="B1453" s="163"/>
      <c r="C1453" s="164"/>
      <c r="D1453" s="165"/>
      <c r="E1453" s="16" t="str">
        <f xml:space="preserve"> E$257</f>
        <v>PR19 Bilateral entry (BEA) revenue adjustment expressed in 2022-23 CPIH FYA prices (ADDN2)</v>
      </c>
      <c r="F1453" s="166">
        <f t="shared" ref="F1453:G1453" si="452" xml:space="preserve"> F$257</f>
        <v>0</v>
      </c>
      <c r="G1453" s="16" t="str">
        <f t="shared" si="452"/>
        <v>£m</v>
      </c>
    </row>
    <row r="1454" spans="1:7" s="16" customFormat="1" outlineLevel="3" x14ac:dyDescent="0.2">
      <c r="A1454" s="163"/>
      <c r="B1454" s="163"/>
      <c r="C1454" s="164"/>
      <c r="D1454" s="165"/>
      <c r="E1454" s="16" t="str">
        <f xml:space="preserve"> E$258</f>
        <v>PR19 Bilateral entry (BEA) revenue adjustment expressed in 2022-23 CPIH FYA prices (Residential retail)</v>
      </c>
      <c r="F1454" s="166">
        <f t="shared" ref="F1454:G1454" si="453" xml:space="preserve"> F$258</f>
        <v>0</v>
      </c>
      <c r="G1454" s="16" t="str">
        <f t="shared" si="453"/>
        <v>£m</v>
      </c>
    </row>
    <row r="1455" spans="1:7" s="16" customFormat="1" outlineLevel="3" x14ac:dyDescent="0.2">
      <c r="A1455" s="163"/>
      <c r="B1455" s="163"/>
      <c r="C1455" s="164"/>
      <c r="D1455" s="165"/>
      <c r="E1455" s="16" t="str">
        <f xml:space="preserve"> E$259</f>
        <v>PR19 Bilateral entry (BEA) revenue adjustment expressed in 2022-23 CPIH FYA prices (Business retail)</v>
      </c>
      <c r="F1455" s="166">
        <f t="shared" ref="F1455:G1455" si="454" xml:space="preserve"> F$259</f>
        <v>0</v>
      </c>
      <c r="G1455" s="16" t="str">
        <f t="shared" si="454"/>
        <v>£m</v>
      </c>
    </row>
    <row r="1456" spans="1:7" s="16" customFormat="1" outlineLevel="3" x14ac:dyDescent="0.2">
      <c r="A1456" s="163"/>
      <c r="B1456" s="163"/>
      <c r="C1456" s="164"/>
      <c r="D1456" s="165"/>
      <c r="F1456" s="166"/>
    </row>
    <row r="1457" spans="1:7" s="16" customFormat="1" outlineLevel="3" x14ac:dyDescent="0.2">
      <c r="A1457" s="163"/>
      <c r="B1457" s="163"/>
      <c r="C1457" s="164"/>
      <c r="D1457" s="165"/>
      <c r="E1457" s="146" t="str">
        <f xml:space="preserve"> InpS!E$420</f>
        <v>Eligible for post financeability adjustments tax uplift - PR19 Bilateral entry (BEA) revenue adjustment (WR)</v>
      </c>
      <c r="F1457" s="146">
        <f xml:space="preserve"> InpS!F$420</f>
        <v>0</v>
      </c>
      <c r="G1457" s="146" t="str">
        <f xml:space="preserve"> InpS!G$420</f>
        <v>1 = Yes, 0 = No</v>
      </c>
    </row>
    <row r="1458" spans="1:7" s="16" customFormat="1" outlineLevel="3" x14ac:dyDescent="0.2">
      <c r="A1458" s="163"/>
      <c r="B1458" s="163"/>
      <c r="C1458" s="164"/>
      <c r="D1458" s="165"/>
      <c r="E1458" s="146" t="str">
        <f xml:space="preserve"> InpS!E$421</f>
        <v>Eligible for post financeability adjustments tax uplift - PR19 Bilateral entry (BEA) revenue adjustment (WN)</v>
      </c>
      <c r="F1458" s="146">
        <f xml:space="preserve"> InpS!F$421</f>
        <v>0</v>
      </c>
      <c r="G1458" s="146" t="str">
        <f xml:space="preserve"> InpS!G$421</f>
        <v>1 = Yes, 0 = No</v>
      </c>
    </row>
    <row r="1459" spans="1:7" s="16" customFormat="1" outlineLevel="3" x14ac:dyDescent="0.2">
      <c r="A1459" s="163"/>
      <c r="B1459" s="163"/>
      <c r="C1459" s="164"/>
      <c r="D1459" s="165"/>
      <c r="E1459" s="146" t="str">
        <f xml:space="preserve"> InpS!E$422</f>
        <v>Eligible for post financeability adjustments tax uplift - PR19 Bilateral entry (BEA) revenue adjustment (WWN)</v>
      </c>
      <c r="F1459" s="146">
        <f xml:space="preserve"> InpS!F$422</f>
        <v>0</v>
      </c>
      <c r="G1459" s="146" t="str">
        <f xml:space="preserve"> InpS!G$422</f>
        <v>1 = Yes, 0 = No</v>
      </c>
    </row>
    <row r="1460" spans="1:7" s="16" customFormat="1" outlineLevel="3" x14ac:dyDescent="0.2">
      <c r="A1460" s="163"/>
      <c r="B1460" s="163"/>
      <c r="C1460" s="164"/>
      <c r="D1460" s="165"/>
      <c r="E1460" s="146" t="str">
        <f xml:space="preserve"> InpS!E$423</f>
        <v>Eligible for post financeability adjustments tax uplift - PR19 Bilateral entry (BEA) revenue adjustment (BR)</v>
      </c>
      <c r="F1460" s="146">
        <f xml:space="preserve"> InpS!F$423</f>
        <v>0</v>
      </c>
      <c r="G1460" s="146" t="str">
        <f xml:space="preserve"> InpS!G$423</f>
        <v>1 = Yes, 0 = No</v>
      </c>
    </row>
    <row r="1461" spans="1:7" s="16" customFormat="1" outlineLevel="3" x14ac:dyDescent="0.2">
      <c r="A1461" s="163"/>
      <c r="B1461" s="163"/>
      <c r="C1461" s="164"/>
      <c r="D1461" s="165"/>
      <c r="E1461" s="146" t="str">
        <f xml:space="preserve"> InpS!E$424</f>
        <v>Eligible for post financeability adjustments tax uplift - PR19 Bilateral entry (BEA) revenue adjustment (ADDN1)</v>
      </c>
      <c r="F1461" s="146">
        <f xml:space="preserve"> InpS!F$424</f>
        <v>0</v>
      </c>
      <c r="G1461" s="146" t="str">
        <f xml:space="preserve"> InpS!G$424</f>
        <v>1 = Yes, 0 = No</v>
      </c>
    </row>
    <row r="1462" spans="1:7" s="16" customFormat="1" outlineLevel="3" x14ac:dyDescent="0.2">
      <c r="A1462" s="163"/>
      <c r="B1462" s="163"/>
      <c r="C1462" s="164"/>
      <c r="D1462" s="165"/>
      <c r="E1462" s="146" t="str">
        <f xml:space="preserve"> InpS!E$425</f>
        <v>Eligible for post financeability adjustments tax uplift - PR19 Bilateral entry (BEA) revenue adjustment (ADDN2)</v>
      </c>
      <c r="F1462" s="146">
        <f xml:space="preserve"> InpS!F$425</f>
        <v>0</v>
      </c>
      <c r="G1462" s="146" t="str">
        <f xml:space="preserve"> InpS!G$425</f>
        <v>1 = Yes, 0 = No</v>
      </c>
    </row>
    <row r="1463" spans="1:7" s="16" customFormat="1" outlineLevel="3" x14ac:dyDescent="0.2">
      <c r="A1463" s="163"/>
      <c r="B1463" s="163"/>
      <c r="C1463" s="164"/>
      <c r="D1463" s="165"/>
      <c r="E1463" s="146" t="str">
        <f xml:space="preserve"> InpS!E$426</f>
        <v>Eligible for post financeability adjustments tax uplift - PR19 Bilateral entry (BEA) revenue adjustment (Residential retail)</v>
      </c>
      <c r="F1463" s="146">
        <f xml:space="preserve"> InpS!F$426</f>
        <v>0</v>
      </c>
      <c r="G1463" s="146" t="str">
        <f xml:space="preserve"> InpS!G$426</f>
        <v>1 = Yes, 0 = No</v>
      </c>
    </row>
    <row r="1464" spans="1:7" s="16" customFormat="1" outlineLevel="3" x14ac:dyDescent="0.2">
      <c r="A1464" s="163"/>
      <c r="B1464" s="163"/>
      <c r="C1464" s="164"/>
      <c r="D1464" s="165"/>
      <c r="E1464" s="146" t="str">
        <f xml:space="preserve"> InpS!E$427</f>
        <v>Eligible for post financeability adjustments tax uplift - PR19 Bilateral entry (BEA) revenue adjustment (Business retail)</v>
      </c>
      <c r="F1464" s="146">
        <f xml:space="preserve"> InpS!F$427</f>
        <v>0</v>
      </c>
      <c r="G1464" s="146" t="str">
        <f xml:space="preserve"> InpS!G$427</f>
        <v>1 = Yes, 0 = No</v>
      </c>
    </row>
    <row r="1465" spans="1:7" s="16" customFormat="1" outlineLevel="3" x14ac:dyDescent="0.2">
      <c r="A1465" s="163"/>
      <c r="B1465" s="163"/>
      <c r="C1465" s="164"/>
      <c r="D1465" s="165"/>
      <c r="F1465" s="166"/>
    </row>
    <row r="1466" spans="1:7" s="16" customFormat="1" outlineLevel="3" x14ac:dyDescent="0.2">
      <c r="A1466" s="163"/>
      <c r="B1466" s="163"/>
      <c r="C1466" s="164"/>
      <c r="D1466" s="165"/>
      <c r="E1466" s="16" t="s">
        <v>1013</v>
      </c>
      <c r="F1466" s="166">
        <f xml:space="preserve"> F1448 * (1 - F1457)</f>
        <v>0</v>
      </c>
      <c r="G1466" s="16" t="s">
        <v>158</v>
      </c>
    </row>
    <row r="1467" spans="1:7" s="16" customFormat="1" outlineLevel="3" x14ac:dyDescent="0.2">
      <c r="A1467" s="163"/>
      <c r="B1467" s="163"/>
      <c r="C1467" s="164"/>
      <c r="D1467" s="165"/>
      <c r="E1467" s="16" t="s">
        <v>1014</v>
      </c>
      <c r="F1467" s="166">
        <f t="shared" ref="F1467:F1473" si="455" xml:space="preserve"> F1449 * (1 - F1458)</f>
        <v>0</v>
      </c>
      <c r="G1467" s="16" t="s">
        <v>158</v>
      </c>
    </row>
    <row r="1468" spans="1:7" s="16" customFormat="1" outlineLevel="3" x14ac:dyDescent="0.2">
      <c r="A1468" s="163"/>
      <c r="B1468" s="163"/>
      <c r="C1468" s="164"/>
      <c r="D1468" s="165"/>
      <c r="E1468" s="16" t="s">
        <v>1015</v>
      </c>
      <c r="F1468" s="166">
        <f t="shared" si="455"/>
        <v>0</v>
      </c>
      <c r="G1468" s="16" t="s">
        <v>158</v>
      </c>
    </row>
    <row r="1469" spans="1:7" s="16" customFormat="1" outlineLevel="3" x14ac:dyDescent="0.2">
      <c r="A1469" s="163"/>
      <c r="B1469" s="163"/>
      <c r="C1469" s="164"/>
      <c r="D1469" s="165"/>
      <c r="E1469" s="16" t="s">
        <v>1016</v>
      </c>
      <c r="F1469" s="166">
        <f t="shared" si="455"/>
        <v>0</v>
      </c>
      <c r="G1469" s="16" t="s">
        <v>158</v>
      </c>
    </row>
    <row r="1470" spans="1:7" s="16" customFormat="1" outlineLevel="3" x14ac:dyDescent="0.2">
      <c r="A1470" s="163"/>
      <c r="B1470" s="163"/>
      <c r="C1470" s="164"/>
      <c r="D1470" s="165"/>
      <c r="E1470" s="16" t="s">
        <v>1017</v>
      </c>
      <c r="F1470" s="166">
        <f t="shared" si="455"/>
        <v>0</v>
      </c>
      <c r="G1470" s="16" t="s">
        <v>158</v>
      </c>
    </row>
    <row r="1471" spans="1:7" s="16" customFormat="1" outlineLevel="3" x14ac:dyDescent="0.2">
      <c r="A1471" s="163"/>
      <c r="B1471" s="163"/>
      <c r="C1471" s="164"/>
      <c r="D1471" s="165"/>
      <c r="E1471" s="16" t="s">
        <v>1018</v>
      </c>
      <c r="F1471" s="166">
        <f t="shared" si="455"/>
        <v>0</v>
      </c>
      <c r="G1471" s="16" t="s">
        <v>158</v>
      </c>
    </row>
    <row r="1472" spans="1:7" s="16" customFormat="1" outlineLevel="3" x14ac:dyDescent="0.2">
      <c r="A1472" s="163"/>
      <c r="B1472" s="163"/>
      <c r="C1472" s="164"/>
      <c r="D1472" s="165"/>
      <c r="E1472" s="16" t="s">
        <v>1019</v>
      </c>
      <c r="F1472" s="166">
        <f t="shared" si="455"/>
        <v>0</v>
      </c>
      <c r="G1472" s="16" t="s">
        <v>158</v>
      </c>
    </row>
    <row r="1473" spans="1:7" s="16" customFormat="1" outlineLevel="3" x14ac:dyDescent="0.2">
      <c r="A1473" s="163"/>
      <c r="B1473" s="163"/>
      <c r="C1473" s="164"/>
      <c r="D1473" s="165"/>
      <c r="E1473" s="16" t="s">
        <v>1020</v>
      </c>
      <c r="F1473" s="166">
        <f t="shared" si="455"/>
        <v>0</v>
      </c>
      <c r="G1473" s="16" t="s">
        <v>158</v>
      </c>
    </row>
    <row r="1474" spans="1:7" s="16" customFormat="1" outlineLevel="3" x14ac:dyDescent="0.2">
      <c r="A1474" s="163"/>
      <c r="B1474" s="163"/>
      <c r="C1474" s="164"/>
      <c r="D1474" s="165"/>
      <c r="F1474" s="166"/>
    </row>
    <row r="1475" spans="1:7" s="16" customFormat="1" outlineLevel="2" x14ac:dyDescent="0.2">
      <c r="A1475" s="163"/>
      <c r="B1475" s="163"/>
      <c r="C1475" s="164" t="s">
        <v>798</v>
      </c>
      <c r="D1475" s="165"/>
      <c r="F1475" s="166"/>
    </row>
    <row r="1476" spans="1:7" s="16" customFormat="1" outlineLevel="3" x14ac:dyDescent="0.2">
      <c r="A1476" s="163"/>
      <c r="B1476" s="163"/>
      <c r="D1476" s="165"/>
      <c r="E1476" s="16" t="str">
        <f xml:space="preserve"> E$270</f>
        <v>PR19 Business retail revenue adjustment expressed in 2022-23 CPIH FYA prices (WR)</v>
      </c>
      <c r="F1476" s="166">
        <f t="shared" ref="F1476:G1476" si="456" xml:space="preserve"> F$270</f>
        <v>0</v>
      </c>
      <c r="G1476" s="16" t="str">
        <f t="shared" si="456"/>
        <v>£m</v>
      </c>
    </row>
    <row r="1477" spans="1:7" s="16" customFormat="1" outlineLevel="3" x14ac:dyDescent="0.2">
      <c r="A1477" s="163"/>
      <c r="B1477" s="163"/>
      <c r="C1477" s="164"/>
      <c r="D1477" s="165"/>
      <c r="E1477" s="16" t="str">
        <f xml:space="preserve"> E$271</f>
        <v>PR19 Business retail revenue adjustment expressed in 2022-23 CPIH FYA prices (WN)</v>
      </c>
      <c r="F1477" s="166">
        <f t="shared" ref="F1477:G1477" si="457" xml:space="preserve"> F$271</f>
        <v>0</v>
      </c>
      <c r="G1477" s="16" t="str">
        <f t="shared" si="457"/>
        <v>£m</v>
      </c>
    </row>
    <row r="1478" spans="1:7" s="16" customFormat="1" outlineLevel="3" x14ac:dyDescent="0.2">
      <c r="A1478" s="163"/>
      <c r="B1478" s="163"/>
      <c r="C1478" s="164"/>
      <c r="D1478" s="165"/>
      <c r="E1478" s="16" t="str">
        <f xml:space="preserve"> E$272</f>
        <v>PR19 Business retail revenue adjustment expressed in 2022-23 CPIH FYA prices (WWN)</v>
      </c>
      <c r="F1478" s="166">
        <f t="shared" ref="F1478:G1478" si="458" xml:space="preserve"> F$272</f>
        <v>0</v>
      </c>
      <c r="G1478" s="16" t="str">
        <f t="shared" si="458"/>
        <v>£m</v>
      </c>
    </row>
    <row r="1479" spans="1:7" s="16" customFormat="1" outlineLevel="3" x14ac:dyDescent="0.2">
      <c r="A1479" s="163"/>
      <c r="B1479" s="163"/>
      <c r="C1479" s="164"/>
      <c r="D1479" s="165"/>
      <c r="E1479" s="16" t="str">
        <f xml:space="preserve"> E$273</f>
        <v>PR19 Business retail revenue adjustment expressed in 2022-23 CPIH FYA prices (BR)</v>
      </c>
      <c r="F1479" s="166">
        <f t="shared" ref="F1479:G1479" si="459" xml:space="preserve"> F$273</f>
        <v>0</v>
      </c>
      <c r="G1479" s="16" t="str">
        <f t="shared" si="459"/>
        <v>£m</v>
      </c>
    </row>
    <row r="1480" spans="1:7" s="16" customFormat="1" outlineLevel="3" x14ac:dyDescent="0.2">
      <c r="A1480" s="163"/>
      <c r="B1480" s="163"/>
      <c r="C1480" s="164"/>
      <c r="D1480" s="165"/>
      <c r="E1480" s="16" t="str">
        <f xml:space="preserve"> E$274</f>
        <v>PR19 Business retail revenue adjustment expressed in 2022-23 CPIH FYA prices (ADDN1)</v>
      </c>
      <c r="F1480" s="166">
        <f t="shared" ref="F1480:G1480" si="460" xml:space="preserve"> F$274</f>
        <v>0</v>
      </c>
      <c r="G1480" s="16" t="str">
        <f t="shared" si="460"/>
        <v>£m</v>
      </c>
    </row>
    <row r="1481" spans="1:7" s="16" customFormat="1" outlineLevel="3" x14ac:dyDescent="0.2">
      <c r="A1481" s="163"/>
      <c r="B1481" s="163"/>
      <c r="C1481" s="164"/>
      <c r="D1481" s="165"/>
      <c r="E1481" s="16" t="str">
        <f xml:space="preserve"> E$275</f>
        <v>PR19 Business retail revenue adjustment expressed in 2022-23 CPIH FYA prices (ADDN2)</v>
      </c>
      <c r="F1481" s="166">
        <f t="shared" ref="F1481:G1481" si="461" xml:space="preserve"> F$275</f>
        <v>0</v>
      </c>
      <c r="G1481" s="16" t="str">
        <f t="shared" si="461"/>
        <v>£m</v>
      </c>
    </row>
    <row r="1482" spans="1:7" s="16" customFormat="1" outlineLevel="3" x14ac:dyDescent="0.2">
      <c r="A1482" s="163"/>
      <c r="B1482" s="163"/>
      <c r="C1482" s="164"/>
      <c r="D1482" s="165"/>
      <c r="E1482" s="16" t="str">
        <f xml:space="preserve"> E$276</f>
        <v>PR19 Business retail revenue adjustment expressed in 2022-23 CPIH FYA prices (Residential retail)</v>
      </c>
      <c r="F1482" s="166">
        <f t="shared" ref="F1482:G1482" si="462" xml:space="preserve"> F$276</f>
        <v>0</v>
      </c>
      <c r="G1482" s="16" t="str">
        <f t="shared" si="462"/>
        <v>£m</v>
      </c>
    </row>
    <row r="1483" spans="1:7" s="16" customFormat="1" outlineLevel="3" x14ac:dyDescent="0.2">
      <c r="A1483" s="163"/>
      <c r="B1483" s="163"/>
      <c r="C1483" s="164"/>
      <c r="D1483" s="165"/>
      <c r="E1483" s="16" t="str">
        <f xml:space="preserve"> E$277</f>
        <v>PR19 Business retail revenue adjustment expressed in 2022-23 CPIH FYA prices (Business retail)</v>
      </c>
      <c r="F1483" s="166">
        <f t="shared" ref="F1483:G1483" si="463" xml:space="preserve"> F$277</f>
        <v>1.7591436110666878</v>
      </c>
      <c r="G1483" s="16" t="str">
        <f t="shared" si="463"/>
        <v>£m</v>
      </c>
    </row>
    <row r="1484" spans="1:7" s="16" customFormat="1" outlineLevel="3" x14ac:dyDescent="0.2">
      <c r="A1484" s="163"/>
      <c r="B1484" s="163"/>
      <c r="C1484" s="164"/>
      <c r="D1484" s="165"/>
      <c r="F1484" s="166"/>
    </row>
    <row r="1485" spans="1:7" s="16" customFormat="1" outlineLevel="3" x14ac:dyDescent="0.2">
      <c r="A1485" s="163"/>
      <c r="B1485" s="163"/>
      <c r="C1485" s="164"/>
      <c r="D1485" s="165"/>
      <c r="E1485" s="146" t="str">
        <f xml:space="preserve"> InpS!E$456</f>
        <v>Eligible for post financeability adjustments tax uplift - PR19 Business retail revenue adjustment (WR)</v>
      </c>
      <c r="F1485" s="146">
        <f xml:space="preserve"> InpS!F$456</f>
        <v>0</v>
      </c>
      <c r="G1485" s="146" t="str">
        <f xml:space="preserve"> InpS!G$456</f>
        <v>1 = Yes, 0 = No</v>
      </c>
    </row>
    <row r="1486" spans="1:7" s="16" customFormat="1" outlineLevel="3" x14ac:dyDescent="0.2">
      <c r="A1486" s="163"/>
      <c r="B1486" s="163"/>
      <c r="C1486" s="164"/>
      <c r="D1486" s="165"/>
      <c r="E1486" s="146" t="str">
        <f xml:space="preserve"> InpS!E$457</f>
        <v>Eligible for post financeability adjustments tax uplift - PR19 Business retail revenue adjustment (WN)</v>
      </c>
      <c r="F1486" s="146">
        <f xml:space="preserve"> InpS!F$457</f>
        <v>0</v>
      </c>
      <c r="G1486" s="146" t="str">
        <f xml:space="preserve"> InpS!G$457</f>
        <v>1 = Yes, 0 = No</v>
      </c>
    </row>
    <row r="1487" spans="1:7" s="16" customFormat="1" outlineLevel="3" x14ac:dyDescent="0.2">
      <c r="A1487" s="163"/>
      <c r="B1487" s="163"/>
      <c r="C1487" s="164"/>
      <c r="D1487" s="165"/>
      <c r="E1487" s="146" t="str">
        <f xml:space="preserve"> InpS!E$458</f>
        <v>Eligible for post financeability adjustments tax uplift - PR19 Business retail revenue adjustment (WWN)</v>
      </c>
      <c r="F1487" s="146">
        <f xml:space="preserve"> InpS!F$458</f>
        <v>0</v>
      </c>
      <c r="G1487" s="146" t="str">
        <f xml:space="preserve"> InpS!G$458</f>
        <v>1 = Yes, 0 = No</v>
      </c>
    </row>
    <row r="1488" spans="1:7" s="16" customFormat="1" outlineLevel="3" x14ac:dyDescent="0.2">
      <c r="A1488" s="163"/>
      <c r="B1488" s="163"/>
      <c r="C1488" s="164"/>
      <c r="D1488" s="165"/>
      <c r="E1488" s="146" t="str">
        <f xml:space="preserve"> InpS!E$459</f>
        <v>Eligible for post financeability adjustments tax uplift - PR19 Business retail revenue adjustment (BR)</v>
      </c>
      <c r="F1488" s="146">
        <f xml:space="preserve"> InpS!F$459</f>
        <v>0</v>
      </c>
      <c r="G1488" s="146" t="str">
        <f xml:space="preserve"> InpS!G$459</f>
        <v>1 = Yes, 0 = No</v>
      </c>
    </row>
    <row r="1489" spans="1:7" s="16" customFormat="1" outlineLevel="3" x14ac:dyDescent="0.2">
      <c r="A1489" s="163"/>
      <c r="B1489" s="163"/>
      <c r="C1489" s="164"/>
      <c r="D1489" s="165"/>
      <c r="E1489" s="146" t="str">
        <f xml:space="preserve"> InpS!E$460</f>
        <v>Eligible for post financeability adjustments tax uplift - PR19 Business retail revenue adjustment (ADDN1)</v>
      </c>
      <c r="F1489" s="146">
        <f xml:space="preserve"> InpS!F$460</f>
        <v>0</v>
      </c>
      <c r="G1489" s="146" t="str">
        <f xml:space="preserve"> InpS!G$460</f>
        <v>1 = Yes, 0 = No</v>
      </c>
    </row>
    <row r="1490" spans="1:7" s="16" customFormat="1" outlineLevel="3" x14ac:dyDescent="0.2">
      <c r="A1490" s="163"/>
      <c r="B1490" s="163"/>
      <c r="C1490" s="164"/>
      <c r="D1490" s="165"/>
      <c r="E1490" s="146" t="str">
        <f xml:space="preserve"> InpS!E$461</f>
        <v>Eligible for post financeability adjustments tax uplift - PR19 Business retail revenue adjustment (ADDN2)</v>
      </c>
      <c r="F1490" s="146">
        <f xml:space="preserve"> InpS!F$461</f>
        <v>0</v>
      </c>
      <c r="G1490" s="146" t="str">
        <f xml:space="preserve"> InpS!G$461</f>
        <v>1 = Yes, 0 = No</v>
      </c>
    </row>
    <row r="1491" spans="1:7" s="16" customFormat="1" outlineLevel="3" x14ac:dyDescent="0.2">
      <c r="A1491" s="163"/>
      <c r="B1491" s="163"/>
      <c r="C1491" s="164"/>
      <c r="D1491" s="165"/>
      <c r="E1491" s="146" t="str">
        <f xml:space="preserve"> InpS!E$462</f>
        <v>Eligible for post financeability adjustments tax uplift - PR19 Business retail revenue adjustment (Residential retail)</v>
      </c>
      <c r="F1491" s="146">
        <f xml:space="preserve"> InpS!F$462</f>
        <v>0</v>
      </c>
      <c r="G1491" s="146" t="str">
        <f xml:space="preserve"> InpS!G$462</f>
        <v>1 = Yes, 0 = No</v>
      </c>
    </row>
    <row r="1492" spans="1:7" s="16" customFormat="1" outlineLevel="3" x14ac:dyDescent="0.2">
      <c r="A1492" s="163"/>
      <c r="B1492" s="163"/>
      <c r="C1492" s="164"/>
      <c r="D1492" s="165"/>
      <c r="E1492" s="146" t="str">
        <f xml:space="preserve"> InpS!E$463</f>
        <v>Eligible for post financeability adjustments tax uplift - PR19 Business retail revenue adjustment (Business retail)</v>
      </c>
      <c r="F1492" s="146">
        <f xml:space="preserve"> InpS!F$463</f>
        <v>0</v>
      </c>
      <c r="G1492" s="146" t="str">
        <f xml:space="preserve"> InpS!G$463</f>
        <v>1 = Yes, 0 = No</v>
      </c>
    </row>
    <row r="1493" spans="1:7" s="16" customFormat="1" outlineLevel="3" x14ac:dyDescent="0.2">
      <c r="A1493" s="163"/>
      <c r="B1493" s="163"/>
      <c r="C1493" s="164"/>
      <c r="D1493" s="165"/>
      <c r="F1493" s="166"/>
    </row>
    <row r="1494" spans="1:7" s="16" customFormat="1" outlineLevel="3" x14ac:dyDescent="0.2">
      <c r="A1494" s="163"/>
      <c r="B1494" s="163"/>
      <c r="C1494" s="164"/>
      <c r="D1494" s="165"/>
      <c r="E1494" s="16" t="s">
        <v>1021</v>
      </c>
      <c r="F1494" s="166">
        <f xml:space="preserve"> F1476 * (1 - F1485)</f>
        <v>0</v>
      </c>
      <c r="G1494" s="16" t="s">
        <v>158</v>
      </c>
    </row>
    <row r="1495" spans="1:7" s="16" customFormat="1" outlineLevel="3" x14ac:dyDescent="0.2">
      <c r="A1495" s="163"/>
      <c r="B1495" s="163"/>
      <c r="C1495" s="164"/>
      <c r="D1495" s="165"/>
      <c r="E1495" s="16" t="s">
        <v>1022</v>
      </c>
      <c r="F1495" s="166">
        <f t="shared" ref="F1495:F1501" si="464" xml:space="preserve"> F1477 * (1 - F1486)</f>
        <v>0</v>
      </c>
      <c r="G1495" s="16" t="s">
        <v>158</v>
      </c>
    </row>
    <row r="1496" spans="1:7" s="16" customFormat="1" outlineLevel="3" x14ac:dyDescent="0.2">
      <c r="A1496" s="163"/>
      <c r="B1496" s="163"/>
      <c r="C1496" s="164"/>
      <c r="D1496" s="165"/>
      <c r="E1496" s="16" t="s">
        <v>1023</v>
      </c>
      <c r="F1496" s="166">
        <f t="shared" si="464"/>
        <v>0</v>
      </c>
      <c r="G1496" s="16" t="s">
        <v>158</v>
      </c>
    </row>
    <row r="1497" spans="1:7" s="16" customFormat="1" outlineLevel="3" x14ac:dyDescent="0.2">
      <c r="A1497" s="163"/>
      <c r="B1497" s="163"/>
      <c r="C1497" s="164"/>
      <c r="D1497" s="165"/>
      <c r="E1497" s="16" t="s">
        <v>1024</v>
      </c>
      <c r="F1497" s="166">
        <f t="shared" si="464"/>
        <v>0</v>
      </c>
      <c r="G1497" s="16" t="s">
        <v>158</v>
      </c>
    </row>
    <row r="1498" spans="1:7" s="16" customFormat="1" outlineLevel="3" x14ac:dyDescent="0.2">
      <c r="A1498" s="163"/>
      <c r="B1498" s="163"/>
      <c r="C1498" s="164"/>
      <c r="D1498" s="165"/>
      <c r="E1498" s="16" t="s">
        <v>1025</v>
      </c>
      <c r="F1498" s="166">
        <f t="shared" si="464"/>
        <v>0</v>
      </c>
      <c r="G1498" s="16" t="s">
        <v>158</v>
      </c>
    </row>
    <row r="1499" spans="1:7" s="16" customFormat="1" outlineLevel="3" x14ac:dyDescent="0.2">
      <c r="A1499" s="163"/>
      <c r="B1499" s="163"/>
      <c r="C1499" s="164"/>
      <c r="D1499" s="165"/>
      <c r="E1499" s="16" t="s">
        <v>1026</v>
      </c>
      <c r="F1499" s="166">
        <f t="shared" si="464"/>
        <v>0</v>
      </c>
      <c r="G1499" s="16" t="s">
        <v>158</v>
      </c>
    </row>
    <row r="1500" spans="1:7" s="16" customFormat="1" outlineLevel="3" x14ac:dyDescent="0.2">
      <c r="A1500" s="163"/>
      <c r="B1500" s="163"/>
      <c r="C1500" s="164"/>
      <c r="D1500" s="165"/>
      <c r="E1500" s="16" t="s">
        <v>1027</v>
      </c>
      <c r="F1500" s="166">
        <f t="shared" si="464"/>
        <v>0</v>
      </c>
      <c r="G1500" s="16" t="s">
        <v>158</v>
      </c>
    </row>
    <row r="1501" spans="1:7" s="16" customFormat="1" outlineLevel="3" x14ac:dyDescent="0.2">
      <c r="A1501" s="163"/>
      <c r="B1501" s="163"/>
      <c r="C1501" s="164"/>
      <c r="D1501" s="165"/>
      <c r="E1501" s="16" t="s">
        <v>1028</v>
      </c>
      <c r="F1501" s="166">
        <f t="shared" si="464"/>
        <v>1.7591436110666878</v>
      </c>
      <c r="G1501" s="16" t="s">
        <v>158</v>
      </c>
    </row>
    <row r="1502" spans="1:7" s="16" customFormat="1" outlineLevel="3" x14ac:dyDescent="0.2">
      <c r="A1502" s="163"/>
      <c r="B1502" s="163"/>
      <c r="C1502" s="164"/>
      <c r="D1502" s="165"/>
      <c r="F1502" s="166"/>
    </row>
    <row r="1503" spans="1:7" s="16" customFormat="1" outlineLevel="2" x14ac:dyDescent="0.2">
      <c r="A1503" s="163"/>
      <c r="B1503" s="163"/>
      <c r="C1503" s="164" t="s">
        <v>807</v>
      </c>
      <c r="D1503" s="165"/>
      <c r="F1503" s="166"/>
    </row>
    <row r="1504" spans="1:7" s="16" customFormat="1" outlineLevel="3" x14ac:dyDescent="0.2">
      <c r="A1504" s="163"/>
      <c r="B1504" s="163"/>
      <c r="D1504" s="165"/>
      <c r="E1504" s="16" t="str">
        <f xml:space="preserve"> E$279</f>
        <v>PR19 Water trading revenue adjustment expressed in 2022-23 CPIH FYA prices (WR)</v>
      </c>
      <c r="F1504" s="166">
        <f t="shared" ref="F1504:G1504" si="465" xml:space="preserve"> F$279</f>
        <v>0</v>
      </c>
      <c r="G1504" s="16" t="str">
        <f t="shared" si="465"/>
        <v>£m</v>
      </c>
    </row>
    <row r="1505" spans="1:7" s="16" customFormat="1" outlineLevel="3" x14ac:dyDescent="0.2">
      <c r="A1505" s="163"/>
      <c r="B1505" s="163"/>
      <c r="C1505" s="164"/>
      <c r="D1505" s="165"/>
      <c r="E1505" s="16" t="str">
        <f xml:space="preserve"> E$280</f>
        <v>PR19 Water trading revenue adjustment expressed in 2022-23 CPIH FYA prices (WN)</v>
      </c>
      <c r="F1505" s="166">
        <f t="shared" ref="F1505:G1505" si="466" xml:space="preserve"> F$280</f>
        <v>0</v>
      </c>
      <c r="G1505" s="16" t="str">
        <f t="shared" si="466"/>
        <v>£m</v>
      </c>
    </row>
    <row r="1506" spans="1:7" s="16" customFormat="1" outlineLevel="3" x14ac:dyDescent="0.2">
      <c r="A1506" s="163"/>
      <c r="B1506" s="163"/>
      <c r="C1506" s="164"/>
      <c r="D1506" s="165"/>
      <c r="E1506" s="16" t="str">
        <f xml:space="preserve"> E$281</f>
        <v>PR19 Water trading revenue adjustment expressed in 2022-23 CPIH FYA prices (WWN)</v>
      </c>
      <c r="F1506" s="166">
        <f t="shared" ref="F1506:G1506" si="467" xml:space="preserve"> F$281</f>
        <v>0</v>
      </c>
      <c r="G1506" s="16" t="str">
        <f t="shared" si="467"/>
        <v>£m</v>
      </c>
    </row>
    <row r="1507" spans="1:7" s="16" customFormat="1" outlineLevel="3" x14ac:dyDescent="0.2">
      <c r="A1507" s="163"/>
      <c r="B1507" s="163"/>
      <c r="C1507" s="164"/>
      <c r="D1507" s="165"/>
      <c r="E1507" s="16" t="str">
        <f xml:space="preserve"> E$282</f>
        <v>PR19 Water trading revenue adjustment expressed in 2022-23 CPIH FYA prices (BR)</v>
      </c>
      <c r="F1507" s="166">
        <f t="shared" ref="F1507:G1507" si="468" xml:space="preserve"> F$282</f>
        <v>0</v>
      </c>
      <c r="G1507" s="16" t="str">
        <f t="shared" si="468"/>
        <v>£m</v>
      </c>
    </row>
    <row r="1508" spans="1:7" s="16" customFormat="1" outlineLevel="3" x14ac:dyDescent="0.2">
      <c r="A1508" s="163"/>
      <c r="B1508" s="163"/>
      <c r="C1508" s="164"/>
      <c r="D1508" s="165"/>
      <c r="E1508" s="16" t="str">
        <f xml:space="preserve"> E$283</f>
        <v>PR19 Water trading revenue adjustment expressed in 2022-23 CPIH FYA prices (ADDN1)</v>
      </c>
      <c r="F1508" s="166">
        <f t="shared" ref="F1508:G1508" si="469" xml:space="preserve"> F$283</f>
        <v>0</v>
      </c>
      <c r="G1508" s="16" t="str">
        <f t="shared" si="469"/>
        <v>£m</v>
      </c>
    </row>
    <row r="1509" spans="1:7" s="16" customFormat="1" outlineLevel="3" x14ac:dyDescent="0.2">
      <c r="A1509" s="163"/>
      <c r="B1509" s="163"/>
      <c r="C1509" s="164"/>
      <c r="D1509" s="165"/>
      <c r="E1509" s="16" t="str">
        <f xml:space="preserve"> E$284</f>
        <v>PR19 Water trading revenue adjustment expressed in 2022-23 CPIH FYA prices (ADDN2)</v>
      </c>
      <c r="F1509" s="166">
        <f t="shared" ref="F1509:G1509" si="470" xml:space="preserve"> F$284</f>
        <v>0</v>
      </c>
      <c r="G1509" s="16" t="str">
        <f t="shared" si="470"/>
        <v>£m</v>
      </c>
    </row>
    <row r="1510" spans="1:7" s="16" customFormat="1" outlineLevel="3" x14ac:dyDescent="0.2">
      <c r="A1510" s="163"/>
      <c r="B1510" s="163"/>
      <c r="C1510" s="164"/>
      <c r="D1510" s="165"/>
      <c r="E1510" s="16" t="str">
        <f xml:space="preserve"> E$285</f>
        <v>PR19 Water trading revenue adjustment expressed in 2022-23 CPIH FYA prices (Residential retail)</v>
      </c>
      <c r="F1510" s="166">
        <f t="shared" ref="F1510:G1510" si="471" xml:space="preserve"> F$285</f>
        <v>0</v>
      </c>
      <c r="G1510" s="16" t="str">
        <f t="shared" si="471"/>
        <v>£m</v>
      </c>
    </row>
    <row r="1511" spans="1:7" s="16" customFormat="1" outlineLevel="3" x14ac:dyDescent="0.2">
      <c r="A1511" s="163"/>
      <c r="B1511" s="163"/>
      <c r="C1511" s="164"/>
      <c r="D1511" s="165"/>
      <c r="E1511" s="16" t="str">
        <f xml:space="preserve"> E$286</f>
        <v>PR19 Water trading revenue adjustment expressed in 2022-23 CPIH FYA prices (Business retail)</v>
      </c>
      <c r="F1511" s="166">
        <f t="shared" ref="F1511:G1511" si="472" xml:space="preserve"> F$286</f>
        <v>0</v>
      </c>
      <c r="G1511" s="16" t="str">
        <f t="shared" si="472"/>
        <v>£m</v>
      </c>
    </row>
    <row r="1512" spans="1:7" s="16" customFormat="1" outlineLevel="3" x14ac:dyDescent="0.2">
      <c r="A1512" s="163"/>
      <c r="B1512" s="163"/>
      <c r="C1512" s="164"/>
      <c r="D1512" s="165"/>
      <c r="F1512" s="166"/>
    </row>
    <row r="1513" spans="1:7" s="16" customFormat="1" outlineLevel="3" x14ac:dyDescent="0.2">
      <c r="A1513" s="163"/>
      <c r="B1513" s="163"/>
      <c r="C1513" s="164"/>
      <c r="D1513" s="165"/>
      <c r="E1513" s="146" t="str">
        <f xml:space="preserve"> InpS!E$465</f>
        <v>Eligible for post financeability adjustments tax uplift - PR19 Water trading revenue adjustment (WR)</v>
      </c>
      <c r="F1513" s="146">
        <f xml:space="preserve"> InpS!F$465</f>
        <v>0</v>
      </c>
      <c r="G1513" s="146" t="str">
        <f xml:space="preserve"> InpS!G$465</f>
        <v>1 = Yes, 0 = No</v>
      </c>
    </row>
    <row r="1514" spans="1:7" s="16" customFormat="1" outlineLevel="3" x14ac:dyDescent="0.2">
      <c r="A1514" s="163"/>
      <c r="B1514" s="163"/>
      <c r="C1514" s="164"/>
      <c r="D1514" s="165"/>
      <c r="E1514" s="146" t="str">
        <f xml:space="preserve"> InpS!E$466</f>
        <v>Eligible for post financeability adjustments tax uplift - PR19 Water trading revenue adjustment (WN)</v>
      </c>
      <c r="F1514" s="146">
        <f xml:space="preserve"> InpS!F$466</f>
        <v>0</v>
      </c>
      <c r="G1514" s="146" t="str">
        <f xml:space="preserve"> InpS!G$466</f>
        <v>1 = Yes, 0 = No</v>
      </c>
    </row>
    <row r="1515" spans="1:7" s="16" customFormat="1" outlineLevel="3" x14ac:dyDescent="0.2">
      <c r="A1515" s="163"/>
      <c r="B1515" s="163"/>
      <c r="C1515" s="164"/>
      <c r="D1515" s="165"/>
      <c r="E1515" s="146" t="str">
        <f xml:space="preserve"> InpS!E$467</f>
        <v>Eligible for post financeability adjustments tax uplift - PR19 Water trading revenue adjustment (WWN)</v>
      </c>
      <c r="F1515" s="146">
        <f xml:space="preserve"> InpS!F$467</f>
        <v>0</v>
      </c>
      <c r="G1515" s="146" t="str">
        <f xml:space="preserve"> InpS!G$467</f>
        <v>1 = Yes, 0 = No</v>
      </c>
    </row>
    <row r="1516" spans="1:7" s="16" customFormat="1" outlineLevel="3" x14ac:dyDescent="0.2">
      <c r="A1516" s="163"/>
      <c r="B1516" s="163"/>
      <c r="C1516" s="164"/>
      <c r="D1516" s="165"/>
      <c r="E1516" s="146" t="str">
        <f xml:space="preserve"> InpS!E$468</f>
        <v>Eligible for post financeability adjustments tax uplift - PR19 Water trading revenue adjustment (BR)</v>
      </c>
      <c r="F1516" s="146">
        <f xml:space="preserve"> InpS!F$468</f>
        <v>0</v>
      </c>
      <c r="G1516" s="146" t="str">
        <f xml:space="preserve"> InpS!G$468</f>
        <v>1 = Yes, 0 = No</v>
      </c>
    </row>
    <row r="1517" spans="1:7" s="16" customFormat="1" outlineLevel="3" x14ac:dyDescent="0.2">
      <c r="A1517" s="163"/>
      <c r="B1517" s="163"/>
      <c r="C1517" s="164"/>
      <c r="D1517" s="165"/>
      <c r="E1517" s="146" t="str">
        <f xml:space="preserve"> InpS!E$469</f>
        <v>Eligible for post financeability adjustments tax uplift - PR19 Water trading revenue adjustment (ADDN1)</v>
      </c>
      <c r="F1517" s="146">
        <f xml:space="preserve"> InpS!F$469</f>
        <v>0</v>
      </c>
      <c r="G1517" s="146" t="str">
        <f xml:space="preserve"> InpS!G$469</f>
        <v>1 = Yes, 0 = No</v>
      </c>
    </row>
    <row r="1518" spans="1:7" s="16" customFormat="1" outlineLevel="3" x14ac:dyDescent="0.2">
      <c r="A1518" s="163"/>
      <c r="B1518" s="163"/>
      <c r="C1518" s="164"/>
      <c r="D1518" s="165"/>
      <c r="E1518" s="146" t="str">
        <f xml:space="preserve"> InpS!E$470</f>
        <v>Eligible for post financeability adjustments tax uplift - PR19 Water trading revenue adjustment (ADDN2)</v>
      </c>
      <c r="F1518" s="146">
        <f xml:space="preserve"> InpS!F$470</f>
        <v>0</v>
      </c>
      <c r="G1518" s="146" t="str">
        <f xml:space="preserve"> InpS!G$470</f>
        <v>1 = Yes, 0 = No</v>
      </c>
    </row>
    <row r="1519" spans="1:7" s="16" customFormat="1" outlineLevel="3" x14ac:dyDescent="0.2">
      <c r="A1519" s="163"/>
      <c r="B1519" s="163"/>
      <c r="C1519" s="164"/>
      <c r="D1519" s="165"/>
      <c r="E1519" s="146" t="str">
        <f xml:space="preserve"> InpS!E$471</f>
        <v>Eligible for post financeability adjustments tax uplift - PR19 Water trading revenue adjustment (Residential retail)</v>
      </c>
      <c r="F1519" s="146">
        <f xml:space="preserve"> InpS!F$471</f>
        <v>0</v>
      </c>
      <c r="G1519" s="146" t="str">
        <f xml:space="preserve"> InpS!G$471</f>
        <v>1 = Yes, 0 = No</v>
      </c>
    </row>
    <row r="1520" spans="1:7" s="16" customFormat="1" outlineLevel="3" x14ac:dyDescent="0.2">
      <c r="A1520" s="163"/>
      <c r="B1520" s="163"/>
      <c r="C1520" s="164"/>
      <c r="D1520" s="165"/>
      <c r="E1520" s="146" t="str">
        <f xml:space="preserve"> InpS!E$472</f>
        <v>Eligible for post financeability adjustments tax uplift - PR19 Water trading revenue adjustment (Business retail)</v>
      </c>
      <c r="F1520" s="146">
        <f xml:space="preserve"> InpS!F$472</f>
        <v>0</v>
      </c>
      <c r="G1520" s="146" t="str">
        <f xml:space="preserve"> InpS!G$472</f>
        <v>1 = Yes, 0 = No</v>
      </c>
    </row>
    <row r="1521" spans="1:7" s="16" customFormat="1" outlineLevel="3" x14ac:dyDescent="0.2">
      <c r="A1521" s="163"/>
      <c r="B1521" s="163"/>
      <c r="C1521" s="164"/>
      <c r="D1521" s="165"/>
      <c r="F1521" s="166"/>
    </row>
    <row r="1522" spans="1:7" s="16" customFormat="1" outlineLevel="3" x14ac:dyDescent="0.2">
      <c r="A1522" s="163"/>
      <c r="B1522" s="163"/>
      <c r="C1522" s="164"/>
      <c r="D1522" s="165"/>
      <c r="E1522" s="16" t="s">
        <v>1029</v>
      </c>
      <c r="F1522" s="166">
        <f xml:space="preserve"> F1504 * (1 - F1513)</f>
        <v>0</v>
      </c>
      <c r="G1522" s="16" t="s">
        <v>158</v>
      </c>
    </row>
    <row r="1523" spans="1:7" s="16" customFormat="1" outlineLevel="3" x14ac:dyDescent="0.2">
      <c r="A1523" s="163"/>
      <c r="B1523" s="163"/>
      <c r="C1523" s="164"/>
      <c r="D1523" s="165"/>
      <c r="E1523" s="16" t="s">
        <v>1030</v>
      </c>
      <c r="F1523" s="166">
        <f t="shared" ref="F1523:F1529" si="473" xml:space="preserve"> F1505 * (1 - F1514)</f>
        <v>0</v>
      </c>
      <c r="G1523" s="16" t="s">
        <v>158</v>
      </c>
    </row>
    <row r="1524" spans="1:7" s="16" customFormat="1" outlineLevel="3" x14ac:dyDescent="0.2">
      <c r="A1524" s="163"/>
      <c r="B1524" s="163"/>
      <c r="C1524" s="164"/>
      <c r="D1524" s="165"/>
      <c r="E1524" s="16" t="s">
        <v>1031</v>
      </c>
      <c r="F1524" s="166">
        <f t="shared" si="473"/>
        <v>0</v>
      </c>
      <c r="G1524" s="16" t="s">
        <v>158</v>
      </c>
    </row>
    <row r="1525" spans="1:7" s="16" customFormat="1" outlineLevel="3" x14ac:dyDescent="0.2">
      <c r="A1525" s="163"/>
      <c r="B1525" s="163"/>
      <c r="C1525" s="164"/>
      <c r="D1525" s="165"/>
      <c r="E1525" s="16" t="s">
        <v>1032</v>
      </c>
      <c r="F1525" s="166">
        <f t="shared" si="473"/>
        <v>0</v>
      </c>
      <c r="G1525" s="16" t="s">
        <v>158</v>
      </c>
    </row>
    <row r="1526" spans="1:7" s="16" customFormat="1" outlineLevel="3" x14ac:dyDescent="0.2">
      <c r="A1526" s="163"/>
      <c r="B1526" s="163"/>
      <c r="C1526" s="164"/>
      <c r="D1526" s="165"/>
      <c r="E1526" s="16" t="s">
        <v>1033</v>
      </c>
      <c r="F1526" s="166">
        <f t="shared" si="473"/>
        <v>0</v>
      </c>
      <c r="G1526" s="16" t="s">
        <v>158</v>
      </c>
    </row>
    <row r="1527" spans="1:7" s="16" customFormat="1" outlineLevel="3" x14ac:dyDescent="0.2">
      <c r="A1527" s="163"/>
      <c r="B1527" s="163"/>
      <c r="C1527" s="164"/>
      <c r="D1527" s="165"/>
      <c r="E1527" s="16" t="s">
        <v>1034</v>
      </c>
      <c r="F1527" s="166">
        <f t="shared" si="473"/>
        <v>0</v>
      </c>
      <c r="G1527" s="16" t="s">
        <v>158</v>
      </c>
    </row>
    <row r="1528" spans="1:7" s="16" customFormat="1" outlineLevel="3" x14ac:dyDescent="0.2">
      <c r="A1528" s="163"/>
      <c r="B1528" s="163"/>
      <c r="C1528" s="164"/>
      <c r="D1528" s="165"/>
      <c r="E1528" s="16" t="s">
        <v>1035</v>
      </c>
      <c r="F1528" s="166">
        <f t="shared" si="473"/>
        <v>0</v>
      </c>
      <c r="G1528" s="16" t="s">
        <v>158</v>
      </c>
    </row>
    <row r="1529" spans="1:7" s="16" customFormat="1" outlineLevel="3" x14ac:dyDescent="0.2">
      <c r="A1529" s="163"/>
      <c r="B1529" s="163"/>
      <c r="C1529" s="164"/>
      <c r="D1529" s="165"/>
      <c r="E1529" s="16" t="s">
        <v>1036</v>
      </c>
      <c r="F1529" s="166">
        <f t="shared" si="473"/>
        <v>0</v>
      </c>
      <c r="G1529" s="16" t="s">
        <v>158</v>
      </c>
    </row>
    <row r="1530" spans="1:7" s="16" customFormat="1" outlineLevel="3" x14ac:dyDescent="0.2">
      <c r="A1530" s="163"/>
      <c r="B1530" s="163"/>
      <c r="C1530" s="164"/>
      <c r="D1530" s="165"/>
      <c r="F1530" s="166"/>
    </row>
    <row r="1531" spans="1:7" s="16" customFormat="1" outlineLevel="2" x14ac:dyDescent="0.2">
      <c r="A1531" s="163"/>
      <c r="B1531" s="163"/>
      <c r="C1531" s="164" t="s">
        <v>816</v>
      </c>
      <c r="D1531" s="165"/>
      <c r="F1531" s="166"/>
    </row>
    <row r="1532" spans="1:7" s="16" customFormat="1" outlineLevel="3" x14ac:dyDescent="0.2">
      <c r="A1532" s="163"/>
      <c r="B1532" s="163"/>
      <c r="D1532" s="165"/>
      <c r="E1532" s="16" t="str">
        <f xml:space="preserve"> E$288</f>
        <v>PR19 Developer services revenue adjustment expressed in 2022-23 CPIH FYA prices (WR)</v>
      </c>
      <c r="F1532" s="166">
        <f t="shared" ref="F1532:G1532" si="474" xml:space="preserve"> F$288</f>
        <v>0</v>
      </c>
      <c r="G1532" s="16" t="str">
        <f t="shared" si="474"/>
        <v>£m</v>
      </c>
    </row>
    <row r="1533" spans="1:7" s="16" customFormat="1" outlineLevel="3" x14ac:dyDescent="0.2">
      <c r="A1533" s="163"/>
      <c r="B1533" s="163"/>
      <c r="C1533" s="164"/>
      <c r="D1533" s="165"/>
      <c r="E1533" s="16" t="str">
        <f xml:space="preserve"> E$289</f>
        <v>PR19 Developer services revenue adjustment expressed in 2022-23 CPIH FYA prices (WN)</v>
      </c>
      <c r="F1533" s="166">
        <f t="shared" ref="F1533:G1533" si="475" xml:space="preserve"> F$289</f>
        <v>13.655204701743163</v>
      </c>
      <c r="G1533" s="16" t="str">
        <f t="shared" si="475"/>
        <v>£m</v>
      </c>
    </row>
    <row r="1534" spans="1:7" s="16" customFormat="1" outlineLevel="3" x14ac:dyDescent="0.2">
      <c r="A1534" s="163"/>
      <c r="B1534" s="163"/>
      <c r="C1534" s="164"/>
      <c r="D1534" s="165"/>
      <c r="E1534" s="16" t="str">
        <f xml:space="preserve"> E$290</f>
        <v>PR19 Developer services revenue adjustment expressed in 2022-23 CPIH FYA prices (WWN)</v>
      </c>
      <c r="F1534" s="166">
        <f t="shared" ref="F1534:G1534" si="476" xml:space="preserve"> F$290</f>
        <v>8.0932412442027832</v>
      </c>
      <c r="G1534" s="16" t="str">
        <f t="shared" si="476"/>
        <v>£m</v>
      </c>
    </row>
    <row r="1535" spans="1:7" s="16" customFormat="1" outlineLevel="3" x14ac:dyDescent="0.2">
      <c r="A1535" s="163"/>
      <c r="B1535" s="163"/>
      <c r="C1535" s="164"/>
      <c r="D1535" s="165"/>
      <c r="E1535" s="16" t="str">
        <f xml:space="preserve"> E$291</f>
        <v>PR19 Developer services revenue adjustment expressed in 2022-23 CPIH FYA prices (BR)</v>
      </c>
      <c r="F1535" s="166">
        <f t="shared" ref="F1535:G1535" si="477" xml:space="preserve"> F$291</f>
        <v>0</v>
      </c>
      <c r="G1535" s="16" t="str">
        <f t="shared" si="477"/>
        <v>£m</v>
      </c>
    </row>
    <row r="1536" spans="1:7" s="16" customFormat="1" outlineLevel="3" x14ac:dyDescent="0.2">
      <c r="A1536" s="163"/>
      <c r="B1536" s="163"/>
      <c r="C1536" s="164"/>
      <c r="D1536" s="165"/>
      <c r="E1536" s="16" t="str">
        <f xml:space="preserve"> E$292</f>
        <v>PR19 Developer services revenue adjustment expressed in 2022-23 CPIH FYA prices (ADDN1)</v>
      </c>
      <c r="F1536" s="166">
        <f t="shared" ref="F1536:G1536" si="478" xml:space="preserve"> F$292</f>
        <v>0</v>
      </c>
      <c r="G1536" s="16" t="str">
        <f t="shared" si="478"/>
        <v>£m</v>
      </c>
    </row>
    <row r="1537" spans="1:7" s="16" customFormat="1" outlineLevel="3" x14ac:dyDescent="0.2">
      <c r="A1537" s="163"/>
      <c r="B1537" s="163"/>
      <c r="C1537" s="164"/>
      <c r="D1537" s="165"/>
      <c r="E1537" s="16" t="str">
        <f xml:space="preserve"> E$293</f>
        <v>PR19 Developer services revenue adjustment expressed in 2022-23 CPIH FYA prices (ADDN2)</v>
      </c>
      <c r="F1537" s="166">
        <f t="shared" ref="F1537:G1537" si="479" xml:space="preserve"> F$293</f>
        <v>0</v>
      </c>
      <c r="G1537" s="16" t="str">
        <f t="shared" si="479"/>
        <v>£m</v>
      </c>
    </row>
    <row r="1538" spans="1:7" s="16" customFormat="1" outlineLevel="3" x14ac:dyDescent="0.2">
      <c r="A1538" s="163"/>
      <c r="B1538" s="163"/>
      <c r="C1538" s="164"/>
      <c r="D1538" s="165"/>
      <c r="E1538" s="16" t="str">
        <f xml:space="preserve"> E$294</f>
        <v>PR19 Developer services revenue adjustment expressed in 2022-23 CPIH FYA prices (Residential retail)</v>
      </c>
      <c r="F1538" s="166">
        <f t="shared" ref="F1538:G1538" si="480" xml:space="preserve"> F$294</f>
        <v>0</v>
      </c>
      <c r="G1538" s="16" t="str">
        <f t="shared" si="480"/>
        <v>£m</v>
      </c>
    </row>
    <row r="1539" spans="1:7" s="16" customFormat="1" outlineLevel="3" x14ac:dyDescent="0.2">
      <c r="A1539" s="163"/>
      <c r="B1539" s="163"/>
      <c r="C1539" s="164"/>
      <c r="D1539" s="165"/>
      <c r="E1539" s="16" t="str">
        <f xml:space="preserve"> E$295</f>
        <v>PR19 Developer services revenue adjustment expressed in 2022-23 CPIH FYA prices (Business retail)</v>
      </c>
      <c r="F1539" s="166">
        <f t="shared" ref="F1539:G1539" si="481" xml:space="preserve"> F$295</f>
        <v>0</v>
      </c>
      <c r="G1539" s="16" t="str">
        <f t="shared" si="481"/>
        <v>£m</v>
      </c>
    </row>
    <row r="1540" spans="1:7" s="16" customFormat="1" outlineLevel="3" x14ac:dyDescent="0.2">
      <c r="A1540" s="163"/>
      <c r="B1540" s="163"/>
      <c r="C1540" s="164"/>
      <c r="D1540" s="165"/>
      <c r="F1540" s="166"/>
    </row>
    <row r="1541" spans="1:7" s="16" customFormat="1" outlineLevel="3" x14ac:dyDescent="0.2">
      <c r="A1541" s="163"/>
      <c r="B1541" s="163"/>
      <c r="C1541" s="164"/>
      <c r="D1541" s="165"/>
      <c r="E1541" s="146" t="str">
        <f xml:space="preserve"> InpS!E$474</f>
        <v>Eligible for post financeability adjustments tax uplift - PR19 Developer services revenue adjustment (WR)</v>
      </c>
      <c r="F1541" s="146">
        <f xml:space="preserve"> InpS!F$474</f>
        <v>0</v>
      </c>
      <c r="G1541" s="146" t="str">
        <f xml:space="preserve"> InpS!G$474</f>
        <v>1 = Yes, 0 = No</v>
      </c>
    </row>
    <row r="1542" spans="1:7" s="16" customFormat="1" outlineLevel="3" x14ac:dyDescent="0.2">
      <c r="A1542" s="163"/>
      <c r="B1542" s="163"/>
      <c r="C1542" s="164"/>
      <c r="D1542" s="165"/>
      <c r="E1542" s="146" t="str">
        <f xml:space="preserve"> InpS!E$475</f>
        <v>Eligible for post financeability adjustments tax uplift - PR19 Developer services revenue adjustment (WN)</v>
      </c>
      <c r="F1542" s="146">
        <f xml:space="preserve"> InpS!F$475</f>
        <v>0</v>
      </c>
      <c r="G1542" s="146" t="str">
        <f xml:space="preserve"> InpS!G$475</f>
        <v>1 = Yes, 0 = No</v>
      </c>
    </row>
    <row r="1543" spans="1:7" s="16" customFormat="1" outlineLevel="3" x14ac:dyDescent="0.2">
      <c r="A1543" s="163"/>
      <c r="B1543" s="163"/>
      <c r="C1543" s="164"/>
      <c r="D1543" s="165"/>
      <c r="E1543" s="146" t="str">
        <f xml:space="preserve"> InpS!E$476</f>
        <v>Eligible for post financeability adjustments tax uplift - PR19 Developer services revenue adjustment (WWN)</v>
      </c>
      <c r="F1543" s="146">
        <f xml:space="preserve"> InpS!F$476</f>
        <v>0</v>
      </c>
      <c r="G1543" s="146" t="str">
        <f xml:space="preserve"> InpS!G$476</f>
        <v>1 = Yes, 0 = No</v>
      </c>
    </row>
    <row r="1544" spans="1:7" s="16" customFormat="1" outlineLevel="3" x14ac:dyDescent="0.2">
      <c r="A1544" s="163"/>
      <c r="B1544" s="163"/>
      <c r="C1544" s="164"/>
      <c r="D1544" s="165"/>
      <c r="E1544" s="146" t="str">
        <f xml:space="preserve"> InpS!E$477</f>
        <v>Eligible for post financeability adjustments tax uplift - PR19 Developer services revenue adjustment (BR)</v>
      </c>
      <c r="F1544" s="146">
        <f xml:space="preserve"> InpS!F$477</f>
        <v>0</v>
      </c>
      <c r="G1544" s="146" t="str">
        <f xml:space="preserve"> InpS!G$477</f>
        <v>1 = Yes, 0 = No</v>
      </c>
    </row>
    <row r="1545" spans="1:7" s="16" customFormat="1" outlineLevel="3" x14ac:dyDescent="0.2">
      <c r="A1545" s="163"/>
      <c r="B1545" s="163"/>
      <c r="C1545" s="164"/>
      <c r="D1545" s="165"/>
      <c r="E1545" s="146" t="str">
        <f xml:space="preserve"> InpS!E$478</f>
        <v>Eligible for post financeability adjustments tax uplift - PR19 Developer services revenue adjustment (ADDN1)</v>
      </c>
      <c r="F1545" s="146">
        <f xml:space="preserve"> InpS!F$478</f>
        <v>0</v>
      </c>
      <c r="G1545" s="146" t="str">
        <f xml:space="preserve"> InpS!G$478</f>
        <v>1 = Yes, 0 = No</v>
      </c>
    </row>
    <row r="1546" spans="1:7" s="16" customFormat="1" outlineLevel="3" x14ac:dyDescent="0.2">
      <c r="A1546" s="163"/>
      <c r="B1546" s="163"/>
      <c r="C1546" s="164"/>
      <c r="D1546" s="165"/>
      <c r="E1546" s="146" t="str">
        <f xml:space="preserve"> InpS!E$479</f>
        <v>Eligible for post financeability adjustments tax uplift - PR19 Developer services revenue adjustment (ADDN2)</v>
      </c>
      <c r="F1546" s="146">
        <f xml:space="preserve"> InpS!F$479</f>
        <v>0</v>
      </c>
      <c r="G1546" s="146" t="str">
        <f xml:space="preserve"> InpS!G$479</f>
        <v>1 = Yes, 0 = No</v>
      </c>
    </row>
    <row r="1547" spans="1:7" s="16" customFormat="1" outlineLevel="3" x14ac:dyDescent="0.2">
      <c r="A1547" s="163"/>
      <c r="B1547" s="163"/>
      <c r="C1547" s="164"/>
      <c r="D1547" s="165"/>
      <c r="E1547" s="146" t="str">
        <f xml:space="preserve"> InpS!E$480</f>
        <v>Eligible for post financeability adjustments tax uplift - PR19 Developer services revenue adjustment (Residential retail)</v>
      </c>
      <c r="F1547" s="146">
        <f xml:space="preserve"> InpS!F$480</f>
        <v>0</v>
      </c>
      <c r="G1547" s="146" t="str">
        <f xml:space="preserve"> InpS!G$480</f>
        <v>1 = Yes, 0 = No</v>
      </c>
    </row>
    <row r="1548" spans="1:7" s="16" customFormat="1" outlineLevel="3" x14ac:dyDescent="0.2">
      <c r="A1548" s="163"/>
      <c r="B1548" s="163"/>
      <c r="C1548" s="164"/>
      <c r="D1548" s="165"/>
      <c r="E1548" s="146" t="str">
        <f xml:space="preserve"> InpS!E$481</f>
        <v>Eligible for post financeability adjustments tax uplift - PR19 Developer services revenue adjustment (Business retail)</v>
      </c>
      <c r="F1548" s="146">
        <f xml:space="preserve"> InpS!F$481</f>
        <v>0</v>
      </c>
      <c r="G1548" s="146" t="str">
        <f xml:space="preserve"> InpS!G$481</f>
        <v>1 = Yes, 0 = No</v>
      </c>
    </row>
    <row r="1549" spans="1:7" s="16" customFormat="1" outlineLevel="3" x14ac:dyDescent="0.2">
      <c r="A1549" s="163"/>
      <c r="B1549" s="163"/>
      <c r="C1549" s="164"/>
      <c r="D1549" s="165"/>
      <c r="F1549" s="166"/>
    </row>
    <row r="1550" spans="1:7" s="16" customFormat="1" outlineLevel="3" x14ac:dyDescent="0.2">
      <c r="A1550" s="163"/>
      <c r="B1550" s="163"/>
      <c r="C1550" s="164"/>
      <c r="D1550" s="165"/>
      <c r="E1550" s="16" t="s">
        <v>1037</v>
      </c>
      <c r="F1550" s="166">
        <f xml:space="preserve"> F1532 * (1 - F1541)</f>
        <v>0</v>
      </c>
      <c r="G1550" s="16" t="s">
        <v>158</v>
      </c>
    </row>
    <row r="1551" spans="1:7" s="16" customFormat="1" outlineLevel="3" x14ac:dyDescent="0.2">
      <c r="A1551" s="163"/>
      <c r="B1551" s="163"/>
      <c r="C1551" s="164"/>
      <c r="D1551" s="165"/>
      <c r="E1551" s="16" t="s">
        <v>1038</v>
      </c>
      <c r="F1551" s="166">
        <f t="shared" ref="F1551:F1557" si="482" xml:space="preserve"> F1533 * (1 - F1542)</f>
        <v>13.655204701743163</v>
      </c>
      <c r="G1551" s="16" t="s">
        <v>158</v>
      </c>
    </row>
    <row r="1552" spans="1:7" s="16" customFormat="1" outlineLevel="3" x14ac:dyDescent="0.2">
      <c r="A1552" s="163"/>
      <c r="B1552" s="163"/>
      <c r="C1552" s="164"/>
      <c r="D1552" s="165"/>
      <c r="E1552" s="16" t="s">
        <v>1039</v>
      </c>
      <c r="F1552" s="166">
        <f t="shared" si="482"/>
        <v>8.0932412442027832</v>
      </c>
      <c r="G1552" s="16" t="s">
        <v>158</v>
      </c>
    </row>
    <row r="1553" spans="1:7" s="16" customFormat="1" outlineLevel="3" x14ac:dyDescent="0.2">
      <c r="A1553" s="163"/>
      <c r="B1553" s="163"/>
      <c r="C1553" s="164"/>
      <c r="D1553" s="165"/>
      <c r="E1553" s="16" t="s">
        <v>1040</v>
      </c>
      <c r="F1553" s="166">
        <f t="shared" si="482"/>
        <v>0</v>
      </c>
      <c r="G1553" s="16" t="s">
        <v>158</v>
      </c>
    </row>
    <row r="1554" spans="1:7" s="16" customFormat="1" outlineLevel="3" x14ac:dyDescent="0.2">
      <c r="A1554" s="163"/>
      <c r="B1554" s="163"/>
      <c r="C1554" s="164"/>
      <c r="D1554" s="165"/>
      <c r="E1554" s="16" t="s">
        <v>1041</v>
      </c>
      <c r="F1554" s="166">
        <f t="shared" si="482"/>
        <v>0</v>
      </c>
      <c r="G1554" s="16" t="s">
        <v>158</v>
      </c>
    </row>
    <row r="1555" spans="1:7" s="16" customFormat="1" outlineLevel="3" x14ac:dyDescent="0.2">
      <c r="A1555" s="163"/>
      <c r="B1555" s="163"/>
      <c r="C1555" s="164"/>
      <c r="D1555" s="165"/>
      <c r="E1555" s="16" t="s">
        <v>1042</v>
      </c>
      <c r="F1555" s="166">
        <f t="shared" si="482"/>
        <v>0</v>
      </c>
      <c r="G1555" s="16" t="s">
        <v>158</v>
      </c>
    </row>
    <row r="1556" spans="1:7" s="16" customFormat="1" outlineLevel="3" x14ac:dyDescent="0.2">
      <c r="A1556" s="163"/>
      <c r="B1556" s="163"/>
      <c r="C1556" s="164"/>
      <c r="D1556" s="165"/>
      <c r="E1556" s="16" t="s">
        <v>1043</v>
      </c>
      <c r="F1556" s="166">
        <f t="shared" si="482"/>
        <v>0</v>
      </c>
      <c r="G1556" s="16" t="s">
        <v>158</v>
      </c>
    </row>
    <row r="1557" spans="1:7" s="16" customFormat="1" outlineLevel="3" x14ac:dyDescent="0.2">
      <c r="A1557" s="163"/>
      <c r="B1557" s="163"/>
      <c r="C1557" s="164"/>
      <c r="D1557" s="165"/>
      <c r="E1557" s="16" t="s">
        <v>1044</v>
      </c>
      <c r="F1557" s="166">
        <f t="shared" si="482"/>
        <v>0</v>
      </c>
      <c r="G1557" s="16" t="s">
        <v>158</v>
      </c>
    </row>
    <row r="1558" spans="1:7" s="16" customFormat="1" outlineLevel="3" x14ac:dyDescent="0.2">
      <c r="A1558" s="163"/>
      <c r="B1558" s="163"/>
      <c r="C1558" s="164"/>
      <c r="D1558" s="165"/>
      <c r="F1558" s="166"/>
    </row>
    <row r="1559" spans="1:7" s="16" customFormat="1" outlineLevel="2" x14ac:dyDescent="0.2">
      <c r="A1559" s="163"/>
      <c r="B1559" s="163"/>
      <c r="C1559" s="164" t="s">
        <v>825</v>
      </c>
      <c r="D1559" s="165"/>
      <c r="F1559" s="166"/>
    </row>
    <row r="1560" spans="1:7" s="16" customFormat="1" outlineLevel="3" x14ac:dyDescent="0.2">
      <c r="A1560" s="163"/>
      <c r="B1560" s="163"/>
      <c r="D1560" s="165"/>
      <c r="E1560" s="16" t="str">
        <f xml:space="preserve"> E$297</f>
        <v>PR19 Cost of new debt revenue adjustment expressed in 2022-23 CPIH FYA prices (WR)</v>
      </c>
      <c r="F1560" s="166">
        <f t="shared" ref="F1560:G1560" si="483" xml:space="preserve"> F$297</f>
        <v>1.0188865344634574</v>
      </c>
      <c r="G1560" s="16" t="str">
        <f t="shared" si="483"/>
        <v>£m</v>
      </c>
    </row>
    <row r="1561" spans="1:7" s="16" customFormat="1" outlineLevel="3" x14ac:dyDescent="0.2">
      <c r="A1561" s="163"/>
      <c r="B1561" s="163"/>
      <c r="C1561" s="164"/>
      <c r="D1561" s="165"/>
      <c r="E1561" s="16" t="str">
        <f xml:space="preserve"> E$298</f>
        <v>PR19 Cost of new debt revenue adjustment expressed in 2022-23 CPIH FYA prices (WN)</v>
      </c>
      <c r="F1561" s="166">
        <f t="shared" ref="F1561:G1561" si="484" xml:space="preserve"> F$298</f>
        <v>7.4970214297137368</v>
      </c>
      <c r="G1561" s="16" t="str">
        <f t="shared" si="484"/>
        <v>£m</v>
      </c>
    </row>
    <row r="1562" spans="1:7" s="16" customFormat="1" outlineLevel="3" x14ac:dyDescent="0.2">
      <c r="A1562" s="163"/>
      <c r="B1562" s="163"/>
      <c r="C1562" s="164"/>
      <c r="D1562" s="165"/>
      <c r="E1562" s="16" t="str">
        <f xml:space="preserve"> E$299</f>
        <v>PR19 Cost of new debt revenue adjustment expressed in 2022-23 CPIH FYA prices (WWN)</v>
      </c>
      <c r="F1562" s="166">
        <f t="shared" ref="F1562:G1562" si="485" xml:space="preserve"> F$299</f>
        <v>15.852363265632494</v>
      </c>
      <c r="G1562" s="16" t="str">
        <f t="shared" si="485"/>
        <v>£m</v>
      </c>
    </row>
    <row r="1563" spans="1:7" s="16" customFormat="1" outlineLevel="3" x14ac:dyDescent="0.2">
      <c r="A1563" s="163"/>
      <c r="B1563" s="163"/>
      <c r="C1563" s="164"/>
      <c r="D1563" s="165"/>
      <c r="E1563" s="16" t="str">
        <f xml:space="preserve"> E$300</f>
        <v>PR19 Cost of new debt revenue adjustment expressed in 2022-23 CPIH FYA prices (BR)</v>
      </c>
      <c r="F1563" s="166">
        <f t="shared" ref="F1563:G1563" si="486" xml:space="preserve"> F$300</f>
        <v>0.9374228370382216</v>
      </c>
      <c r="G1563" s="16" t="str">
        <f t="shared" si="486"/>
        <v>£m</v>
      </c>
    </row>
    <row r="1564" spans="1:7" s="16" customFormat="1" outlineLevel="3" x14ac:dyDescent="0.2">
      <c r="A1564" s="163"/>
      <c r="B1564" s="163"/>
      <c r="C1564" s="164"/>
      <c r="D1564" s="165"/>
      <c r="E1564" s="16" t="str">
        <f xml:space="preserve"> E$301</f>
        <v>PR19 Cost of new debt revenue adjustment expressed in 2022-23 CPIH FYA prices (ADDN1)</v>
      </c>
      <c r="F1564" s="166">
        <f t="shared" ref="F1564:G1564" si="487" xml:space="preserve"> F$301</f>
        <v>0</v>
      </c>
      <c r="G1564" s="16" t="str">
        <f t="shared" si="487"/>
        <v>£m</v>
      </c>
    </row>
    <row r="1565" spans="1:7" s="16" customFormat="1" outlineLevel="3" x14ac:dyDescent="0.2">
      <c r="A1565" s="163"/>
      <c r="B1565" s="163"/>
      <c r="C1565" s="164"/>
      <c r="D1565" s="165"/>
      <c r="E1565" s="16" t="str">
        <f xml:space="preserve"> E$302</f>
        <v>PR19 Cost of new debt revenue adjustment expressed in 2022-23 CPIH FYA prices (ADDN2)</v>
      </c>
      <c r="F1565" s="166">
        <f t="shared" ref="F1565:G1565" si="488" xml:space="preserve"> F$302</f>
        <v>0</v>
      </c>
      <c r="G1565" s="16" t="str">
        <f t="shared" si="488"/>
        <v>£m</v>
      </c>
    </row>
    <row r="1566" spans="1:7" s="16" customFormat="1" outlineLevel="3" x14ac:dyDescent="0.2">
      <c r="A1566" s="163"/>
      <c r="B1566" s="163"/>
      <c r="C1566" s="164"/>
      <c r="D1566" s="165"/>
      <c r="E1566" s="16" t="str">
        <f xml:space="preserve"> E$303</f>
        <v>PR19 Cost of new debt revenue adjustment expressed in 2022-23 CPIH FYA prices (Residential retail)</v>
      </c>
      <c r="F1566" s="166">
        <f t="shared" ref="F1566:G1566" si="489" xml:space="preserve"> F$303</f>
        <v>0</v>
      </c>
      <c r="G1566" s="16" t="str">
        <f t="shared" si="489"/>
        <v>£m</v>
      </c>
    </row>
    <row r="1567" spans="1:7" s="16" customFormat="1" outlineLevel="3" x14ac:dyDescent="0.2">
      <c r="A1567" s="163"/>
      <c r="B1567" s="163"/>
      <c r="C1567" s="164"/>
      <c r="D1567" s="165"/>
      <c r="E1567" s="16" t="str">
        <f xml:space="preserve"> E$304</f>
        <v>PR19 Cost of new debt revenue adjustment expressed in 2022-23 CPIH FYA prices (Business retail)</v>
      </c>
      <c r="F1567" s="166">
        <f t="shared" ref="F1567:G1567" si="490" xml:space="preserve"> F$304</f>
        <v>0</v>
      </c>
      <c r="G1567" s="16" t="str">
        <f t="shared" si="490"/>
        <v>£m</v>
      </c>
    </row>
    <row r="1568" spans="1:7" s="16" customFormat="1" outlineLevel="3" x14ac:dyDescent="0.2">
      <c r="A1568" s="163"/>
      <c r="B1568" s="163"/>
      <c r="C1568" s="164"/>
      <c r="D1568" s="165"/>
      <c r="F1568" s="166"/>
    </row>
    <row r="1569" spans="1:7" s="16" customFormat="1" outlineLevel="3" x14ac:dyDescent="0.2">
      <c r="A1569" s="163"/>
      <c r="B1569" s="163"/>
      <c r="C1569" s="164"/>
      <c r="D1569" s="165"/>
      <c r="E1569" s="146" t="str">
        <f xml:space="preserve"> InpS!E$483</f>
        <v>Eligible for post financeability adjustments tax uplift - PR19 Cost of new debt revenue adjustment (WR)</v>
      </c>
      <c r="F1569" s="146">
        <f xml:space="preserve"> InpS!F$483</f>
        <v>0</v>
      </c>
      <c r="G1569" s="146" t="str">
        <f xml:space="preserve"> InpS!G$483</f>
        <v>1 = Yes, 0 = No</v>
      </c>
    </row>
    <row r="1570" spans="1:7" s="16" customFormat="1" outlineLevel="3" x14ac:dyDescent="0.2">
      <c r="A1570" s="163"/>
      <c r="B1570" s="163"/>
      <c r="C1570" s="164"/>
      <c r="D1570" s="165"/>
      <c r="E1570" s="146" t="str">
        <f xml:space="preserve"> InpS!E$484</f>
        <v>Eligible for post financeability adjustments tax uplift - PR19 Cost of new debt revenue adjustment (WN)</v>
      </c>
      <c r="F1570" s="146">
        <f xml:space="preserve"> InpS!F$484</f>
        <v>0</v>
      </c>
      <c r="G1570" s="146" t="str">
        <f xml:space="preserve"> InpS!G$484</f>
        <v>1 = Yes, 0 = No</v>
      </c>
    </row>
    <row r="1571" spans="1:7" s="16" customFormat="1" outlineLevel="3" x14ac:dyDescent="0.2">
      <c r="A1571" s="163"/>
      <c r="B1571" s="163"/>
      <c r="C1571" s="164"/>
      <c r="D1571" s="165"/>
      <c r="E1571" s="146" t="str">
        <f xml:space="preserve"> InpS!E$485</f>
        <v>Eligible for post financeability adjustments tax uplift - PR19 Cost of new debt revenue adjustment (WWN)</v>
      </c>
      <c r="F1571" s="146">
        <f xml:space="preserve"> InpS!F$485</f>
        <v>0</v>
      </c>
      <c r="G1571" s="146" t="str">
        <f xml:space="preserve"> InpS!G$485</f>
        <v>1 = Yes, 0 = No</v>
      </c>
    </row>
    <row r="1572" spans="1:7" s="16" customFormat="1" outlineLevel="3" x14ac:dyDescent="0.2">
      <c r="A1572" s="163"/>
      <c r="B1572" s="163"/>
      <c r="C1572" s="164"/>
      <c r="D1572" s="165"/>
      <c r="E1572" s="146" t="str">
        <f xml:space="preserve"> InpS!E$486</f>
        <v>Eligible for post financeability adjustments tax uplift - PR19 Cost of new debt revenue adjustment (BR)</v>
      </c>
      <c r="F1572" s="146">
        <f xml:space="preserve"> InpS!F$486</f>
        <v>0</v>
      </c>
      <c r="G1572" s="146" t="str">
        <f xml:space="preserve"> InpS!G$486</f>
        <v>1 = Yes, 0 = No</v>
      </c>
    </row>
    <row r="1573" spans="1:7" s="16" customFormat="1" outlineLevel="3" x14ac:dyDescent="0.2">
      <c r="A1573" s="163"/>
      <c r="B1573" s="163"/>
      <c r="C1573" s="164"/>
      <c r="D1573" s="165"/>
      <c r="E1573" s="146" t="str">
        <f xml:space="preserve"> InpS!E$487</f>
        <v>Eligible for post financeability adjustments tax uplift - PR19 Cost of new debt revenue adjustment (ADDN1)</v>
      </c>
      <c r="F1573" s="146">
        <f xml:space="preserve"> InpS!F$487</f>
        <v>0</v>
      </c>
      <c r="G1573" s="146" t="str">
        <f xml:space="preserve"> InpS!G$487</f>
        <v>1 = Yes, 0 = No</v>
      </c>
    </row>
    <row r="1574" spans="1:7" s="16" customFormat="1" outlineLevel="3" x14ac:dyDescent="0.2">
      <c r="A1574" s="163"/>
      <c r="B1574" s="163"/>
      <c r="C1574" s="164"/>
      <c r="D1574" s="165"/>
      <c r="E1574" s="146" t="str">
        <f xml:space="preserve"> InpS!E$488</f>
        <v>Eligible for post financeability adjustments tax uplift - PR19 Cost of new debt revenue adjustment (ADDN2)</v>
      </c>
      <c r="F1574" s="146">
        <f xml:space="preserve"> InpS!F$488</f>
        <v>0</v>
      </c>
      <c r="G1574" s="146" t="str">
        <f xml:space="preserve"> InpS!G$488</f>
        <v>1 = Yes, 0 = No</v>
      </c>
    </row>
    <row r="1575" spans="1:7" s="16" customFormat="1" outlineLevel="3" x14ac:dyDescent="0.2">
      <c r="A1575" s="163"/>
      <c r="B1575" s="163"/>
      <c r="C1575" s="164"/>
      <c r="D1575" s="165"/>
      <c r="E1575" s="146" t="str">
        <f xml:space="preserve"> InpS!E$489</f>
        <v>Eligible for post financeability adjustments tax uplift - PR19 Cost of new debt revenue adjustment (Residential retail)</v>
      </c>
      <c r="F1575" s="146">
        <f xml:space="preserve"> InpS!F$489</f>
        <v>0</v>
      </c>
      <c r="G1575" s="146" t="str">
        <f xml:space="preserve"> InpS!G$489</f>
        <v>1 = Yes, 0 = No</v>
      </c>
    </row>
    <row r="1576" spans="1:7" s="16" customFormat="1" outlineLevel="3" x14ac:dyDescent="0.2">
      <c r="A1576" s="163"/>
      <c r="B1576" s="163"/>
      <c r="C1576" s="164"/>
      <c r="D1576" s="165"/>
      <c r="E1576" s="146" t="str">
        <f xml:space="preserve"> InpS!E$490</f>
        <v>Eligible for post financeability adjustments tax uplift - PR19 Cost of new debt revenue adjustment (Business retail)</v>
      </c>
      <c r="F1576" s="146">
        <f xml:space="preserve"> InpS!F$490</f>
        <v>0</v>
      </c>
      <c r="G1576" s="146" t="str">
        <f xml:space="preserve"> InpS!G$490</f>
        <v>1 = Yes, 0 = No</v>
      </c>
    </row>
    <row r="1577" spans="1:7" s="16" customFormat="1" outlineLevel="3" x14ac:dyDescent="0.2">
      <c r="A1577" s="163"/>
      <c r="B1577" s="163"/>
      <c r="C1577" s="164"/>
      <c r="D1577" s="165"/>
      <c r="F1577" s="166"/>
    </row>
    <row r="1578" spans="1:7" s="16" customFormat="1" outlineLevel="3" x14ac:dyDescent="0.2">
      <c r="A1578" s="163"/>
      <c r="B1578" s="163"/>
      <c r="C1578" s="164"/>
      <c r="D1578" s="165"/>
      <c r="E1578" s="16" t="s">
        <v>1045</v>
      </c>
      <c r="F1578" s="166">
        <f xml:space="preserve"> F1560 * (1 - F1569)</f>
        <v>1.0188865344634574</v>
      </c>
      <c r="G1578" s="16" t="s">
        <v>158</v>
      </c>
    </row>
    <row r="1579" spans="1:7" s="16" customFormat="1" outlineLevel="3" x14ac:dyDescent="0.2">
      <c r="A1579" s="163"/>
      <c r="B1579" s="163"/>
      <c r="C1579" s="164"/>
      <c r="D1579" s="165"/>
      <c r="E1579" s="16" t="s">
        <v>1046</v>
      </c>
      <c r="F1579" s="166">
        <f t="shared" ref="F1579:F1585" si="491" xml:space="preserve"> F1561 * (1 - F1570)</f>
        <v>7.4970214297137368</v>
      </c>
      <c r="G1579" s="16" t="s">
        <v>158</v>
      </c>
    </row>
    <row r="1580" spans="1:7" s="16" customFormat="1" outlineLevel="3" x14ac:dyDescent="0.2">
      <c r="A1580" s="163"/>
      <c r="B1580" s="163"/>
      <c r="C1580" s="164"/>
      <c r="D1580" s="165"/>
      <c r="E1580" s="16" t="s">
        <v>1047</v>
      </c>
      <c r="F1580" s="166">
        <f t="shared" si="491"/>
        <v>15.852363265632494</v>
      </c>
      <c r="G1580" s="16" t="s">
        <v>158</v>
      </c>
    </row>
    <row r="1581" spans="1:7" s="16" customFormat="1" outlineLevel="3" x14ac:dyDescent="0.2">
      <c r="A1581" s="163"/>
      <c r="B1581" s="163"/>
      <c r="C1581" s="164"/>
      <c r="D1581" s="165"/>
      <c r="E1581" s="16" t="s">
        <v>1048</v>
      </c>
      <c r="F1581" s="166">
        <f t="shared" si="491"/>
        <v>0.9374228370382216</v>
      </c>
      <c r="G1581" s="16" t="s">
        <v>158</v>
      </c>
    </row>
    <row r="1582" spans="1:7" s="16" customFormat="1" outlineLevel="3" x14ac:dyDescent="0.2">
      <c r="A1582" s="163"/>
      <c r="B1582" s="163"/>
      <c r="C1582" s="164"/>
      <c r="D1582" s="165"/>
      <c r="E1582" s="16" t="s">
        <v>1049</v>
      </c>
      <c r="F1582" s="166">
        <f t="shared" si="491"/>
        <v>0</v>
      </c>
      <c r="G1582" s="16" t="s">
        <v>158</v>
      </c>
    </row>
    <row r="1583" spans="1:7" s="16" customFormat="1" outlineLevel="3" x14ac:dyDescent="0.2">
      <c r="A1583" s="163"/>
      <c r="B1583" s="163"/>
      <c r="C1583" s="164"/>
      <c r="D1583" s="165"/>
      <c r="E1583" s="16" t="s">
        <v>1050</v>
      </c>
      <c r="F1583" s="166">
        <f t="shared" si="491"/>
        <v>0</v>
      </c>
      <c r="G1583" s="16" t="s">
        <v>158</v>
      </c>
    </row>
    <row r="1584" spans="1:7" s="16" customFormat="1" outlineLevel="3" x14ac:dyDescent="0.2">
      <c r="A1584" s="163"/>
      <c r="B1584" s="163"/>
      <c r="C1584" s="164"/>
      <c r="D1584" s="165"/>
      <c r="E1584" s="16" t="s">
        <v>1051</v>
      </c>
      <c r="F1584" s="166">
        <f t="shared" si="491"/>
        <v>0</v>
      </c>
      <c r="G1584" s="16" t="s">
        <v>158</v>
      </c>
    </row>
    <row r="1585" spans="1:7" s="16" customFormat="1" outlineLevel="3" x14ac:dyDescent="0.2">
      <c r="A1585" s="163"/>
      <c r="B1585" s="163"/>
      <c r="C1585" s="164"/>
      <c r="D1585" s="165"/>
      <c r="E1585" s="16" t="s">
        <v>1052</v>
      </c>
      <c r="F1585" s="166">
        <f t="shared" si="491"/>
        <v>0</v>
      </c>
      <c r="G1585" s="16" t="s">
        <v>158</v>
      </c>
    </row>
    <row r="1586" spans="1:7" s="16" customFormat="1" outlineLevel="3" x14ac:dyDescent="0.2">
      <c r="A1586" s="163"/>
      <c r="B1586" s="163"/>
      <c r="C1586" s="164"/>
      <c r="D1586" s="165"/>
      <c r="F1586" s="166"/>
    </row>
    <row r="1587" spans="1:7" s="16" customFormat="1" outlineLevel="2" x14ac:dyDescent="0.2">
      <c r="A1587" s="163"/>
      <c r="B1587" s="163"/>
      <c r="C1587" s="164" t="s">
        <v>834</v>
      </c>
      <c r="D1587" s="165"/>
      <c r="F1587" s="166"/>
    </row>
    <row r="1588" spans="1:7" s="16" customFormat="1" outlineLevel="3" x14ac:dyDescent="0.2">
      <c r="A1588" s="163"/>
      <c r="B1588" s="163"/>
      <c r="D1588" s="165"/>
      <c r="E1588" s="16" t="str">
        <f xml:space="preserve"> E$306</f>
        <v>PR19 Totex costs revenue adjustment expressed in 2022-23 CPIH FYA prices (WR)</v>
      </c>
      <c r="F1588" s="166">
        <f t="shared" ref="F1588:G1588" si="492" xml:space="preserve"> F$306</f>
        <v>1.1275047976971053</v>
      </c>
      <c r="G1588" s="16" t="str">
        <f t="shared" si="492"/>
        <v>£m</v>
      </c>
    </row>
    <row r="1589" spans="1:7" s="16" customFormat="1" outlineLevel="3" x14ac:dyDescent="0.2">
      <c r="A1589" s="163"/>
      <c r="B1589" s="163"/>
      <c r="C1589" s="164"/>
      <c r="D1589" s="165"/>
      <c r="E1589" s="16" t="str">
        <f xml:space="preserve"> E$307</f>
        <v>PR19 Totex costs revenue adjustment expressed in 2022-23 CPIH FYA prices (WN)</v>
      </c>
      <c r="F1589" s="166">
        <f t="shared" ref="F1589:G1589" si="493" xml:space="preserve"> F$307</f>
        <v>6.3943099312330078</v>
      </c>
      <c r="G1589" s="16" t="str">
        <f t="shared" si="493"/>
        <v>£m</v>
      </c>
    </row>
    <row r="1590" spans="1:7" s="16" customFormat="1" outlineLevel="3" x14ac:dyDescent="0.2">
      <c r="A1590" s="163"/>
      <c r="B1590" s="163"/>
      <c r="C1590" s="164"/>
      <c r="D1590" s="165"/>
      <c r="E1590" s="16" t="str">
        <f xml:space="preserve"> E$308</f>
        <v>PR19 Totex costs revenue adjustment expressed in 2022-23 CPIH FYA prices (WWN)</v>
      </c>
      <c r="F1590" s="166">
        <f t="shared" ref="F1590:G1590" si="494" xml:space="preserve"> F$308</f>
        <v>-17.057789860866784</v>
      </c>
      <c r="G1590" s="16" t="str">
        <f t="shared" si="494"/>
        <v>£m</v>
      </c>
    </row>
    <row r="1591" spans="1:7" s="16" customFormat="1" outlineLevel="3" x14ac:dyDescent="0.2">
      <c r="A1591" s="163"/>
      <c r="B1591" s="163"/>
      <c r="C1591" s="164"/>
      <c r="D1591" s="165"/>
      <c r="E1591" s="16" t="str">
        <f xml:space="preserve"> E$309</f>
        <v>PR19 Totex costs revenue adjustment expressed in 2022-23 CPIH FYA prices (BR)</v>
      </c>
      <c r="F1591" s="166">
        <f t="shared" ref="F1591:G1591" si="495" xml:space="preserve"> F$309</f>
        <v>-1.5324620182312489</v>
      </c>
      <c r="G1591" s="16" t="str">
        <f t="shared" si="495"/>
        <v>£m</v>
      </c>
    </row>
    <row r="1592" spans="1:7" s="16" customFormat="1" outlineLevel="3" x14ac:dyDescent="0.2">
      <c r="A1592" s="163"/>
      <c r="B1592" s="163"/>
      <c r="C1592" s="164"/>
      <c r="D1592" s="165"/>
      <c r="E1592" s="16" t="str">
        <f xml:space="preserve"> E$310</f>
        <v>PR19 Totex costs revenue adjustment expressed in 2022-23 CPIH FYA prices (ADDN1)</v>
      </c>
      <c r="F1592" s="166">
        <f t="shared" ref="F1592:G1592" si="496" xml:space="preserve"> F$310</f>
        <v>0</v>
      </c>
      <c r="G1592" s="16" t="str">
        <f t="shared" si="496"/>
        <v>£m</v>
      </c>
    </row>
    <row r="1593" spans="1:7" s="16" customFormat="1" outlineLevel="3" x14ac:dyDescent="0.2">
      <c r="A1593" s="163"/>
      <c r="B1593" s="163"/>
      <c r="C1593" s="164"/>
      <c r="D1593" s="165"/>
      <c r="E1593" s="16" t="str">
        <f xml:space="preserve"> E$311</f>
        <v>PR19 Totex costs revenue adjustment expressed in 2022-23 CPIH FYA prices (ADDN2)</v>
      </c>
      <c r="F1593" s="166">
        <f t="shared" ref="F1593:G1593" si="497" xml:space="preserve"> F$311</f>
        <v>0</v>
      </c>
      <c r="G1593" s="16" t="str">
        <f t="shared" si="497"/>
        <v>£m</v>
      </c>
    </row>
    <row r="1594" spans="1:7" s="16" customFormat="1" outlineLevel="3" x14ac:dyDescent="0.2">
      <c r="A1594" s="163"/>
      <c r="B1594" s="163"/>
      <c r="C1594" s="164"/>
      <c r="D1594" s="165"/>
      <c r="E1594" s="16" t="str">
        <f xml:space="preserve"> E$312</f>
        <v>PR19 Totex costs revenue adjustment expressed in 2022-23 CPIH FYA prices (Residential retail)</v>
      </c>
      <c r="F1594" s="166">
        <f t="shared" ref="F1594:G1594" si="498" xml:space="preserve"> F$312</f>
        <v>0</v>
      </c>
      <c r="G1594" s="16" t="str">
        <f t="shared" si="498"/>
        <v>£m</v>
      </c>
    </row>
    <row r="1595" spans="1:7" s="16" customFormat="1" outlineLevel="3" x14ac:dyDescent="0.2">
      <c r="A1595" s="163"/>
      <c r="B1595" s="163"/>
      <c r="C1595" s="164"/>
      <c r="D1595" s="165"/>
      <c r="E1595" s="16" t="str">
        <f xml:space="preserve"> E$313</f>
        <v>PR19 Totex costs revenue adjustment expressed in 2022-23 CPIH FYA prices (Business retail)</v>
      </c>
      <c r="F1595" s="166">
        <f t="shared" ref="F1595:G1595" si="499" xml:space="preserve"> F$313</f>
        <v>0</v>
      </c>
      <c r="G1595" s="16" t="str">
        <f t="shared" si="499"/>
        <v>£m</v>
      </c>
    </row>
    <row r="1596" spans="1:7" s="16" customFormat="1" outlineLevel="3" x14ac:dyDescent="0.2">
      <c r="A1596" s="163"/>
      <c r="B1596" s="163"/>
      <c r="C1596" s="164"/>
      <c r="D1596" s="165"/>
      <c r="F1596" s="166"/>
    </row>
    <row r="1597" spans="1:7" s="16" customFormat="1" outlineLevel="3" x14ac:dyDescent="0.2">
      <c r="A1597" s="163"/>
      <c r="B1597" s="163"/>
      <c r="C1597" s="164"/>
      <c r="D1597" s="165"/>
      <c r="E1597" s="146" t="str">
        <f xml:space="preserve"> InpS!E$501</f>
        <v>Eligible for post financeability adjustments tax uplift - PR19 Totex costs revenue adjustment (WR)</v>
      </c>
      <c r="F1597" s="146">
        <f xml:space="preserve"> InpS!F$501</f>
        <v>0</v>
      </c>
      <c r="G1597" s="146" t="str">
        <f xml:space="preserve"> InpS!G$501</f>
        <v>1 = Yes, 0 = No</v>
      </c>
    </row>
    <row r="1598" spans="1:7" s="16" customFormat="1" outlineLevel="3" x14ac:dyDescent="0.2">
      <c r="A1598" s="163"/>
      <c r="B1598" s="163"/>
      <c r="C1598" s="164"/>
      <c r="D1598" s="165"/>
      <c r="E1598" s="146" t="str">
        <f xml:space="preserve"> InpS!E$502</f>
        <v>Eligible for post financeability adjustments tax uplift - PR19 Totex costs revenue adjustment (WN)</v>
      </c>
      <c r="F1598" s="146">
        <f xml:space="preserve"> InpS!F$502</f>
        <v>0</v>
      </c>
      <c r="G1598" s="146" t="str">
        <f xml:space="preserve"> InpS!G$502</f>
        <v>1 = Yes, 0 = No</v>
      </c>
    </row>
    <row r="1599" spans="1:7" s="16" customFormat="1" outlineLevel="3" x14ac:dyDescent="0.2">
      <c r="A1599" s="163"/>
      <c r="B1599" s="163"/>
      <c r="C1599" s="164"/>
      <c r="D1599" s="165"/>
      <c r="E1599" s="146" t="str">
        <f xml:space="preserve"> InpS!E$503</f>
        <v>Eligible for post financeability adjustments tax uplift - PR19 Totex costs revenue adjustment (WWN)</v>
      </c>
      <c r="F1599" s="146">
        <f xml:space="preserve"> InpS!F$503</f>
        <v>0</v>
      </c>
      <c r="G1599" s="146" t="str">
        <f xml:space="preserve"> InpS!G$503</f>
        <v>1 = Yes, 0 = No</v>
      </c>
    </row>
    <row r="1600" spans="1:7" s="16" customFormat="1" outlineLevel="3" x14ac:dyDescent="0.2">
      <c r="A1600" s="163"/>
      <c r="B1600" s="163"/>
      <c r="C1600" s="164"/>
      <c r="D1600" s="165"/>
      <c r="E1600" s="146" t="str">
        <f xml:space="preserve"> InpS!E$504</f>
        <v>Eligible for post financeability adjustments tax uplift - PR19 Totex costs revenue adjustment (BR)</v>
      </c>
      <c r="F1600" s="146">
        <f xml:space="preserve"> InpS!F$504</f>
        <v>0</v>
      </c>
      <c r="G1600" s="146" t="str">
        <f xml:space="preserve"> InpS!G$504</f>
        <v>1 = Yes, 0 = No</v>
      </c>
    </row>
    <row r="1601" spans="1:7" s="16" customFormat="1" outlineLevel="3" x14ac:dyDescent="0.2">
      <c r="A1601" s="163"/>
      <c r="B1601" s="163"/>
      <c r="C1601" s="164"/>
      <c r="D1601" s="165"/>
      <c r="E1601" s="146" t="str">
        <f xml:space="preserve"> InpS!E$505</f>
        <v>Eligible for post financeability adjustments tax uplift - PR19 Totex costs revenue adjustment (ADDN1)</v>
      </c>
      <c r="F1601" s="146">
        <f xml:space="preserve"> InpS!F$505</f>
        <v>0</v>
      </c>
      <c r="G1601" s="146" t="str">
        <f xml:space="preserve"> InpS!G$505</f>
        <v>1 = Yes, 0 = No</v>
      </c>
    </row>
    <row r="1602" spans="1:7" s="16" customFormat="1" outlineLevel="3" x14ac:dyDescent="0.2">
      <c r="A1602" s="163"/>
      <c r="B1602" s="163"/>
      <c r="C1602" s="164"/>
      <c r="D1602" s="165"/>
      <c r="E1602" s="146" t="str">
        <f xml:space="preserve"> InpS!E$506</f>
        <v>Eligible for post financeability adjustments tax uplift - PR19 Totex costs revenue adjustment (ADDN2)</v>
      </c>
      <c r="F1602" s="146">
        <f xml:space="preserve"> InpS!F$506</f>
        <v>0</v>
      </c>
      <c r="G1602" s="146" t="str">
        <f xml:space="preserve"> InpS!G$506</f>
        <v>1 = Yes, 0 = No</v>
      </c>
    </row>
    <row r="1603" spans="1:7" s="16" customFormat="1" outlineLevel="3" x14ac:dyDescent="0.2">
      <c r="A1603" s="163"/>
      <c r="B1603" s="163"/>
      <c r="C1603" s="164"/>
      <c r="D1603" s="165"/>
      <c r="E1603" s="146" t="str">
        <f xml:space="preserve"> InpS!E$507</f>
        <v>Eligible for post financeability adjustments tax uplift - PR19 Totex costs revenue adjustment (Residential retail)</v>
      </c>
      <c r="F1603" s="146">
        <f xml:space="preserve"> InpS!F$507</f>
        <v>0</v>
      </c>
      <c r="G1603" s="146" t="str">
        <f xml:space="preserve"> InpS!G$507</f>
        <v>1 = Yes, 0 = No</v>
      </c>
    </row>
    <row r="1604" spans="1:7" s="16" customFormat="1" outlineLevel="3" x14ac:dyDescent="0.2">
      <c r="A1604" s="163"/>
      <c r="B1604" s="163"/>
      <c r="C1604" s="164"/>
      <c r="D1604" s="165"/>
      <c r="E1604" s="146" t="str">
        <f xml:space="preserve"> InpS!E$508</f>
        <v>Eligible for post financeability adjustments tax uplift - PR19 Totex costs revenue adjustment (Business retail)</v>
      </c>
      <c r="F1604" s="146">
        <f xml:space="preserve"> InpS!F$508</f>
        <v>0</v>
      </c>
      <c r="G1604" s="146" t="str">
        <f xml:space="preserve"> InpS!G$508</f>
        <v>1 = Yes, 0 = No</v>
      </c>
    </row>
    <row r="1605" spans="1:7" s="16" customFormat="1" outlineLevel="3" x14ac:dyDescent="0.2">
      <c r="A1605" s="163"/>
      <c r="B1605" s="163"/>
      <c r="C1605" s="164"/>
      <c r="D1605" s="165"/>
      <c r="F1605" s="166"/>
    </row>
    <row r="1606" spans="1:7" s="16" customFormat="1" outlineLevel="3" x14ac:dyDescent="0.2">
      <c r="A1606" s="163"/>
      <c r="B1606" s="163"/>
      <c r="C1606" s="164"/>
      <c r="D1606" s="165"/>
      <c r="E1606" s="16" t="s">
        <v>1053</v>
      </c>
      <c r="F1606" s="166">
        <f xml:space="preserve"> F1588 * (1 - F1597)</f>
        <v>1.1275047976971053</v>
      </c>
      <c r="G1606" s="16" t="s">
        <v>158</v>
      </c>
    </row>
    <row r="1607" spans="1:7" s="16" customFormat="1" outlineLevel="3" x14ac:dyDescent="0.2">
      <c r="A1607" s="163"/>
      <c r="B1607" s="163"/>
      <c r="C1607" s="164"/>
      <c r="D1607" s="165"/>
      <c r="E1607" s="16" t="s">
        <v>1054</v>
      </c>
      <c r="F1607" s="166">
        <f t="shared" ref="F1607:F1613" si="500" xml:space="preserve"> F1589 * (1 - F1598)</f>
        <v>6.3943099312330078</v>
      </c>
      <c r="G1607" s="16" t="s">
        <v>158</v>
      </c>
    </row>
    <row r="1608" spans="1:7" s="16" customFormat="1" outlineLevel="3" x14ac:dyDescent="0.2">
      <c r="A1608" s="163"/>
      <c r="B1608" s="163"/>
      <c r="C1608" s="164"/>
      <c r="D1608" s="165"/>
      <c r="E1608" s="16" t="s">
        <v>1055</v>
      </c>
      <c r="F1608" s="166">
        <f t="shared" si="500"/>
        <v>-17.057789860866784</v>
      </c>
      <c r="G1608" s="16" t="s">
        <v>158</v>
      </c>
    </row>
    <row r="1609" spans="1:7" s="16" customFormat="1" outlineLevel="3" x14ac:dyDescent="0.2">
      <c r="A1609" s="163"/>
      <c r="B1609" s="163"/>
      <c r="C1609" s="164"/>
      <c r="D1609" s="165"/>
      <c r="E1609" s="16" t="s">
        <v>1056</v>
      </c>
      <c r="F1609" s="166">
        <f t="shared" si="500"/>
        <v>-1.5324620182312489</v>
      </c>
      <c r="G1609" s="16" t="s">
        <v>158</v>
      </c>
    </row>
    <row r="1610" spans="1:7" s="16" customFormat="1" outlineLevel="3" x14ac:dyDescent="0.2">
      <c r="A1610" s="163"/>
      <c r="B1610" s="163"/>
      <c r="C1610" s="164"/>
      <c r="D1610" s="165"/>
      <c r="E1610" s="16" t="s">
        <v>1057</v>
      </c>
      <c r="F1610" s="166">
        <f t="shared" si="500"/>
        <v>0</v>
      </c>
      <c r="G1610" s="16" t="s">
        <v>158</v>
      </c>
    </row>
    <row r="1611" spans="1:7" s="16" customFormat="1" outlineLevel="3" x14ac:dyDescent="0.2">
      <c r="A1611" s="163"/>
      <c r="B1611" s="163"/>
      <c r="C1611" s="164"/>
      <c r="D1611" s="165"/>
      <c r="E1611" s="16" t="s">
        <v>1058</v>
      </c>
      <c r="F1611" s="166">
        <f t="shared" si="500"/>
        <v>0</v>
      </c>
      <c r="G1611" s="16" t="s">
        <v>158</v>
      </c>
    </row>
    <row r="1612" spans="1:7" s="16" customFormat="1" outlineLevel="3" x14ac:dyDescent="0.2">
      <c r="A1612" s="163"/>
      <c r="B1612" s="163"/>
      <c r="C1612" s="164"/>
      <c r="D1612" s="165"/>
      <c r="E1612" s="16" t="s">
        <v>1059</v>
      </c>
      <c r="F1612" s="166">
        <f t="shared" si="500"/>
        <v>0</v>
      </c>
      <c r="G1612" s="16" t="s">
        <v>158</v>
      </c>
    </row>
    <row r="1613" spans="1:7" s="16" customFormat="1" outlineLevel="3" x14ac:dyDescent="0.2">
      <c r="A1613" s="163"/>
      <c r="B1613" s="163"/>
      <c r="C1613" s="164"/>
      <c r="D1613" s="165"/>
      <c r="E1613" s="16" t="s">
        <v>1060</v>
      </c>
      <c r="F1613" s="166">
        <f t="shared" si="500"/>
        <v>0</v>
      </c>
      <c r="G1613" s="16" t="s">
        <v>158</v>
      </c>
    </row>
    <row r="1614" spans="1:7" s="16" customFormat="1" outlineLevel="3" x14ac:dyDescent="0.2">
      <c r="A1614" s="163"/>
      <c r="B1614" s="163"/>
      <c r="C1614" s="164"/>
      <c r="D1614" s="165"/>
      <c r="F1614" s="166"/>
    </row>
    <row r="1615" spans="1:7" s="16" customFormat="1" outlineLevel="2" x14ac:dyDescent="0.2">
      <c r="A1615" s="163"/>
      <c r="B1615" s="163"/>
      <c r="C1615" s="164" t="s">
        <v>843</v>
      </c>
      <c r="D1615" s="165"/>
      <c r="F1615" s="166"/>
    </row>
    <row r="1616" spans="1:7" s="16" customFormat="1" outlineLevel="3" x14ac:dyDescent="0.2">
      <c r="A1616" s="163"/>
      <c r="B1616" s="163"/>
      <c r="D1616" s="165"/>
      <c r="E1616" s="16" t="str">
        <f xml:space="preserve"> E$315</f>
        <v>PR19 Tax revenue adjustment expressed in 2022-23 CPIH FYA prices (WR)</v>
      </c>
      <c r="F1616" s="166">
        <f xml:space="preserve"> F$315</f>
        <v>0</v>
      </c>
      <c r="G1616" s="16" t="str">
        <f t="shared" ref="G1616" si="501" xml:space="preserve"> G$315</f>
        <v>£m</v>
      </c>
    </row>
    <row r="1617" spans="1:7" s="16" customFormat="1" outlineLevel="3" x14ac:dyDescent="0.2">
      <c r="A1617" s="163"/>
      <c r="B1617" s="163"/>
      <c r="C1617" s="164"/>
      <c r="D1617" s="165"/>
      <c r="E1617" s="16" t="str">
        <f xml:space="preserve"> E$316</f>
        <v>PR19 Tax revenue adjustment expressed in 2022-23 CPIH FYA prices (WN)</v>
      </c>
      <c r="F1617" s="166">
        <f t="shared" ref="F1617:G1617" si="502" xml:space="preserve"> F$316</f>
        <v>0</v>
      </c>
      <c r="G1617" s="16" t="str">
        <f t="shared" si="502"/>
        <v>£m</v>
      </c>
    </row>
    <row r="1618" spans="1:7" s="16" customFormat="1" outlineLevel="3" x14ac:dyDescent="0.2">
      <c r="A1618" s="163"/>
      <c r="B1618" s="163"/>
      <c r="C1618" s="164"/>
      <c r="D1618" s="165"/>
      <c r="E1618" s="16" t="str">
        <f xml:space="preserve"> E$317</f>
        <v>PR19 Tax revenue adjustment expressed in 2022-23 CPIH FYA prices (WWN)</v>
      </c>
      <c r="F1618" s="166">
        <f t="shared" ref="F1618:G1618" si="503" xml:space="preserve"> F$317</f>
        <v>0</v>
      </c>
      <c r="G1618" s="16" t="str">
        <f t="shared" si="503"/>
        <v>£m</v>
      </c>
    </row>
    <row r="1619" spans="1:7" s="16" customFormat="1" outlineLevel="3" x14ac:dyDescent="0.2">
      <c r="A1619" s="163"/>
      <c r="B1619" s="163"/>
      <c r="C1619" s="164"/>
      <c r="D1619" s="165"/>
      <c r="E1619" s="16" t="str">
        <f xml:space="preserve"> E$318</f>
        <v>PR19 Tax revenue adjustment expressed in 2022-23 CPIH FYA prices (BR)</v>
      </c>
      <c r="F1619" s="166">
        <f t="shared" ref="F1619:G1619" si="504" xml:space="preserve"> F$318</f>
        <v>0</v>
      </c>
      <c r="G1619" s="16" t="str">
        <f t="shared" si="504"/>
        <v>£m</v>
      </c>
    </row>
    <row r="1620" spans="1:7" s="16" customFormat="1" outlineLevel="3" x14ac:dyDescent="0.2">
      <c r="A1620" s="163"/>
      <c r="B1620" s="163"/>
      <c r="C1620" s="164"/>
      <c r="D1620" s="165"/>
      <c r="E1620" s="16" t="str">
        <f xml:space="preserve"> E$319</f>
        <v>PR19 Tax revenue adjustment expressed in 2022-23 CPIH FYA prices (ADDN1)</v>
      </c>
      <c r="F1620" s="166">
        <f t="shared" ref="F1620:G1620" si="505" xml:space="preserve"> F$319</f>
        <v>0</v>
      </c>
      <c r="G1620" s="16" t="str">
        <f t="shared" si="505"/>
        <v>£m</v>
      </c>
    </row>
    <row r="1621" spans="1:7" s="16" customFormat="1" outlineLevel="3" x14ac:dyDescent="0.2">
      <c r="A1621" s="163"/>
      <c r="B1621" s="163"/>
      <c r="C1621" s="164"/>
      <c r="D1621" s="165"/>
      <c r="E1621" s="16" t="str">
        <f xml:space="preserve"> E$320</f>
        <v>PR19 Tax revenue adjustment expressed in 2022-23 CPIH FYA prices (ADDN2)</v>
      </c>
      <c r="F1621" s="166">
        <f t="shared" ref="F1621:G1621" si="506" xml:space="preserve"> F$320</f>
        <v>0</v>
      </c>
      <c r="G1621" s="16" t="str">
        <f t="shared" si="506"/>
        <v>£m</v>
      </c>
    </row>
    <row r="1622" spans="1:7" s="16" customFormat="1" outlineLevel="3" x14ac:dyDescent="0.2">
      <c r="A1622" s="163"/>
      <c r="B1622" s="163"/>
      <c r="C1622" s="164"/>
      <c r="D1622" s="165"/>
      <c r="E1622" s="16" t="str">
        <f xml:space="preserve"> E$321</f>
        <v>PR19 Tax revenue adjustment expressed in 2022-23 CPIH FYA prices (Residential retail)</v>
      </c>
      <c r="F1622" s="166">
        <f t="shared" ref="F1622:G1622" si="507" xml:space="preserve"> F$321</f>
        <v>0</v>
      </c>
      <c r="G1622" s="16" t="str">
        <f t="shared" si="507"/>
        <v>£m</v>
      </c>
    </row>
    <row r="1623" spans="1:7" s="16" customFormat="1" outlineLevel="3" x14ac:dyDescent="0.2">
      <c r="A1623" s="163"/>
      <c r="B1623" s="163"/>
      <c r="C1623" s="164"/>
      <c r="D1623" s="165"/>
      <c r="E1623" s="16" t="str">
        <f xml:space="preserve"> E$322</f>
        <v>PR19 Tax revenue adjustment expressed in 2022-23 CPIH FYA prices (Business retail)</v>
      </c>
      <c r="F1623" s="166">
        <f t="shared" ref="F1623:G1623" si="508" xml:space="preserve"> F$322</f>
        <v>0</v>
      </c>
      <c r="G1623" s="16" t="str">
        <f t="shared" si="508"/>
        <v>£m</v>
      </c>
    </row>
    <row r="1624" spans="1:7" s="16" customFormat="1" outlineLevel="3" x14ac:dyDescent="0.2">
      <c r="A1624" s="163"/>
      <c r="B1624" s="163"/>
      <c r="C1624" s="164"/>
      <c r="D1624" s="165"/>
      <c r="F1624" s="166"/>
    </row>
    <row r="1625" spans="1:7" s="16" customFormat="1" outlineLevel="3" x14ac:dyDescent="0.2">
      <c r="A1625" s="163"/>
      <c r="B1625" s="163"/>
      <c r="C1625" s="164"/>
      <c r="D1625" s="165"/>
      <c r="E1625" s="146" t="str">
        <f xml:space="preserve"> InpS!E$510</f>
        <v>Eligible for post financeability adjustments tax uplift - PR19 Tax revenue adjustment (WR)</v>
      </c>
      <c r="F1625" s="146">
        <f xml:space="preserve"> InpS!F$510</f>
        <v>0</v>
      </c>
      <c r="G1625" s="146" t="str">
        <f xml:space="preserve"> InpS!G$510</f>
        <v>1 = Yes, 0 = No</v>
      </c>
    </row>
    <row r="1626" spans="1:7" s="16" customFormat="1" outlineLevel="3" x14ac:dyDescent="0.2">
      <c r="A1626" s="163"/>
      <c r="B1626" s="163"/>
      <c r="C1626" s="164"/>
      <c r="D1626" s="165"/>
      <c r="E1626" s="146" t="str">
        <f xml:space="preserve"> InpS!E$511</f>
        <v>Eligible for post financeability adjustments tax uplift - PR19 Tax revenue adjustment (WN)</v>
      </c>
      <c r="F1626" s="146">
        <f xml:space="preserve"> InpS!F$511</f>
        <v>0</v>
      </c>
      <c r="G1626" s="146" t="str">
        <f xml:space="preserve"> InpS!G$511</f>
        <v>1 = Yes, 0 = No</v>
      </c>
    </row>
    <row r="1627" spans="1:7" s="16" customFormat="1" outlineLevel="3" x14ac:dyDescent="0.2">
      <c r="A1627" s="163"/>
      <c r="B1627" s="163"/>
      <c r="C1627" s="164"/>
      <c r="D1627" s="165"/>
      <c r="E1627" s="146" t="str">
        <f xml:space="preserve"> InpS!E$512</f>
        <v>Eligible for post financeability adjustments tax uplift - PR19 Tax revenue adjustment (WWN)</v>
      </c>
      <c r="F1627" s="146">
        <f xml:space="preserve"> InpS!F$512</f>
        <v>0</v>
      </c>
      <c r="G1627" s="146" t="str">
        <f xml:space="preserve"> InpS!G$512</f>
        <v>1 = Yes, 0 = No</v>
      </c>
    </row>
    <row r="1628" spans="1:7" s="16" customFormat="1" outlineLevel="3" x14ac:dyDescent="0.2">
      <c r="A1628" s="163"/>
      <c r="B1628" s="163"/>
      <c r="C1628" s="164"/>
      <c r="D1628" s="165"/>
      <c r="E1628" s="146" t="str">
        <f xml:space="preserve"> InpS!E$513</f>
        <v>Eligible for post financeability adjustments tax uplift - PR19 Tax revenue adjustment (BR)</v>
      </c>
      <c r="F1628" s="146">
        <f xml:space="preserve"> InpS!F$513</f>
        <v>0</v>
      </c>
      <c r="G1628" s="146" t="str">
        <f xml:space="preserve"> InpS!G$513</f>
        <v>1 = Yes, 0 = No</v>
      </c>
    </row>
    <row r="1629" spans="1:7" s="16" customFormat="1" outlineLevel="3" x14ac:dyDescent="0.2">
      <c r="A1629" s="163"/>
      <c r="B1629" s="163"/>
      <c r="C1629" s="164"/>
      <c r="D1629" s="165"/>
      <c r="E1629" s="146" t="str">
        <f xml:space="preserve"> InpS!E$514</f>
        <v>Eligible for post financeability adjustments tax uplift - PR19 Tax revenue adjustment (ADDN1)</v>
      </c>
      <c r="F1629" s="146">
        <f xml:space="preserve"> InpS!F$514</f>
        <v>0</v>
      </c>
      <c r="G1629" s="146" t="str">
        <f xml:space="preserve"> InpS!G$514</f>
        <v>1 = Yes, 0 = No</v>
      </c>
    </row>
    <row r="1630" spans="1:7" s="16" customFormat="1" outlineLevel="3" x14ac:dyDescent="0.2">
      <c r="A1630" s="163"/>
      <c r="B1630" s="163"/>
      <c r="C1630" s="164"/>
      <c r="D1630" s="165"/>
      <c r="E1630" s="146" t="str">
        <f xml:space="preserve"> InpS!E$515</f>
        <v>Eligible for post financeability adjustments tax uplift - PR19 Tax revenue adjustment (ADDN2)</v>
      </c>
      <c r="F1630" s="146">
        <f xml:space="preserve"> InpS!F$515</f>
        <v>0</v>
      </c>
      <c r="G1630" s="146" t="str">
        <f xml:space="preserve"> InpS!G$515</f>
        <v>1 = Yes, 0 = No</v>
      </c>
    </row>
    <row r="1631" spans="1:7" s="16" customFormat="1" outlineLevel="3" x14ac:dyDescent="0.2">
      <c r="A1631" s="163"/>
      <c r="B1631" s="163"/>
      <c r="C1631" s="164"/>
      <c r="D1631" s="165"/>
      <c r="E1631" s="146" t="str">
        <f xml:space="preserve"> InpS!E$516</f>
        <v>Eligible for post financeability adjustments tax uplift - PR19 Tax revenue adjustment (Residential retail)</v>
      </c>
      <c r="F1631" s="146">
        <f xml:space="preserve"> InpS!F$516</f>
        <v>0</v>
      </c>
      <c r="G1631" s="146" t="str">
        <f xml:space="preserve"> InpS!G$516</f>
        <v>1 = Yes, 0 = No</v>
      </c>
    </row>
    <row r="1632" spans="1:7" s="16" customFormat="1" outlineLevel="3" x14ac:dyDescent="0.2">
      <c r="A1632" s="163"/>
      <c r="B1632" s="163"/>
      <c r="C1632" s="164"/>
      <c r="D1632" s="165"/>
      <c r="E1632" s="146" t="str">
        <f xml:space="preserve"> InpS!E$517</f>
        <v>Eligible for post financeability adjustments tax uplift - PR19 Tax revenue adjustment (Business retail)</v>
      </c>
      <c r="F1632" s="146">
        <f xml:space="preserve"> InpS!F$517</f>
        <v>0</v>
      </c>
      <c r="G1632" s="146" t="str">
        <f xml:space="preserve"> InpS!G$517</f>
        <v>1 = Yes, 0 = No</v>
      </c>
    </row>
    <row r="1633" spans="1:7" s="16" customFormat="1" outlineLevel="3" x14ac:dyDescent="0.2">
      <c r="A1633" s="163"/>
      <c r="B1633" s="163"/>
      <c r="C1633" s="164"/>
      <c r="D1633" s="165"/>
      <c r="F1633" s="166"/>
    </row>
    <row r="1634" spans="1:7" s="16" customFormat="1" outlineLevel="3" x14ac:dyDescent="0.2">
      <c r="A1634" s="163"/>
      <c r="B1634" s="163"/>
      <c r="C1634" s="164"/>
      <c r="D1634" s="165"/>
      <c r="E1634" s="16" t="s">
        <v>1061</v>
      </c>
      <c r="F1634" s="166">
        <f xml:space="preserve"> F1616 * (1 - F1625)</f>
        <v>0</v>
      </c>
      <c r="G1634" s="16" t="s">
        <v>158</v>
      </c>
    </row>
    <row r="1635" spans="1:7" s="16" customFormat="1" outlineLevel="3" x14ac:dyDescent="0.2">
      <c r="A1635" s="274"/>
      <c r="B1635" s="163"/>
      <c r="C1635" s="164"/>
      <c r="D1635" s="165"/>
      <c r="E1635" s="16" t="s">
        <v>1062</v>
      </c>
      <c r="F1635" s="166">
        <f t="shared" ref="F1635:F1641" si="509" xml:space="preserve"> F1617 * (1 - F1626)</f>
        <v>0</v>
      </c>
      <c r="G1635" s="16" t="s">
        <v>158</v>
      </c>
    </row>
    <row r="1636" spans="1:7" s="16" customFormat="1" outlineLevel="3" x14ac:dyDescent="0.2">
      <c r="A1636" s="163"/>
      <c r="B1636" s="163"/>
      <c r="C1636" s="164"/>
      <c r="D1636" s="165"/>
      <c r="E1636" s="16" t="s">
        <v>1063</v>
      </c>
      <c r="F1636" s="166">
        <f t="shared" si="509"/>
        <v>0</v>
      </c>
      <c r="G1636" s="16" t="s">
        <v>158</v>
      </c>
    </row>
    <row r="1637" spans="1:7" s="16" customFormat="1" outlineLevel="3" x14ac:dyDescent="0.2">
      <c r="A1637" s="163"/>
      <c r="B1637" s="163"/>
      <c r="C1637" s="164"/>
      <c r="D1637" s="165"/>
      <c r="E1637" s="16" t="s">
        <v>1064</v>
      </c>
      <c r="F1637" s="166">
        <f t="shared" si="509"/>
        <v>0</v>
      </c>
      <c r="G1637" s="16" t="s">
        <v>158</v>
      </c>
    </row>
    <row r="1638" spans="1:7" s="16" customFormat="1" outlineLevel="3" x14ac:dyDescent="0.2">
      <c r="A1638" s="163"/>
      <c r="B1638" s="163"/>
      <c r="C1638" s="164"/>
      <c r="D1638" s="165"/>
      <c r="E1638" s="16" t="s">
        <v>1065</v>
      </c>
      <c r="F1638" s="166">
        <f t="shared" si="509"/>
        <v>0</v>
      </c>
      <c r="G1638" s="16" t="s">
        <v>158</v>
      </c>
    </row>
    <row r="1639" spans="1:7" s="16" customFormat="1" outlineLevel="3" x14ac:dyDescent="0.2">
      <c r="A1639" s="163"/>
      <c r="B1639" s="163"/>
      <c r="C1639" s="164"/>
      <c r="D1639" s="165"/>
      <c r="E1639" s="16" t="s">
        <v>1066</v>
      </c>
      <c r="F1639" s="166">
        <f t="shared" si="509"/>
        <v>0</v>
      </c>
      <c r="G1639" s="16" t="s">
        <v>158</v>
      </c>
    </row>
    <row r="1640" spans="1:7" s="16" customFormat="1" outlineLevel="3" x14ac:dyDescent="0.2">
      <c r="A1640" s="163"/>
      <c r="B1640" s="163"/>
      <c r="C1640" s="164"/>
      <c r="D1640" s="165"/>
      <c r="E1640" s="16" t="s">
        <v>1067</v>
      </c>
      <c r="F1640" s="166">
        <f t="shared" si="509"/>
        <v>0</v>
      </c>
      <c r="G1640" s="16" t="s">
        <v>158</v>
      </c>
    </row>
    <row r="1641" spans="1:7" s="16" customFormat="1" outlineLevel="3" x14ac:dyDescent="0.2">
      <c r="A1641" s="163"/>
      <c r="B1641" s="163"/>
      <c r="C1641" s="164"/>
      <c r="D1641" s="165"/>
      <c r="E1641" s="16" t="s">
        <v>1068</v>
      </c>
      <c r="F1641" s="166">
        <f t="shared" si="509"/>
        <v>0</v>
      </c>
      <c r="G1641" s="16" t="s">
        <v>158</v>
      </c>
    </row>
    <row r="1642" spans="1:7" s="16" customFormat="1" outlineLevel="3" x14ac:dyDescent="0.2">
      <c r="A1642" s="163"/>
      <c r="B1642" s="163"/>
      <c r="C1642" s="164"/>
      <c r="D1642" s="165"/>
      <c r="F1642" s="166"/>
    </row>
    <row r="1643" spans="1:7" s="16" customFormat="1" outlineLevel="2" x14ac:dyDescent="0.2">
      <c r="A1643" s="163"/>
      <c r="B1643" s="163"/>
      <c r="C1643" s="164" t="s">
        <v>852</v>
      </c>
      <c r="D1643" s="165"/>
      <c r="F1643" s="166"/>
    </row>
    <row r="1644" spans="1:7" s="16" customFormat="1" outlineLevel="3" x14ac:dyDescent="0.2">
      <c r="A1644" s="163"/>
      <c r="B1644" s="163"/>
      <c r="D1644" s="165"/>
      <c r="E1644" s="16" t="str">
        <f xml:space="preserve"> E$324</f>
        <v>PR19 RPI-CPIH wedge revenue adjustment expressed in 2022-23 CPIH FYA prices (WR)</v>
      </c>
      <c r="F1644" s="166">
        <f t="shared" ref="F1644:G1644" si="510" xml:space="preserve"> F$324</f>
        <v>0.95513233647849038</v>
      </c>
      <c r="G1644" s="16" t="str">
        <f t="shared" si="510"/>
        <v>£m</v>
      </c>
    </row>
    <row r="1645" spans="1:7" s="16" customFormat="1" outlineLevel="3" x14ac:dyDescent="0.2">
      <c r="A1645" s="163"/>
      <c r="B1645" s="163"/>
      <c r="C1645" s="164"/>
      <c r="D1645" s="165"/>
      <c r="E1645" s="16" t="str">
        <f xml:space="preserve"> E$325</f>
        <v>PR19 RPI-CPIH wedge revenue adjustment expressed in 2022-23 CPIH FYA prices (WN)</v>
      </c>
      <c r="F1645" s="166">
        <f t="shared" ref="F1645:G1645" si="511" xml:space="preserve"> F$325</f>
        <v>8.7968986886294562</v>
      </c>
      <c r="G1645" s="16" t="str">
        <f t="shared" si="511"/>
        <v>£m</v>
      </c>
    </row>
    <row r="1646" spans="1:7" s="16" customFormat="1" outlineLevel="3" x14ac:dyDescent="0.2">
      <c r="A1646" s="163"/>
      <c r="B1646" s="163"/>
      <c r="C1646" s="164"/>
      <c r="D1646" s="165"/>
      <c r="E1646" s="16" t="str">
        <f xml:space="preserve"> E$326</f>
        <v>PR19 RPI-CPIH wedge revenue adjustment expressed in 2022-23 CPIH FYA prices (WWN)</v>
      </c>
      <c r="F1646" s="166">
        <f t="shared" ref="F1646:G1646" si="512" xml:space="preserve"> F$326</f>
        <v>16.682348472733089</v>
      </c>
      <c r="G1646" s="16" t="str">
        <f t="shared" si="512"/>
        <v>£m</v>
      </c>
    </row>
    <row r="1647" spans="1:7" s="16" customFormat="1" outlineLevel="3" x14ac:dyDescent="0.2">
      <c r="A1647" s="163"/>
      <c r="B1647" s="163"/>
      <c r="C1647" s="164"/>
      <c r="D1647" s="165"/>
      <c r="E1647" s="16" t="str">
        <f xml:space="preserve"> E$327</f>
        <v>PR19 RPI-CPIH wedge revenue adjustment expressed in 2022-23 CPIH FYA prices (BR)</v>
      </c>
      <c r="F1647" s="166">
        <f t="shared" ref="F1647:G1647" si="513" xml:space="preserve"> F$327</f>
        <v>1.4084955221493682</v>
      </c>
      <c r="G1647" s="16" t="str">
        <f t="shared" si="513"/>
        <v>£m</v>
      </c>
    </row>
    <row r="1648" spans="1:7" s="16" customFormat="1" outlineLevel="3" x14ac:dyDescent="0.2">
      <c r="A1648" s="163"/>
      <c r="B1648" s="163"/>
      <c r="C1648" s="164"/>
      <c r="D1648" s="165"/>
      <c r="E1648" s="16" t="str">
        <f xml:space="preserve"> E$328</f>
        <v>PR19 RPI-CPIH wedge revenue adjustment expressed in 2022-23 CPIH FYA prices (ADDN1)</v>
      </c>
      <c r="F1648" s="166">
        <f t="shared" ref="F1648:G1648" si="514" xml:space="preserve"> F$328</f>
        <v>0</v>
      </c>
      <c r="G1648" s="16" t="str">
        <f t="shared" si="514"/>
        <v>£m</v>
      </c>
    </row>
    <row r="1649" spans="1:7" s="16" customFormat="1" outlineLevel="3" x14ac:dyDescent="0.2">
      <c r="A1649" s="163"/>
      <c r="B1649" s="163"/>
      <c r="C1649" s="164"/>
      <c r="D1649" s="165"/>
      <c r="E1649" s="16" t="str">
        <f xml:space="preserve"> E$329</f>
        <v>PR19 RPI-CPIH wedge revenue adjustment expressed in 2022-23 CPIH FYA prices (ADDN2)</v>
      </c>
      <c r="F1649" s="166">
        <f t="shared" ref="F1649:G1649" si="515" xml:space="preserve"> F$329</f>
        <v>0</v>
      </c>
      <c r="G1649" s="16" t="str">
        <f t="shared" si="515"/>
        <v>£m</v>
      </c>
    </row>
    <row r="1650" spans="1:7" s="16" customFormat="1" outlineLevel="3" x14ac:dyDescent="0.2">
      <c r="A1650" s="163"/>
      <c r="B1650" s="163"/>
      <c r="C1650" s="164"/>
      <c r="D1650" s="165"/>
      <c r="E1650" s="16" t="str">
        <f xml:space="preserve"> E$330</f>
        <v>PR19 RPI-CPIH wedge revenue adjustment expressed in 2022-23 CPIH FYA prices (Residential retail)</v>
      </c>
      <c r="F1650" s="166">
        <f t="shared" ref="F1650:G1650" si="516" xml:space="preserve"> F$330</f>
        <v>0</v>
      </c>
      <c r="G1650" s="16" t="str">
        <f t="shared" si="516"/>
        <v>£m</v>
      </c>
    </row>
    <row r="1651" spans="1:7" s="16" customFormat="1" outlineLevel="3" x14ac:dyDescent="0.2">
      <c r="A1651" s="163"/>
      <c r="B1651" s="163"/>
      <c r="C1651" s="164"/>
      <c r="D1651" s="165"/>
      <c r="E1651" s="16" t="str">
        <f xml:space="preserve"> E$331</f>
        <v>PR19 RPI-CPIH wedge revenue adjustment expressed in 2022-23 CPIH FYA prices (Business retail)</v>
      </c>
      <c r="F1651" s="166">
        <f t="shared" ref="F1651:G1651" si="517" xml:space="preserve"> F$331</f>
        <v>0</v>
      </c>
      <c r="G1651" s="16" t="str">
        <f t="shared" si="517"/>
        <v>£m</v>
      </c>
    </row>
    <row r="1652" spans="1:7" s="16" customFormat="1" outlineLevel="3" x14ac:dyDescent="0.2">
      <c r="A1652" s="163"/>
      <c r="B1652" s="163"/>
      <c r="C1652" s="164"/>
      <c r="D1652" s="165"/>
      <c r="F1652" s="166"/>
    </row>
    <row r="1653" spans="1:7" s="16" customFormat="1" outlineLevel="3" x14ac:dyDescent="0.2">
      <c r="A1653" s="163"/>
      <c r="B1653" s="163"/>
      <c r="C1653" s="164"/>
      <c r="D1653" s="165"/>
      <c r="E1653" s="146" t="str">
        <f xml:space="preserve"> InpS!E$519</f>
        <v>Eligible for post financeability adjustments tax uplift - PR19 RPI-CPIH wedge revenue adjustment (WR)</v>
      </c>
      <c r="F1653" s="146">
        <f xml:space="preserve"> InpS!F$519</f>
        <v>0</v>
      </c>
      <c r="G1653" s="146" t="str">
        <f xml:space="preserve"> InpS!G$519</f>
        <v>1 = Yes, 0 = No</v>
      </c>
    </row>
    <row r="1654" spans="1:7" s="16" customFormat="1" outlineLevel="3" x14ac:dyDescent="0.2">
      <c r="A1654" s="163"/>
      <c r="B1654" s="163"/>
      <c r="C1654" s="164"/>
      <c r="D1654" s="165"/>
      <c r="E1654" s="146" t="str">
        <f xml:space="preserve"> InpS!E$520</f>
        <v>Eligible for post financeability adjustments tax uplift - PR19 RPI-CPIH wedge revenue adjustment (WN)</v>
      </c>
      <c r="F1654" s="146">
        <f xml:space="preserve"> InpS!F$520</f>
        <v>0</v>
      </c>
      <c r="G1654" s="146" t="str">
        <f xml:space="preserve"> InpS!G$520</f>
        <v>1 = Yes, 0 = No</v>
      </c>
    </row>
    <row r="1655" spans="1:7" s="16" customFormat="1" outlineLevel="3" x14ac:dyDescent="0.2">
      <c r="A1655" s="163"/>
      <c r="B1655" s="163"/>
      <c r="C1655" s="164"/>
      <c r="D1655" s="165"/>
      <c r="E1655" s="146" t="str">
        <f xml:space="preserve"> InpS!E$521</f>
        <v>Eligible for post financeability adjustments tax uplift - PR19 RPI-CPIH wedge revenue adjustment (WWN)</v>
      </c>
      <c r="F1655" s="146">
        <f xml:space="preserve"> InpS!F$521</f>
        <v>0</v>
      </c>
      <c r="G1655" s="146" t="str">
        <f xml:space="preserve"> InpS!G$521</f>
        <v>1 = Yes, 0 = No</v>
      </c>
    </row>
    <row r="1656" spans="1:7" s="16" customFormat="1" outlineLevel="3" x14ac:dyDescent="0.2">
      <c r="A1656" s="163"/>
      <c r="B1656" s="163"/>
      <c r="C1656" s="164"/>
      <c r="D1656" s="165"/>
      <c r="E1656" s="146" t="str">
        <f xml:space="preserve"> InpS!E$522</f>
        <v>Eligible for post financeability adjustments tax uplift - PR19 RPI-CPIH wedge revenue adjustment (BR)</v>
      </c>
      <c r="F1656" s="146">
        <f xml:space="preserve"> InpS!F$522</f>
        <v>0</v>
      </c>
      <c r="G1656" s="146" t="str">
        <f xml:space="preserve"> InpS!G$522</f>
        <v>1 = Yes, 0 = No</v>
      </c>
    </row>
    <row r="1657" spans="1:7" s="16" customFormat="1" outlineLevel="3" x14ac:dyDescent="0.2">
      <c r="A1657" s="163"/>
      <c r="B1657" s="163"/>
      <c r="C1657" s="164"/>
      <c r="D1657" s="165"/>
      <c r="E1657" s="146" t="str">
        <f xml:space="preserve"> InpS!E$523</f>
        <v>Eligible for post financeability adjustments tax uplift - PR19 RPI-CPIH wedge revenue adjustment (ADDN1)</v>
      </c>
      <c r="F1657" s="146">
        <f xml:space="preserve"> InpS!F$523</f>
        <v>0</v>
      </c>
      <c r="G1657" s="146" t="str">
        <f xml:space="preserve"> InpS!G$523</f>
        <v>1 = Yes, 0 = No</v>
      </c>
    </row>
    <row r="1658" spans="1:7" s="16" customFormat="1" outlineLevel="3" x14ac:dyDescent="0.2">
      <c r="A1658" s="163"/>
      <c r="B1658" s="163"/>
      <c r="C1658" s="164"/>
      <c r="D1658" s="165"/>
      <c r="E1658" s="146" t="str">
        <f xml:space="preserve"> InpS!E$524</f>
        <v>Eligible for post financeability adjustments tax uplift - PR19 RPI-CPIH wedge revenue adjustment (ADDN2)</v>
      </c>
      <c r="F1658" s="146">
        <f xml:space="preserve"> InpS!F$524</f>
        <v>0</v>
      </c>
      <c r="G1658" s="146" t="str">
        <f xml:space="preserve"> InpS!G$524</f>
        <v>1 = Yes, 0 = No</v>
      </c>
    </row>
    <row r="1659" spans="1:7" s="16" customFormat="1" outlineLevel="3" x14ac:dyDescent="0.2">
      <c r="A1659" s="163"/>
      <c r="B1659" s="163"/>
      <c r="C1659" s="164"/>
      <c r="D1659" s="165"/>
      <c r="E1659" s="146" t="str">
        <f xml:space="preserve"> InpS!E$525</f>
        <v>Eligible for post financeability adjustments tax uplift - PR19 RPI-CPIH wedge revenue adjustment (Residential retail)</v>
      </c>
      <c r="F1659" s="146">
        <f xml:space="preserve"> InpS!F$525</f>
        <v>0</v>
      </c>
      <c r="G1659" s="146" t="str">
        <f xml:space="preserve"> InpS!G$525</f>
        <v>1 = Yes, 0 = No</v>
      </c>
    </row>
    <row r="1660" spans="1:7" s="16" customFormat="1" outlineLevel="3" x14ac:dyDescent="0.2">
      <c r="A1660" s="163"/>
      <c r="B1660" s="163"/>
      <c r="C1660" s="164"/>
      <c r="D1660" s="165"/>
      <c r="E1660" s="146" t="str">
        <f xml:space="preserve"> InpS!E$526</f>
        <v>Eligible for post financeability adjustments tax uplift - PR19 RPI-CPIH wedge revenue adjustment (Business retail)</v>
      </c>
      <c r="F1660" s="146">
        <f xml:space="preserve"> InpS!F$526</f>
        <v>0</v>
      </c>
      <c r="G1660" s="146" t="str">
        <f xml:space="preserve"> InpS!G$526</f>
        <v>1 = Yes, 0 = No</v>
      </c>
    </row>
    <row r="1661" spans="1:7" s="16" customFormat="1" outlineLevel="3" x14ac:dyDescent="0.2">
      <c r="A1661" s="163"/>
      <c r="B1661" s="163"/>
      <c r="C1661" s="164"/>
      <c r="D1661" s="165"/>
      <c r="F1661" s="166"/>
    </row>
    <row r="1662" spans="1:7" s="16" customFormat="1" outlineLevel="3" x14ac:dyDescent="0.2">
      <c r="A1662" s="163"/>
      <c r="B1662" s="163"/>
      <c r="C1662" s="164"/>
      <c r="D1662" s="165"/>
      <c r="E1662" s="16" t="s">
        <v>1069</v>
      </c>
      <c r="F1662" s="166">
        <f xml:space="preserve"> F1644 * (1 - F1653)</f>
        <v>0.95513233647849038</v>
      </c>
      <c r="G1662" s="16" t="s">
        <v>158</v>
      </c>
    </row>
    <row r="1663" spans="1:7" s="16" customFormat="1" outlineLevel="3" x14ac:dyDescent="0.2">
      <c r="A1663" s="163"/>
      <c r="B1663" s="163"/>
      <c r="C1663" s="164"/>
      <c r="D1663" s="165"/>
      <c r="E1663" s="16" t="s">
        <v>1070</v>
      </c>
      <c r="F1663" s="166">
        <f t="shared" ref="F1663:F1669" si="518" xml:space="preserve"> F1645 * (1 - F1654)</f>
        <v>8.7968986886294562</v>
      </c>
      <c r="G1663" s="16" t="s">
        <v>158</v>
      </c>
    </row>
    <row r="1664" spans="1:7" s="16" customFormat="1" outlineLevel="3" x14ac:dyDescent="0.2">
      <c r="A1664" s="163"/>
      <c r="B1664" s="163"/>
      <c r="C1664" s="164"/>
      <c r="D1664" s="165"/>
      <c r="E1664" s="16" t="s">
        <v>1071</v>
      </c>
      <c r="F1664" s="166">
        <f t="shared" si="518"/>
        <v>16.682348472733089</v>
      </c>
      <c r="G1664" s="16" t="s">
        <v>158</v>
      </c>
    </row>
    <row r="1665" spans="1:7" s="16" customFormat="1" outlineLevel="3" x14ac:dyDescent="0.2">
      <c r="A1665" s="163"/>
      <c r="B1665" s="163"/>
      <c r="C1665" s="164"/>
      <c r="D1665" s="165"/>
      <c r="E1665" s="16" t="s">
        <v>1072</v>
      </c>
      <c r="F1665" s="166">
        <f t="shared" si="518"/>
        <v>1.4084955221493682</v>
      </c>
      <c r="G1665" s="16" t="s">
        <v>158</v>
      </c>
    </row>
    <row r="1666" spans="1:7" s="16" customFormat="1" outlineLevel="3" x14ac:dyDescent="0.2">
      <c r="A1666" s="163"/>
      <c r="B1666" s="163"/>
      <c r="C1666" s="164"/>
      <c r="D1666" s="165"/>
      <c r="E1666" s="16" t="s">
        <v>1073</v>
      </c>
      <c r="F1666" s="166">
        <f t="shared" si="518"/>
        <v>0</v>
      </c>
      <c r="G1666" s="16" t="s">
        <v>158</v>
      </c>
    </row>
    <row r="1667" spans="1:7" s="16" customFormat="1" outlineLevel="3" x14ac:dyDescent="0.2">
      <c r="A1667" s="163"/>
      <c r="B1667" s="163"/>
      <c r="C1667" s="164"/>
      <c r="D1667" s="165"/>
      <c r="E1667" s="16" t="s">
        <v>1074</v>
      </c>
      <c r="F1667" s="166">
        <f t="shared" si="518"/>
        <v>0</v>
      </c>
      <c r="G1667" s="16" t="s">
        <v>158</v>
      </c>
    </row>
    <row r="1668" spans="1:7" s="16" customFormat="1" outlineLevel="3" x14ac:dyDescent="0.2">
      <c r="A1668" s="163"/>
      <c r="B1668" s="163"/>
      <c r="C1668" s="164"/>
      <c r="D1668" s="165"/>
      <c r="E1668" s="16" t="s">
        <v>1075</v>
      </c>
      <c r="F1668" s="166">
        <f t="shared" si="518"/>
        <v>0</v>
      </c>
      <c r="G1668" s="16" t="s">
        <v>158</v>
      </c>
    </row>
    <row r="1669" spans="1:7" s="16" customFormat="1" outlineLevel="3" x14ac:dyDescent="0.2">
      <c r="A1669" s="163"/>
      <c r="B1669" s="163"/>
      <c r="C1669" s="164"/>
      <c r="D1669" s="165"/>
      <c r="E1669" s="16" t="s">
        <v>1076</v>
      </c>
      <c r="F1669" s="166">
        <f t="shared" si="518"/>
        <v>0</v>
      </c>
      <c r="G1669" s="16" t="s">
        <v>158</v>
      </c>
    </row>
    <row r="1670" spans="1:7" s="16" customFormat="1" outlineLevel="3" x14ac:dyDescent="0.2">
      <c r="A1670" s="163"/>
      <c r="B1670" s="163"/>
      <c r="C1670" s="164"/>
      <c r="D1670" s="165"/>
      <c r="F1670" s="166"/>
    </row>
    <row r="1671" spans="1:7" s="16" customFormat="1" outlineLevel="2" x14ac:dyDescent="0.2">
      <c r="A1671" s="163"/>
      <c r="B1671" s="163"/>
      <c r="C1671" s="164" t="s">
        <v>861</v>
      </c>
      <c r="D1671" s="165"/>
      <c r="F1671" s="166"/>
    </row>
    <row r="1672" spans="1:7" s="16" customFormat="1" outlineLevel="3" x14ac:dyDescent="0.2">
      <c r="A1672" s="163"/>
      <c r="B1672" s="163"/>
      <c r="D1672" s="165"/>
      <c r="E1672" s="16" t="str">
        <f xml:space="preserve"> E$333</f>
        <v>PR19 Strategic regional water resources revenue adjustment expressed in 2022-23 CPIH FYA prices (WR)</v>
      </c>
      <c r="F1672" s="166">
        <f t="shared" ref="F1672:G1672" si="519" xml:space="preserve"> F$333</f>
        <v>0</v>
      </c>
      <c r="G1672" s="16" t="str">
        <f t="shared" si="519"/>
        <v>£m</v>
      </c>
    </row>
    <row r="1673" spans="1:7" s="16" customFormat="1" outlineLevel="3" x14ac:dyDescent="0.2">
      <c r="A1673" s="163"/>
      <c r="B1673" s="163"/>
      <c r="C1673" s="164"/>
      <c r="D1673" s="165"/>
      <c r="E1673" s="16" t="str">
        <f xml:space="preserve"> E$334</f>
        <v>PR19 Strategic regional water resources revenue adjustment expressed in 2022-23 CPIH FYA prices (WN)</v>
      </c>
      <c r="F1673" s="166">
        <f t="shared" ref="F1673:G1673" si="520" xml:space="preserve"> F$334</f>
        <v>0</v>
      </c>
      <c r="G1673" s="16" t="str">
        <f t="shared" si="520"/>
        <v>£m</v>
      </c>
    </row>
    <row r="1674" spans="1:7" s="16" customFormat="1" outlineLevel="3" x14ac:dyDescent="0.2">
      <c r="A1674" s="163"/>
      <c r="B1674" s="163"/>
      <c r="C1674" s="164"/>
      <c r="D1674" s="165"/>
      <c r="E1674" s="16" t="str">
        <f xml:space="preserve"> E$335</f>
        <v>PR19 Strategic regional water resources revenue adjustment expressed in 2022-23 CPIH FYA prices (WWN)</v>
      </c>
      <c r="F1674" s="166">
        <f t="shared" ref="F1674:G1674" si="521" xml:space="preserve"> F$335</f>
        <v>0</v>
      </c>
      <c r="G1674" s="16" t="str">
        <f t="shared" si="521"/>
        <v>£m</v>
      </c>
    </row>
    <row r="1675" spans="1:7" s="16" customFormat="1" outlineLevel="3" x14ac:dyDescent="0.2">
      <c r="A1675" s="163"/>
      <c r="B1675" s="163"/>
      <c r="C1675" s="164"/>
      <c r="D1675" s="165"/>
      <c r="E1675" s="16" t="str">
        <f xml:space="preserve"> E$336</f>
        <v>PR19 Strategic regional water resources revenue adjustment expressed in 2022-23 CPIH FYA prices (BR)</v>
      </c>
      <c r="F1675" s="166">
        <f t="shared" ref="F1675:G1675" si="522" xml:space="preserve"> F$336</f>
        <v>0</v>
      </c>
      <c r="G1675" s="16" t="str">
        <f t="shared" si="522"/>
        <v>£m</v>
      </c>
    </row>
    <row r="1676" spans="1:7" s="16" customFormat="1" outlineLevel="3" x14ac:dyDescent="0.2">
      <c r="A1676" s="163"/>
      <c r="B1676" s="163"/>
      <c r="C1676" s="164"/>
      <c r="D1676" s="165"/>
      <c r="E1676" s="16" t="str">
        <f xml:space="preserve"> E$337</f>
        <v>PR19 Strategic regional water resources revenue adjustment expressed in 2022-23 CPIH FYA prices (ADDN1)</v>
      </c>
      <c r="F1676" s="166">
        <f t="shared" ref="F1676:G1676" si="523" xml:space="preserve"> F$337</f>
        <v>0</v>
      </c>
      <c r="G1676" s="16" t="str">
        <f t="shared" si="523"/>
        <v>£m</v>
      </c>
    </row>
    <row r="1677" spans="1:7" s="16" customFormat="1" outlineLevel="3" x14ac:dyDescent="0.2">
      <c r="A1677" s="163"/>
      <c r="B1677" s="163"/>
      <c r="C1677" s="164"/>
      <c r="D1677" s="165"/>
      <c r="E1677" s="16" t="str">
        <f xml:space="preserve"> E$338</f>
        <v>PR19 Strategic regional water resources revenue adjustment expressed in 2022-23 CPIH FYA prices (ADDN2)</v>
      </c>
      <c r="F1677" s="166">
        <f t="shared" ref="F1677:G1677" si="524" xml:space="preserve"> F$338</f>
        <v>0</v>
      </c>
      <c r="G1677" s="16" t="str">
        <f t="shared" si="524"/>
        <v>£m</v>
      </c>
    </row>
    <row r="1678" spans="1:7" s="16" customFormat="1" outlineLevel="3" x14ac:dyDescent="0.2">
      <c r="A1678" s="163"/>
      <c r="B1678" s="163"/>
      <c r="C1678" s="164"/>
      <c r="D1678" s="165"/>
      <c r="E1678" s="16" t="str">
        <f xml:space="preserve"> E$339</f>
        <v>PR19 Strategic regional water resources revenue adjustment expressed in 2022-23 CPIH FYA prices (Residential retail)</v>
      </c>
      <c r="F1678" s="166">
        <f t="shared" ref="F1678:G1678" si="525" xml:space="preserve"> F$339</f>
        <v>0</v>
      </c>
      <c r="G1678" s="16" t="str">
        <f t="shared" si="525"/>
        <v>£m</v>
      </c>
    </row>
    <row r="1679" spans="1:7" s="16" customFormat="1" outlineLevel="3" x14ac:dyDescent="0.2">
      <c r="A1679" s="163"/>
      <c r="B1679" s="163"/>
      <c r="C1679" s="164"/>
      <c r="D1679" s="165"/>
      <c r="E1679" s="16" t="str">
        <f xml:space="preserve"> E$340</f>
        <v>PR19 Strategic regional water resources revenue adjustment expressed in 2022-23 CPIH FYA prices (Business retail)</v>
      </c>
      <c r="F1679" s="166">
        <f t="shared" ref="F1679:G1679" si="526" xml:space="preserve"> F$340</f>
        <v>0</v>
      </c>
      <c r="G1679" s="16" t="str">
        <f t="shared" si="526"/>
        <v>£m</v>
      </c>
    </row>
    <row r="1680" spans="1:7" s="16" customFormat="1" outlineLevel="3" x14ac:dyDescent="0.2">
      <c r="A1680" s="163"/>
      <c r="B1680" s="163"/>
      <c r="C1680" s="164"/>
      <c r="D1680" s="165"/>
      <c r="F1680" s="166"/>
    </row>
    <row r="1681" spans="1:7" s="16" customFormat="1" outlineLevel="3" x14ac:dyDescent="0.2">
      <c r="A1681" s="163"/>
      <c r="B1681" s="163"/>
      <c r="C1681" s="164"/>
      <c r="D1681" s="165"/>
      <c r="E1681" s="146" t="str">
        <f xml:space="preserve"> InpS!E$528</f>
        <v>Eligible for post financeability adjustments tax uplift - PR19 Strategic regional water resources revenue adjustment (WR)</v>
      </c>
      <c r="F1681" s="146">
        <f xml:space="preserve"> InpS!F$528</f>
        <v>0</v>
      </c>
      <c r="G1681" s="146" t="str">
        <f xml:space="preserve"> InpS!G$528</f>
        <v>1 = Yes, 0 = No</v>
      </c>
    </row>
    <row r="1682" spans="1:7" s="16" customFormat="1" outlineLevel="3" x14ac:dyDescent="0.2">
      <c r="A1682" s="163"/>
      <c r="B1682" s="163"/>
      <c r="C1682" s="164"/>
      <c r="D1682" s="165"/>
      <c r="E1682" s="146" t="str">
        <f xml:space="preserve"> InpS!E$529</f>
        <v>Eligible for post financeability adjustments tax uplift - PR19 Strategic regional water resources revenue adjustment (WN)</v>
      </c>
      <c r="F1682" s="146">
        <f xml:space="preserve"> InpS!F$529</f>
        <v>0</v>
      </c>
      <c r="G1682" s="146" t="str">
        <f xml:space="preserve"> InpS!G$529</f>
        <v>1 = Yes, 0 = No</v>
      </c>
    </row>
    <row r="1683" spans="1:7" s="16" customFormat="1" outlineLevel="3" x14ac:dyDescent="0.2">
      <c r="A1683" s="163"/>
      <c r="B1683" s="163"/>
      <c r="C1683" s="164"/>
      <c r="D1683" s="165"/>
      <c r="E1683" s="146" t="str">
        <f xml:space="preserve"> InpS!E$530</f>
        <v>Eligible for post financeability adjustments tax uplift - PR19 Strategic regional water resources revenue adjustment (WWN)</v>
      </c>
      <c r="F1683" s="146">
        <f xml:space="preserve"> InpS!F$530</f>
        <v>0</v>
      </c>
      <c r="G1683" s="146" t="str">
        <f xml:space="preserve"> InpS!G$530</f>
        <v>1 = Yes, 0 = No</v>
      </c>
    </row>
    <row r="1684" spans="1:7" s="16" customFormat="1" outlineLevel="3" x14ac:dyDescent="0.2">
      <c r="A1684" s="163"/>
      <c r="B1684" s="163"/>
      <c r="C1684" s="164"/>
      <c r="D1684" s="165"/>
      <c r="E1684" s="146" t="str">
        <f xml:space="preserve"> InpS!E$531</f>
        <v>Eligible for post financeability adjustments tax uplift - PR19 Strategic regional water resources revenue adjustment (BR)</v>
      </c>
      <c r="F1684" s="146">
        <f xml:space="preserve"> InpS!F$531</f>
        <v>0</v>
      </c>
      <c r="G1684" s="146" t="str">
        <f xml:space="preserve"> InpS!G$531</f>
        <v>1 = Yes, 0 = No</v>
      </c>
    </row>
    <row r="1685" spans="1:7" s="16" customFormat="1" outlineLevel="3" x14ac:dyDescent="0.2">
      <c r="A1685" s="163"/>
      <c r="B1685" s="163"/>
      <c r="C1685" s="164"/>
      <c r="D1685" s="165"/>
      <c r="E1685" s="146" t="str">
        <f xml:space="preserve"> InpS!E$532</f>
        <v>Eligible for post financeability adjustments tax uplift - PR19 Strategic regional water resources revenue adjustment (ADDN1)</v>
      </c>
      <c r="F1685" s="146">
        <f xml:space="preserve"> InpS!F$532</f>
        <v>0</v>
      </c>
      <c r="G1685" s="146" t="str">
        <f xml:space="preserve"> InpS!G$532</f>
        <v>1 = Yes, 0 = No</v>
      </c>
    </row>
    <row r="1686" spans="1:7" s="16" customFormat="1" outlineLevel="3" x14ac:dyDescent="0.2">
      <c r="A1686" s="163"/>
      <c r="B1686" s="163"/>
      <c r="C1686" s="164"/>
      <c r="D1686" s="165"/>
      <c r="E1686" s="146" t="str">
        <f xml:space="preserve"> InpS!E$533</f>
        <v>Eligible for post financeability adjustments tax uplift - PR19 Strategic regional water resources revenue adjustment (ADDN2)</v>
      </c>
      <c r="F1686" s="146">
        <f xml:space="preserve"> InpS!F$533</f>
        <v>0</v>
      </c>
      <c r="G1686" s="146" t="str">
        <f xml:space="preserve"> InpS!G$533</f>
        <v>1 = Yes, 0 = No</v>
      </c>
    </row>
    <row r="1687" spans="1:7" s="16" customFormat="1" outlineLevel="3" x14ac:dyDescent="0.2">
      <c r="A1687" s="163"/>
      <c r="B1687" s="163"/>
      <c r="C1687" s="164"/>
      <c r="D1687" s="165"/>
      <c r="E1687" s="146" t="str">
        <f xml:space="preserve"> InpS!E$534</f>
        <v>Eligible for post financeability adjustments tax uplift - PR19 Strategic regional water resources revenue adjustment (Residential retail)</v>
      </c>
      <c r="F1687" s="146">
        <f xml:space="preserve"> InpS!F$534</f>
        <v>0</v>
      </c>
      <c r="G1687" s="146" t="str">
        <f xml:space="preserve"> InpS!G$534</f>
        <v>1 = Yes, 0 = No</v>
      </c>
    </row>
    <row r="1688" spans="1:7" s="16" customFormat="1" outlineLevel="3" x14ac:dyDescent="0.2">
      <c r="A1688" s="163"/>
      <c r="B1688" s="163"/>
      <c r="C1688" s="164"/>
      <c r="D1688" s="165"/>
      <c r="E1688" s="146" t="str">
        <f xml:space="preserve"> InpS!E$535</f>
        <v>Eligible for post financeability adjustments tax uplift - PR19 Strategic regional water resources revenue adjustment (Business retail)</v>
      </c>
      <c r="F1688" s="146">
        <f xml:space="preserve"> InpS!F$535</f>
        <v>0</v>
      </c>
      <c r="G1688" s="146" t="str">
        <f xml:space="preserve"> InpS!G$535</f>
        <v>1 = Yes, 0 = No</v>
      </c>
    </row>
    <row r="1689" spans="1:7" s="16" customFormat="1" outlineLevel="3" x14ac:dyDescent="0.2">
      <c r="A1689" s="163"/>
      <c r="B1689" s="163"/>
      <c r="C1689" s="164"/>
      <c r="D1689" s="165"/>
      <c r="F1689" s="166"/>
    </row>
    <row r="1690" spans="1:7" s="16" customFormat="1" outlineLevel="3" x14ac:dyDescent="0.2">
      <c r="A1690" s="163"/>
      <c r="B1690" s="163"/>
      <c r="C1690" s="164"/>
      <c r="D1690" s="165"/>
      <c r="E1690" s="16" t="s">
        <v>1077</v>
      </c>
      <c r="F1690" s="166">
        <f xml:space="preserve"> F1672 * (1 - F1681)</f>
        <v>0</v>
      </c>
      <c r="G1690" s="16" t="s">
        <v>158</v>
      </c>
    </row>
    <row r="1691" spans="1:7" s="16" customFormat="1" outlineLevel="3" x14ac:dyDescent="0.2">
      <c r="A1691" s="163"/>
      <c r="B1691" s="163"/>
      <c r="C1691" s="164"/>
      <c r="D1691" s="165"/>
      <c r="E1691" s="16" t="s">
        <v>1078</v>
      </c>
      <c r="F1691" s="166">
        <f t="shared" ref="F1691:F1697" si="527" xml:space="preserve"> F1673 * (1 - F1682)</f>
        <v>0</v>
      </c>
      <c r="G1691" s="16" t="s">
        <v>158</v>
      </c>
    </row>
    <row r="1692" spans="1:7" s="16" customFormat="1" outlineLevel="3" x14ac:dyDescent="0.2">
      <c r="A1692" s="163"/>
      <c r="B1692" s="163"/>
      <c r="C1692" s="164"/>
      <c r="D1692" s="165"/>
      <c r="E1692" s="16" t="s">
        <v>1079</v>
      </c>
      <c r="F1692" s="166">
        <f t="shared" si="527"/>
        <v>0</v>
      </c>
      <c r="G1692" s="16" t="s">
        <v>158</v>
      </c>
    </row>
    <row r="1693" spans="1:7" s="16" customFormat="1" outlineLevel="3" x14ac:dyDescent="0.2">
      <c r="A1693" s="163"/>
      <c r="B1693" s="163"/>
      <c r="C1693" s="164"/>
      <c r="D1693" s="165"/>
      <c r="E1693" s="16" t="s">
        <v>1080</v>
      </c>
      <c r="F1693" s="166">
        <f t="shared" si="527"/>
        <v>0</v>
      </c>
      <c r="G1693" s="16" t="s">
        <v>158</v>
      </c>
    </row>
    <row r="1694" spans="1:7" s="16" customFormat="1" outlineLevel="3" x14ac:dyDescent="0.2">
      <c r="A1694" s="163"/>
      <c r="B1694" s="163"/>
      <c r="C1694" s="164"/>
      <c r="D1694" s="165"/>
      <c r="E1694" s="16" t="s">
        <v>1081</v>
      </c>
      <c r="F1694" s="166">
        <f t="shared" si="527"/>
        <v>0</v>
      </c>
      <c r="G1694" s="16" t="s">
        <v>158</v>
      </c>
    </row>
    <row r="1695" spans="1:7" s="16" customFormat="1" outlineLevel="3" x14ac:dyDescent="0.2">
      <c r="A1695" s="163"/>
      <c r="B1695" s="163"/>
      <c r="C1695" s="164"/>
      <c r="D1695" s="165"/>
      <c r="E1695" s="16" t="s">
        <v>1082</v>
      </c>
      <c r="F1695" s="166">
        <f t="shared" si="527"/>
        <v>0</v>
      </c>
      <c r="G1695" s="16" t="s">
        <v>158</v>
      </c>
    </row>
    <row r="1696" spans="1:7" s="16" customFormat="1" outlineLevel="3" x14ac:dyDescent="0.2">
      <c r="A1696" s="163"/>
      <c r="B1696" s="163"/>
      <c r="C1696" s="164"/>
      <c r="D1696" s="165"/>
      <c r="E1696" s="16" t="s">
        <v>1083</v>
      </c>
      <c r="F1696" s="166">
        <f t="shared" si="527"/>
        <v>0</v>
      </c>
      <c r="G1696" s="16" t="s">
        <v>158</v>
      </c>
    </row>
    <row r="1697" spans="1:7" s="16" customFormat="1" outlineLevel="3" x14ac:dyDescent="0.2">
      <c r="A1697" s="163"/>
      <c r="B1697" s="163"/>
      <c r="C1697" s="164"/>
      <c r="D1697" s="165"/>
      <c r="E1697" s="16" t="s">
        <v>1084</v>
      </c>
      <c r="F1697" s="166">
        <f t="shared" si="527"/>
        <v>0</v>
      </c>
      <c r="G1697" s="16" t="s">
        <v>158</v>
      </c>
    </row>
    <row r="1698" spans="1:7" s="16" customFormat="1" outlineLevel="3" x14ac:dyDescent="0.2">
      <c r="A1698" s="163"/>
      <c r="B1698" s="163"/>
      <c r="C1698" s="164"/>
      <c r="D1698" s="165"/>
      <c r="F1698" s="166"/>
    </row>
    <row r="1699" spans="1:7" s="16" customFormat="1" outlineLevel="2" x14ac:dyDescent="0.2">
      <c r="A1699" s="163"/>
      <c r="B1699" s="163"/>
      <c r="C1699" s="164" t="s">
        <v>870</v>
      </c>
      <c r="D1699" s="165"/>
      <c r="F1699" s="166"/>
    </row>
    <row r="1700" spans="1:7" s="16" customFormat="1" outlineLevel="3" x14ac:dyDescent="0.2">
      <c r="A1700" s="163"/>
      <c r="B1700" s="163"/>
      <c r="D1700" s="165"/>
      <c r="E1700" s="16" t="str">
        <f xml:space="preserve"> E$342</f>
        <v>PR19 Havant Thicket activities revenue adjustment expressed in 2022-23 CPIH FYA prices (WR)</v>
      </c>
      <c r="F1700" s="166">
        <f t="shared" ref="F1700:G1700" si="528" xml:space="preserve"> F$342</f>
        <v>0</v>
      </c>
      <c r="G1700" s="16" t="str">
        <f t="shared" si="528"/>
        <v>£m</v>
      </c>
    </row>
    <row r="1701" spans="1:7" s="16" customFormat="1" outlineLevel="3" x14ac:dyDescent="0.2">
      <c r="A1701" s="163"/>
      <c r="B1701" s="163"/>
      <c r="C1701" s="164"/>
      <c r="D1701" s="165"/>
      <c r="E1701" s="16" t="str">
        <f xml:space="preserve"> E$343</f>
        <v>PR19 Havant Thicket activities revenue adjustment expressed in 2022-23 CPIH FYA prices (WN)</v>
      </c>
      <c r="F1701" s="166">
        <f t="shared" ref="F1701:G1701" si="529" xml:space="preserve"> F$343</f>
        <v>0</v>
      </c>
      <c r="G1701" s="16" t="str">
        <f t="shared" si="529"/>
        <v>£m</v>
      </c>
    </row>
    <row r="1702" spans="1:7" s="16" customFormat="1" outlineLevel="3" x14ac:dyDescent="0.2">
      <c r="A1702" s="163"/>
      <c r="B1702" s="163"/>
      <c r="C1702" s="164"/>
      <c r="D1702" s="165"/>
      <c r="E1702" s="16" t="str">
        <f xml:space="preserve"> E$344</f>
        <v>PR19 Havant Thicket activities revenue adjustment expressed in 2022-23 CPIH FYA prices (WWN)</v>
      </c>
      <c r="F1702" s="166">
        <f t="shared" ref="F1702:G1702" si="530" xml:space="preserve"> F$344</f>
        <v>0</v>
      </c>
      <c r="G1702" s="16" t="str">
        <f t="shared" si="530"/>
        <v>£m</v>
      </c>
    </row>
    <row r="1703" spans="1:7" s="16" customFormat="1" outlineLevel="3" x14ac:dyDescent="0.2">
      <c r="A1703" s="163"/>
      <c r="B1703" s="163"/>
      <c r="C1703" s="164"/>
      <c r="D1703" s="165"/>
      <c r="E1703" s="16" t="str">
        <f xml:space="preserve"> E$345</f>
        <v>PR19 Havant Thicket activities revenue adjustment expressed in 2022-23 CPIH FYA prices (BR)</v>
      </c>
      <c r="F1703" s="166">
        <f t="shared" ref="F1703:G1703" si="531" xml:space="preserve"> F$345</f>
        <v>0</v>
      </c>
      <c r="G1703" s="16" t="str">
        <f t="shared" si="531"/>
        <v>£m</v>
      </c>
    </row>
    <row r="1704" spans="1:7" s="16" customFormat="1" outlineLevel="3" x14ac:dyDescent="0.2">
      <c r="A1704" s="163"/>
      <c r="B1704" s="163"/>
      <c r="C1704" s="164"/>
      <c r="D1704" s="165"/>
      <c r="E1704" s="16" t="str">
        <f xml:space="preserve"> E$346</f>
        <v>PR19 Havant Thicket activities revenue adjustment expressed in 2022-23 CPIH FYA prices (ADDN1)</v>
      </c>
      <c r="F1704" s="166">
        <f t="shared" ref="F1704:G1704" si="532" xml:space="preserve"> F$346</f>
        <v>0</v>
      </c>
      <c r="G1704" s="16" t="str">
        <f t="shared" si="532"/>
        <v>£m</v>
      </c>
    </row>
    <row r="1705" spans="1:7" s="16" customFormat="1" outlineLevel="3" x14ac:dyDescent="0.2">
      <c r="A1705" s="163"/>
      <c r="B1705" s="163"/>
      <c r="C1705" s="164"/>
      <c r="D1705" s="165"/>
      <c r="E1705" s="16" t="str">
        <f xml:space="preserve"> E$347</f>
        <v>PR19 Havant Thicket activities revenue adjustment expressed in 2022-23 CPIH FYA prices (ADDN2)</v>
      </c>
      <c r="F1705" s="166">
        <f t="shared" ref="F1705:G1705" si="533" xml:space="preserve"> F$347</f>
        <v>0</v>
      </c>
      <c r="G1705" s="16" t="str">
        <f t="shared" si="533"/>
        <v>£m</v>
      </c>
    </row>
    <row r="1706" spans="1:7" s="16" customFormat="1" outlineLevel="3" x14ac:dyDescent="0.2">
      <c r="A1706" s="163"/>
      <c r="B1706" s="163"/>
      <c r="C1706" s="164"/>
      <c r="D1706" s="165"/>
      <c r="E1706" s="16" t="str">
        <f xml:space="preserve"> E$348</f>
        <v>PR19 Havant Thicket activities revenue adjustment expressed in 2022-23 CPIH FYA prices (Residential retail)</v>
      </c>
      <c r="F1706" s="166">
        <f t="shared" ref="F1706:G1706" si="534" xml:space="preserve"> F$348</f>
        <v>0</v>
      </c>
      <c r="G1706" s="16" t="str">
        <f t="shared" si="534"/>
        <v>£m</v>
      </c>
    </row>
    <row r="1707" spans="1:7" s="16" customFormat="1" outlineLevel="3" x14ac:dyDescent="0.2">
      <c r="A1707" s="163"/>
      <c r="B1707" s="163"/>
      <c r="C1707" s="164"/>
      <c r="D1707" s="165"/>
      <c r="E1707" s="16" t="str">
        <f xml:space="preserve"> E$349</f>
        <v>PR19 Havant Thicket activities revenue adjustment expressed in 2022-23 CPIH FYA prices (Business retail)</v>
      </c>
      <c r="F1707" s="166">
        <f t="shared" ref="F1707:G1707" si="535" xml:space="preserve"> F$349</f>
        <v>0</v>
      </c>
      <c r="G1707" s="16" t="str">
        <f t="shared" si="535"/>
        <v>£m</v>
      </c>
    </row>
    <row r="1708" spans="1:7" s="16" customFormat="1" outlineLevel="3" x14ac:dyDescent="0.2">
      <c r="A1708" s="163"/>
      <c r="B1708" s="163"/>
      <c r="C1708" s="164"/>
      <c r="D1708" s="165"/>
      <c r="F1708" s="166"/>
    </row>
    <row r="1709" spans="1:7" s="16" customFormat="1" outlineLevel="3" x14ac:dyDescent="0.2">
      <c r="A1709" s="163"/>
      <c r="B1709" s="163"/>
      <c r="C1709" s="164"/>
      <c r="D1709" s="165"/>
      <c r="E1709" s="146" t="str">
        <f xml:space="preserve"> InpS!E$537</f>
        <v>Eligible for post financeability adjustments tax uplift - PR19 Havant Thicket activities revenue adjustment (WR)</v>
      </c>
      <c r="F1709" s="146">
        <f xml:space="preserve"> InpS!F$537</f>
        <v>0</v>
      </c>
      <c r="G1709" s="146" t="str">
        <f xml:space="preserve"> InpS!G$537</f>
        <v>1 = Yes, 0 = No</v>
      </c>
    </row>
    <row r="1710" spans="1:7" s="16" customFormat="1" outlineLevel="3" x14ac:dyDescent="0.2">
      <c r="A1710" s="163"/>
      <c r="B1710" s="163"/>
      <c r="C1710" s="164"/>
      <c r="D1710" s="165"/>
      <c r="E1710" s="146" t="str">
        <f xml:space="preserve"> InpS!E$538</f>
        <v>Eligible for post financeability adjustments tax uplift - PR19 Havant Thicket activities revenue adjustment (WN)</v>
      </c>
      <c r="F1710" s="146">
        <f xml:space="preserve"> InpS!F$538</f>
        <v>0</v>
      </c>
      <c r="G1710" s="146" t="str">
        <f xml:space="preserve"> InpS!G$538</f>
        <v>1 = Yes, 0 = No</v>
      </c>
    </row>
    <row r="1711" spans="1:7" s="16" customFormat="1" outlineLevel="3" x14ac:dyDescent="0.2">
      <c r="A1711" s="163"/>
      <c r="B1711" s="163"/>
      <c r="C1711" s="164"/>
      <c r="D1711" s="165"/>
      <c r="E1711" s="146" t="str">
        <f xml:space="preserve"> InpS!E$539</f>
        <v>Eligible for post financeability adjustments tax uplift - PR19 Havant Thicket activities revenue adjustment (WWN)</v>
      </c>
      <c r="F1711" s="146">
        <f xml:space="preserve"> InpS!F$539</f>
        <v>0</v>
      </c>
      <c r="G1711" s="146" t="str">
        <f xml:space="preserve"> InpS!G$539</f>
        <v>1 = Yes, 0 = No</v>
      </c>
    </row>
    <row r="1712" spans="1:7" s="16" customFormat="1" outlineLevel="3" x14ac:dyDescent="0.2">
      <c r="A1712" s="163"/>
      <c r="B1712" s="163"/>
      <c r="C1712" s="164"/>
      <c r="D1712" s="165"/>
      <c r="E1712" s="146" t="str">
        <f xml:space="preserve"> InpS!E$540</f>
        <v>Eligible for post financeability adjustments tax uplift - PR19 Havant Thicket activities revenue adjustment (BR)</v>
      </c>
      <c r="F1712" s="146">
        <f xml:space="preserve"> InpS!F$540</f>
        <v>0</v>
      </c>
      <c r="G1712" s="146" t="str">
        <f xml:space="preserve"> InpS!G$540</f>
        <v>1 = Yes, 0 = No</v>
      </c>
    </row>
    <row r="1713" spans="1:7" s="16" customFormat="1" outlineLevel="3" x14ac:dyDescent="0.2">
      <c r="A1713" s="163"/>
      <c r="B1713" s="163"/>
      <c r="C1713" s="164"/>
      <c r="D1713" s="165"/>
      <c r="E1713" s="146" t="str">
        <f xml:space="preserve"> InpS!E$541</f>
        <v>Eligible for post financeability adjustments tax uplift - PR19 Havant Thicket activities revenue adjustment (ADDN1)</v>
      </c>
      <c r="F1713" s="146">
        <f xml:space="preserve"> InpS!F$541</f>
        <v>0</v>
      </c>
      <c r="G1713" s="146" t="str">
        <f xml:space="preserve"> InpS!G$541</f>
        <v>1 = Yes, 0 = No</v>
      </c>
    </row>
    <row r="1714" spans="1:7" s="16" customFormat="1" outlineLevel="3" x14ac:dyDescent="0.2">
      <c r="A1714" s="163"/>
      <c r="B1714" s="163"/>
      <c r="C1714" s="164"/>
      <c r="D1714" s="165"/>
      <c r="E1714" s="146" t="str">
        <f xml:space="preserve"> InpS!E$542</f>
        <v>Eligible for post financeability adjustments tax uplift - PR19 Havant Thicket activities revenue adjustment (ADDN2)</v>
      </c>
      <c r="F1714" s="146">
        <f xml:space="preserve"> InpS!F$542</f>
        <v>0</v>
      </c>
      <c r="G1714" s="146" t="str">
        <f xml:space="preserve"> InpS!G$542</f>
        <v>1 = Yes, 0 = No</v>
      </c>
    </row>
    <row r="1715" spans="1:7" s="16" customFormat="1" outlineLevel="3" x14ac:dyDescent="0.2">
      <c r="A1715" s="163"/>
      <c r="B1715" s="163"/>
      <c r="C1715" s="164"/>
      <c r="D1715" s="165"/>
      <c r="E1715" s="146" t="str">
        <f xml:space="preserve"> InpS!E$543</f>
        <v>Eligible for post financeability adjustments tax uplift - PR19 Havant Thicket activities revenue adjustment (Residential retail)</v>
      </c>
      <c r="F1715" s="146">
        <f xml:space="preserve"> InpS!F$543</f>
        <v>0</v>
      </c>
      <c r="G1715" s="146" t="str">
        <f xml:space="preserve"> InpS!G$543</f>
        <v>1 = Yes, 0 = No</v>
      </c>
    </row>
    <row r="1716" spans="1:7" s="16" customFormat="1" outlineLevel="3" x14ac:dyDescent="0.2">
      <c r="A1716" s="163"/>
      <c r="B1716" s="163"/>
      <c r="C1716" s="164"/>
      <c r="D1716" s="165"/>
      <c r="E1716" s="146" t="str">
        <f xml:space="preserve"> InpS!E$544</f>
        <v>Eligible for post financeability adjustments tax uplift - PR19 Havant Thicket activities revenue adjustment (Business retail)</v>
      </c>
      <c r="F1716" s="146">
        <f xml:space="preserve"> InpS!F$544</f>
        <v>0</v>
      </c>
      <c r="G1716" s="146" t="str">
        <f xml:space="preserve"> InpS!G$544</f>
        <v>1 = Yes, 0 = No</v>
      </c>
    </row>
    <row r="1717" spans="1:7" s="16" customFormat="1" outlineLevel="3" x14ac:dyDescent="0.2">
      <c r="A1717" s="163"/>
      <c r="B1717" s="163"/>
      <c r="C1717" s="164"/>
      <c r="D1717" s="165"/>
      <c r="F1717" s="166"/>
    </row>
    <row r="1718" spans="1:7" s="16" customFormat="1" outlineLevel="3" x14ac:dyDescent="0.2">
      <c r="A1718" s="163"/>
      <c r="B1718" s="163"/>
      <c r="C1718" s="164"/>
      <c r="D1718" s="165"/>
      <c r="E1718" s="16" t="s">
        <v>1085</v>
      </c>
      <c r="F1718" s="166">
        <f xml:space="preserve"> F1700 * (1 - F1709)</f>
        <v>0</v>
      </c>
      <c r="G1718" s="16" t="s">
        <v>158</v>
      </c>
    </row>
    <row r="1719" spans="1:7" s="16" customFormat="1" outlineLevel="3" x14ac:dyDescent="0.2">
      <c r="A1719" s="163"/>
      <c r="B1719" s="163"/>
      <c r="C1719" s="164"/>
      <c r="D1719" s="165"/>
      <c r="E1719" s="16" t="s">
        <v>1086</v>
      </c>
      <c r="F1719" s="166">
        <f t="shared" ref="F1719:F1725" si="536" xml:space="preserve"> F1701 * (1 - F1710)</f>
        <v>0</v>
      </c>
      <c r="G1719" s="16" t="s">
        <v>158</v>
      </c>
    </row>
    <row r="1720" spans="1:7" s="16" customFormat="1" outlineLevel="3" x14ac:dyDescent="0.2">
      <c r="A1720" s="163"/>
      <c r="B1720" s="163"/>
      <c r="C1720" s="164"/>
      <c r="D1720" s="165"/>
      <c r="E1720" s="16" t="s">
        <v>1087</v>
      </c>
      <c r="F1720" s="166">
        <f t="shared" si="536"/>
        <v>0</v>
      </c>
      <c r="G1720" s="16" t="s">
        <v>158</v>
      </c>
    </row>
    <row r="1721" spans="1:7" s="16" customFormat="1" outlineLevel="3" x14ac:dyDescent="0.2">
      <c r="A1721" s="163"/>
      <c r="B1721" s="163"/>
      <c r="C1721" s="164"/>
      <c r="D1721" s="165"/>
      <c r="E1721" s="16" t="s">
        <v>1088</v>
      </c>
      <c r="F1721" s="166">
        <f t="shared" si="536"/>
        <v>0</v>
      </c>
      <c r="G1721" s="16" t="s">
        <v>158</v>
      </c>
    </row>
    <row r="1722" spans="1:7" s="16" customFormat="1" outlineLevel="3" x14ac:dyDescent="0.2">
      <c r="A1722" s="163"/>
      <c r="B1722" s="163"/>
      <c r="C1722" s="164"/>
      <c r="D1722" s="165"/>
      <c r="E1722" s="16" t="s">
        <v>1089</v>
      </c>
      <c r="F1722" s="166">
        <f t="shared" si="536"/>
        <v>0</v>
      </c>
      <c r="G1722" s="16" t="s">
        <v>158</v>
      </c>
    </row>
    <row r="1723" spans="1:7" s="16" customFormat="1" outlineLevel="3" x14ac:dyDescent="0.2">
      <c r="A1723" s="163"/>
      <c r="B1723" s="163"/>
      <c r="C1723" s="164"/>
      <c r="D1723" s="165"/>
      <c r="E1723" s="16" t="s">
        <v>1090</v>
      </c>
      <c r="F1723" s="166">
        <f t="shared" si="536"/>
        <v>0</v>
      </c>
      <c r="G1723" s="16" t="s">
        <v>158</v>
      </c>
    </row>
    <row r="1724" spans="1:7" s="16" customFormat="1" outlineLevel="3" x14ac:dyDescent="0.2">
      <c r="A1724" s="163"/>
      <c r="B1724" s="163"/>
      <c r="C1724" s="164"/>
      <c r="D1724" s="165"/>
      <c r="E1724" s="16" t="s">
        <v>1091</v>
      </c>
      <c r="F1724" s="166">
        <f t="shared" si="536"/>
        <v>0</v>
      </c>
      <c r="G1724" s="16" t="s">
        <v>158</v>
      </c>
    </row>
    <row r="1725" spans="1:7" s="16" customFormat="1" outlineLevel="3" x14ac:dyDescent="0.2">
      <c r="A1725" s="163"/>
      <c r="B1725" s="163"/>
      <c r="C1725" s="164"/>
      <c r="D1725" s="165"/>
      <c r="E1725" s="16" t="s">
        <v>1092</v>
      </c>
      <c r="F1725" s="166">
        <f t="shared" si="536"/>
        <v>0</v>
      </c>
      <c r="G1725" s="16" t="s">
        <v>158</v>
      </c>
    </row>
    <row r="1726" spans="1:7" s="16" customFormat="1" outlineLevel="3" x14ac:dyDescent="0.2">
      <c r="A1726" s="163"/>
      <c r="B1726" s="163"/>
      <c r="C1726" s="164"/>
      <c r="D1726" s="165"/>
      <c r="F1726" s="166"/>
    </row>
    <row r="1727" spans="1:7" s="16" customFormat="1" outlineLevel="2" x14ac:dyDescent="0.2">
      <c r="A1727" s="163"/>
      <c r="B1727" s="163"/>
      <c r="C1727" s="164" t="s">
        <v>879</v>
      </c>
      <c r="D1727" s="165"/>
      <c r="F1727" s="166"/>
    </row>
    <row r="1728" spans="1:7" s="16" customFormat="1" outlineLevel="3" x14ac:dyDescent="0.2">
      <c r="A1728" s="163"/>
      <c r="B1728" s="163"/>
      <c r="D1728" s="165"/>
      <c r="E1728" s="16" t="str">
        <f xml:space="preserve"> E$351</f>
        <v>PR19 Green recovery costs revenue adjustment expressed in 2022-23 CPIH FYA prices (WR)</v>
      </c>
      <c r="F1728" s="166">
        <f t="shared" ref="F1728:G1728" si="537" xml:space="preserve"> F$351</f>
        <v>0</v>
      </c>
      <c r="G1728" s="16" t="str">
        <f t="shared" si="537"/>
        <v>£m</v>
      </c>
    </row>
    <row r="1729" spans="1:7" s="16" customFormat="1" outlineLevel="3" x14ac:dyDescent="0.2">
      <c r="A1729" s="163"/>
      <c r="B1729" s="163"/>
      <c r="C1729" s="164"/>
      <c r="D1729" s="165"/>
      <c r="E1729" s="16" t="str">
        <f xml:space="preserve"> E$352</f>
        <v>PR19 Green recovery costs revenue adjustment expressed in 2022-23 CPIH FYA prices (WN)</v>
      </c>
      <c r="F1729" s="166">
        <f t="shared" ref="F1729:G1729" si="538" xml:space="preserve"> F$352</f>
        <v>0</v>
      </c>
      <c r="G1729" s="16" t="str">
        <f t="shared" si="538"/>
        <v>£m</v>
      </c>
    </row>
    <row r="1730" spans="1:7" s="16" customFormat="1" outlineLevel="3" x14ac:dyDescent="0.2">
      <c r="A1730" s="163"/>
      <c r="B1730" s="163"/>
      <c r="C1730" s="164"/>
      <c r="D1730" s="165"/>
      <c r="E1730" s="16" t="str">
        <f xml:space="preserve"> E$353</f>
        <v>PR19 Green recovery costs revenue adjustment expressed in 2022-23 CPIH FYA prices (WWN)</v>
      </c>
      <c r="F1730" s="166">
        <f t="shared" ref="F1730:G1730" si="539" xml:space="preserve"> F$353</f>
        <v>0</v>
      </c>
      <c r="G1730" s="16" t="str">
        <f t="shared" si="539"/>
        <v>£m</v>
      </c>
    </row>
    <row r="1731" spans="1:7" s="16" customFormat="1" outlineLevel="3" x14ac:dyDescent="0.2">
      <c r="A1731" s="163"/>
      <c r="B1731" s="163"/>
      <c r="C1731" s="164"/>
      <c r="D1731" s="165"/>
      <c r="E1731" s="16" t="str">
        <f xml:space="preserve"> E$354</f>
        <v>PR19 Green recovery costs revenue adjustment expressed in 2022-23 CPIH FYA prices (BR)</v>
      </c>
      <c r="F1731" s="166">
        <f t="shared" ref="F1731:G1731" si="540" xml:space="preserve"> F$354</f>
        <v>0</v>
      </c>
      <c r="G1731" s="16" t="str">
        <f t="shared" si="540"/>
        <v>£m</v>
      </c>
    </row>
    <row r="1732" spans="1:7" s="16" customFormat="1" outlineLevel="3" x14ac:dyDescent="0.2">
      <c r="A1732" s="163"/>
      <c r="B1732" s="163"/>
      <c r="C1732" s="164"/>
      <c r="D1732" s="165"/>
      <c r="E1732" s="16" t="str">
        <f xml:space="preserve"> E$355</f>
        <v>PR19 Green recovery costs revenue adjustment expressed in 2022-23 CPIH FYA prices (ADDN1)</v>
      </c>
      <c r="F1732" s="166">
        <f t="shared" ref="F1732:G1732" si="541" xml:space="preserve"> F$355</f>
        <v>0</v>
      </c>
      <c r="G1732" s="16" t="str">
        <f t="shared" si="541"/>
        <v>£m</v>
      </c>
    </row>
    <row r="1733" spans="1:7" s="16" customFormat="1" outlineLevel="3" x14ac:dyDescent="0.2">
      <c r="A1733" s="163"/>
      <c r="B1733" s="163"/>
      <c r="C1733" s="164"/>
      <c r="D1733" s="165"/>
      <c r="E1733" s="16" t="str">
        <f xml:space="preserve"> E$356</f>
        <v>PR19 Green recovery costs revenue adjustment expressed in 2022-23 CPIH FYA prices (ADDN2)</v>
      </c>
      <c r="F1733" s="166">
        <f t="shared" ref="F1733:G1733" si="542" xml:space="preserve"> F$356</f>
        <v>0</v>
      </c>
      <c r="G1733" s="16" t="str">
        <f t="shared" si="542"/>
        <v>£m</v>
      </c>
    </row>
    <row r="1734" spans="1:7" s="16" customFormat="1" outlineLevel="3" x14ac:dyDescent="0.2">
      <c r="A1734" s="163"/>
      <c r="B1734" s="163"/>
      <c r="C1734" s="164"/>
      <c r="D1734" s="165"/>
      <c r="E1734" s="16" t="str">
        <f xml:space="preserve"> E$357</f>
        <v>PR19 Green recovery costs revenue adjustment expressed in 2022-23 CPIH FYA prices (Residential retail)</v>
      </c>
      <c r="F1734" s="166">
        <f t="shared" ref="F1734:G1734" si="543" xml:space="preserve"> F$357</f>
        <v>0</v>
      </c>
      <c r="G1734" s="16" t="str">
        <f t="shared" si="543"/>
        <v>£m</v>
      </c>
    </row>
    <row r="1735" spans="1:7" s="16" customFormat="1" outlineLevel="3" x14ac:dyDescent="0.2">
      <c r="A1735" s="163"/>
      <c r="B1735" s="163"/>
      <c r="C1735" s="164"/>
      <c r="D1735" s="165"/>
      <c r="E1735" s="16" t="str">
        <f xml:space="preserve"> E$358</f>
        <v>PR19 Green recovery costs revenue adjustment expressed in 2022-23 CPIH FYA prices (Business retail)</v>
      </c>
      <c r="F1735" s="166">
        <f t="shared" ref="F1735:G1735" si="544" xml:space="preserve"> F$358</f>
        <v>0</v>
      </c>
      <c r="G1735" s="16" t="str">
        <f t="shared" si="544"/>
        <v>£m</v>
      </c>
    </row>
    <row r="1736" spans="1:7" s="16" customFormat="1" outlineLevel="3" x14ac:dyDescent="0.2">
      <c r="A1736" s="163"/>
      <c r="B1736" s="163"/>
      <c r="C1736" s="164"/>
      <c r="D1736" s="165"/>
      <c r="F1736" s="166"/>
    </row>
    <row r="1737" spans="1:7" s="16" customFormat="1" outlineLevel="3" x14ac:dyDescent="0.2">
      <c r="A1737" s="163"/>
      <c r="B1737" s="163"/>
      <c r="C1737" s="164"/>
      <c r="D1737" s="165"/>
      <c r="E1737" s="146" t="str">
        <f xml:space="preserve"> InpS!E$546</f>
        <v>Eligible for post financeability adjustments tax uplift - PR19 Green recovery costs revenue adjustment (WR)</v>
      </c>
      <c r="F1737" s="146">
        <f xml:space="preserve"> InpS!F$546</f>
        <v>0</v>
      </c>
      <c r="G1737" s="146" t="str">
        <f xml:space="preserve"> InpS!G$546</f>
        <v>1 = Yes, 0 = No</v>
      </c>
    </row>
    <row r="1738" spans="1:7" s="16" customFormat="1" outlineLevel="3" x14ac:dyDescent="0.2">
      <c r="A1738" s="163"/>
      <c r="B1738" s="163"/>
      <c r="C1738" s="164"/>
      <c r="D1738" s="165"/>
      <c r="E1738" s="146" t="str">
        <f xml:space="preserve"> InpS!E$547</f>
        <v>Eligible for post financeability adjustments tax uplift - PR19 Green recovery costs revenue adjustment (WN)</v>
      </c>
      <c r="F1738" s="146">
        <f xml:space="preserve"> InpS!F$547</f>
        <v>0</v>
      </c>
      <c r="G1738" s="146" t="str">
        <f xml:space="preserve"> InpS!G$547</f>
        <v>1 = Yes, 0 = No</v>
      </c>
    </row>
    <row r="1739" spans="1:7" s="16" customFormat="1" outlineLevel="3" x14ac:dyDescent="0.2">
      <c r="A1739" s="163"/>
      <c r="B1739" s="163"/>
      <c r="C1739" s="164"/>
      <c r="D1739" s="165"/>
      <c r="E1739" s="146" t="str">
        <f xml:space="preserve"> InpS!E$548</f>
        <v>Eligible for post financeability adjustments tax uplift - PR19 Green recovery costs revenue adjustment (WWN)</v>
      </c>
      <c r="F1739" s="146">
        <f xml:space="preserve"> InpS!F$548</f>
        <v>0</v>
      </c>
      <c r="G1739" s="146" t="str">
        <f xml:space="preserve"> InpS!G$548</f>
        <v>1 = Yes, 0 = No</v>
      </c>
    </row>
    <row r="1740" spans="1:7" s="16" customFormat="1" outlineLevel="3" x14ac:dyDescent="0.2">
      <c r="A1740" s="163"/>
      <c r="B1740" s="163"/>
      <c r="C1740" s="164"/>
      <c r="D1740" s="165"/>
      <c r="E1740" s="146" t="str">
        <f xml:space="preserve"> InpS!E$549</f>
        <v>Eligible for post financeability adjustments tax uplift - PR19 Green recovery costs revenue adjustment (BR)</v>
      </c>
      <c r="F1740" s="146">
        <f xml:space="preserve"> InpS!F$549</f>
        <v>0</v>
      </c>
      <c r="G1740" s="146" t="str">
        <f xml:space="preserve"> InpS!G$549</f>
        <v>1 = Yes, 0 = No</v>
      </c>
    </row>
    <row r="1741" spans="1:7" s="16" customFormat="1" outlineLevel="3" x14ac:dyDescent="0.2">
      <c r="A1741" s="163"/>
      <c r="B1741" s="163"/>
      <c r="C1741" s="164"/>
      <c r="D1741" s="165"/>
      <c r="E1741" s="146" t="str">
        <f xml:space="preserve"> InpS!E$550</f>
        <v>Eligible for post financeability adjustments tax uplift - PR19 Green recovery costs revenue adjustment (ADDN1)</v>
      </c>
      <c r="F1741" s="146">
        <f xml:space="preserve"> InpS!F$550</f>
        <v>0</v>
      </c>
      <c r="G1741" s="146" t="str">
        <f xml:space="preserve"> InpS!G$550</f>
        <v>1 = Yes, 0 = No</v>
      </c>
    </row>
    <row r="1742" spans="1:7" s="16" customFormat="1" outlineLevel="3" x14ac:dyDescent="0.2">
      <c r="A1742" s="163"/>
      <c r="B1742" s="163"/>
      <c r="C1742" s="164"/>
      <c r="D1742" s="165"/>
      <c r="E1742" s="146" t="str">
        <f xml:space="preserve"> InpS!E$551</f>
        <v>Eligible for post financeability adjustments tax uplift - PR19 Green recovery costs revenue adjustment (ADDN2)</v>
      </c>
      <c r="F1742" s="146">
        <f xml:space="preserve"> InpS!F$551</f>
        <v>0</v>
      </c>
      <c r="G1742" s="146" t="str">
        <f xml:space="preserve"> InpS!G$551</f>
        <v>1 = Yes, 0 = No</v>
      </c>
    </row>
    <row r="1743" spans="1:7" s="16" customFormat="1" outlineLevel="3" x14ac:dyDescent="0.2">
      <c r="A1743" s="163"/>
      <c r="B1743" s="163"/>
      <c r="C1743" s="164"/>
      <c r="D1743" s="165"/>
      <c r="E1743" s="146" t="str">
        <f xml:space="preserve"> InpS!E$552</f>
        <v>Eligible for post financeability adjustments tax uplift - PR19 Green recovery costs revenue adjustment (Residential retail)</v>
      </c>
      <c r="F1743" s="146">
        <f xml:space="preserve"> InpS!F$552</f>
        <v>0</v>
      </c>
      <c r="G1743" s="146" t="str">
        <f xml:space="preserve"> InpS!G$552</f>
        <v>1 = Yes, 0 = No</v>
      </c>
    </row>
    <row r="1744" spans="1:7" s="16" customFormat="1" outlineLevel="3" x14ac:dyDescent="0.2">
      <c r="A1744" s="163"/>
      <c r="B1744" s="163"/>
      <c r="C1744" s="164"/>
      <c r="D1744" s="165"/>
      <c r="E1744" s="146" t="str">
        <f xml:space="preserve"> InpS!E$553</f>
        <v>Eligible for post financeability adjustments tax uplift - PR19 Green recovery costs revenue adjustment (Business retail)</v>
      </c>
      <c r="F1744" s="146">
        <f xml:space="preserve"> InpS!F$553</f>
        <v>0</v>
      </c>
      <c r="G1744" s="146" t="str">
        <f xml:space="preserve"> InpS!G$553</f>
        <v>1 = Yes, 0 = No</v>
      </c>
    </row>
    <row r="1745" spans="1:7" s="16" customFormat="1" outlineLevel="3" x14ac:dyDescent="0.2">
      <c r="A1745" s="163"/>
      <c r="B1745" s="163"/>
      <c r="C1745" s="164"/>
      <c r="D1745" s="165"/>
      <c r="F1745" s="166"/>
    </row>
    <row r="1746" spans="1:7" s="16" customFormat="1" outlineLevel="3" x14ac:dyDescent="0.2">
      <c r="A1746" s="163"/>
      <c r="B1746" s="163"/>
      <c r="C1746" s="164"/>
      <c r="D1746" s="165"/>
      <c r="E1746" s="16" t="s">
        <v>1093</v>
      </c>
      <c r="F1746" s="166">
        <f xml:space="preserve"> F1728 * (1 - F1737)</f>
        <v>0</v>
      </c>
      <c r="G1746" s="16" t="s">
        <v>158</v>
      </c>
    </row>
    <row r="1747" spans="1:7" s="16" customFormat="1" outlineLevel="3" x14ac:dyDescent="0.2">
      <c r="A1747" s="163"/>
      <c r="B1747" s="163"/>
      <c r="C1747" s="164"/>
      <c r="D1747" s="165"/>
      <c r="E1747" s="16" t="s">
        <v>1094</v>
      </c>
      <c r="F1747" s="166">
        <f t="shared" ref="F1747:F1753" si="545" xml:space="preserve"> F1729 * (1 - F1738)</f>
        <v>0</v>
      </c>
      <c r="G1747" s="16" t="s">
        <v>158</v>
      </c>
    </row>
    <row r="1748" spans="1:7" s="16" customFormat="1" outlineLevel="3" x14ac:dyDescent="0.2">
      <c r="A1748" s="163"/>
      <c r="B1748" s="163"/>
      <c r="C1748" s="164"/>
      <c r="D1748" s="165"/>
      <c r="E1748" s="16" t="s">
        <v>1095</v>
      </c>
      <c r="F1748" s="166">
        <f t="shared" si="545"/>
        <v>0</v>
      </c>
      <c r="G1748" s="16" t="s">
        <v>158</v>
      </c>
    </row>
    <row r="1749" spans="1:7" s="16" customFormat="1" outlineLevel="3" x14ac:dyDescent="0.2">
      <c r="A1749" s="163"/>
      <c r="B1749" s="163"/>
      <c r="C1749" s="164"/>
      <c r="D1749" s="165"/>
      <c r="E1749" s="16" t="s">
        <v>1096</v>
      </c>
      <c r="F1749" s="166">
        <f t="shared" si="545"/>
        <v>0</v>
      </c>
      <c r="G1749" s="16" t="s">
        <v>158</v>
      </c>
    </row>
    <row r="1750" spans="1:7" s="16" customFormat="1" outlineLevel="3" x14ac:dyDescent="0.2">
      <c r="A1750" s="163"/>
      <c r="B1750" s="163"/>
      <c r="C1750" s="164"/>
      <c r="D1750" s="165"/>
      <c r="E1750" s="16" t="s">
        <v>1097</v>
      </c>
      <c r="F1750" s="166">
        <f t="shared" si="545"/>
        <v>0</v>
      </c>
      <c r="G1750" s="16" t="s">
        <v>158</v>
      </c>
    </row>
    <row r="1751" spans="1:7" s="16" customFormat="1" outlineLevel="3" x14ac:dyDescent="0.2">
      <c r="A1751" s="163"/>
      <c r="B1751" s="163"/>
      <c r="C1751" s="164"/>
      <c r="D1751" s="165"/>
      <c r="E1751" s="16" t="s">
        <v>1098</v>
      </c>
      <c r="F1751" s="166">
        <f t="shared" si="545"/>
        <v>0</v>
      </c>
      <c r="G1751" s="16" t="s">
        <v>158</v>
      </c>
    </row>
    <row r="1752" spans="1:7" s="16" customFormat="1" outlineLevel="3" x14ac:dyDescent="0.2">
      <c r="A1752" s="163"/>
      <c r="B1752" s="163"/>
      <c r="C1752" s="164"/>
      <c r="D1752" s="165"/>
      <c r="E1752" s="16" t="s">
        <v>1099</v>
      </c>
      <c r="F1752" s="166">
        <f t="shared" si="545"/>
        <v>0</v>
      </c>
      <c r="G1752" s="16" t="s">
        <v>158</v>
      </c>
    </row>
    <row r="1753" spans="1:7" s="16" customFormat="1" outlineLevel="3" x14ac:dyDescent="0.2">
      <c r="A1753" s="163"/>
      <c r="B1753" s="163"/>
      <c r="C1753" s="164"/>
      <c r="D1753" s="165"/>
      <c r="E1753" s="16" t="s">
        <v>1100</v>
      </c>
      <c r="F1753" s="166">
        <f t="shared" si="545"/>
        <v>0</v>
      </c>
      <c r="G1753" s="16" t="s">
        <v>158</v>
      </c>
    </row>
    <row r="1754" spans="1:7" s="16" customFormat="1" outlineLevel="3" x14ac:dyDescent="0.2">
      <c r="A1754" s="163"/>
      <c r="B1754" s="163"/>
      <c r="C1754" s="164"/>
      <c r="D1754" s="165"/>
      <c r="F1754" s="166"/>
    </row>
    <row r="1755" spans="1:7" s="16" customFormat="1" outlineLevel="2" x14ac:dyDescent="0.2">
      <c r="A1755" s="163"/>
      <c r="B1755" s="163"/>
      <c r="C1755" s="164" t="s">
        <v>888</v>
      </c>
      <c r="D1755" s="165"/>
      <c r="F1755" s="166"/>
    </row>
    <row r="1756" spans="1:7" s="16" customFormat="1" outlineLevel="3" x14ac:dyDescent="0.2">
      <c r="A1756" s="163"/>
      <c r="B1756" s="163"/>
      <c r="D1756" s="165"/>
      <c r="E1756" s="16" t="str">
        <f xml:space="preserve"> E$360</f>
        <v>PR19 Green recovery (TVM) revenue adjustment expressed in 2022-23 CPIH FYA prices (WR)</v>
      </c>
      <c r="F1756" s="166">
        <f t="shared" ref="F1756:G1756" si="546" xml:space="preserve"> F$360</f>
        <v>0</v>
      </c>
      <c r="G1756" s="16" t="str">
        <f t="shared" si="546"/>
        <v>£m</v>
      </c>
    </row>
    <row r="1757" spans="1:7" s="16" customFormat="1" outlineLevel="3" x14ac:dyDescent="0.2">
      <c r="A1757" s="163"/>
      <c r="B1757" s="163"/>
      <c r="C1757" s="164"/>
      <c r="D1757" s="165"/>
      <c r="E1757" s="16" t="str">
        <f xml:space="preserve"> E$361</f>
        <v>PR19 Green recovery (TVM) revenue adjustment expressed in 2022-23 CPIH FYA prices (WN)</v>
      </c>
      <c r="F1757" s="166">
        <f t="shared" ref="F1757:G1757" si="547" xml:space="preserve"> F$361</f>
        <v>0</v>
      </c>
      <c r="G1757" s="16" t="str">
        <f t="shared" si="547"/>
        <v>£m</v>
      </c>
    </row>
    <row r="1758" spans="1:7" s="16" customFormat="1" outlineLevel="3" x14ac:dyDescent="0.2">
      <c r="A1758" s="163"/>
      <c r="B1758" s="163"/>
      <c r="C1758" s="164"/>
      <c r="D1758" s="165"/>
      <c r="E1758" s="16" t="str">
        <f xml:space="preserve"> E$362</f>
        <v>PR19 Green recovery (TVM) revenue adjustment expressed in 2022-23 CPIH FYA prices (WWN)</v>
      </c>
      <c r="F1758" s="166">
        <f t="shared" ref="F1758:G1758" si="548" xml:space="preserve"> F$362</f>
        <v>0</v>
      </c>
      <c r="G1758" s="16" t="str">
        <f t="shared" si="548"/>
        <v>£m</v>
      </c>
    </row>
    <row r="1759" spans="1:7" s="16" customFormat="1" outlineLevel="3" x14ac:dyDescent="0.2">
      <c r="A1759" s="163"/>
      <c r="B1759" s="163"/>
      <c r="C1759" s="164"/>
      <c r="D1759" s="165"/>
      <c r="E1759" s="16" t="str">
        <f xml:space="preserve"> E$363</f>
        <v>PR19 Green recovery (TVM) revenue adjustment expressed in 2022-23 CPIH FYA prices (BR)</v>
      </c>
      <c r="F1759" s="166">
        <f t="shared" ref="F1759:G1759" si="549" xml:space="preserve"> F$363</f>
        <v>0</v>
      </c>
      <c r="G1759" s="16" t="str">
        <f t="shared" si="549"/>
        <v>£m</v>
      </c>
    </row>
    <row r="1760" spans="1:7" s="16" customFormat="1" outlineLevel="3" x14ac:dyDescent="0.2">
      <c r="A1760" s="163"/>
      <c r="B1760" s="163"/>
      <c r="C1760" s="164"/>
      <c r="D1760" s="165"/>
      <c r="E1760" s="16" t="str">
        <f xml:space="preserve"> E$364</f>
        <v>PR19 Green recovery (TVM) revenue adjustment expressed in 2022-23 CPIH FYA prices (ADDN1)</v>
      </c>
      <c r="F1760" s="166">
        <f t="shared" ref="F1760:G1760" si="550" xml:space="preserve"> F$364</f>
        <v>0</v>
      </c>
      <c r="G1760" s="16" t="str">
        <f t="shared" si="550"/>
        <v>£m</v>
      </c>
    </row>
    <row r="1761" spans="1:7" s="16" customFormat="1" outlineLevel="3" x14ac:dyDescent="0.2">
      <c r="A1761" s="163"/>
      <c r="B1761" s="163"/>
      <c r="C1761" s="164"/>
      <c r="D1761" s="165"/>
      <c r="E1761" s="16" t="str">
        <f xml:space="preserve"> E$365</f>
        <v>PR19 Green recovery (TVM) revenue adjustment expressed in 2022-23 CPIH FYA prices (ADDN2)</v>
      </c>
      <c r="F1761" s="166">
        <f t="shared" ref="F1761:G1761" si="551" xml:space="preserve"> F$365</f>
        <v>0</v>
      </c>
      <c r="G1761" s="16" t="str">
        <f t="shared" si="551"/>
        <v>£m</v>
      </c>
    </row>
    <row r="1762" spans="1:7" s="16" customFormat="1" outlineLevel="3" x14ac:dyDescent="0.2">
      <c r="A1762" s="163"/>
      <c r="B1762" s="163"/>
      <c r="C1762" s="164"/>
      <c r="D1762" s="165"/>
      <c r="E1762" s="16" t="str">
        <f xml:space="preserve"> E$366</f>
        <v>PR19 Green recovery (TVM) revenue adjustment expressed in 2022-23 CPIH FYA prices (Residential retail)</v>
      </c>
      <c r="F1762" s="166">
        <f t="shared" ref="F1762:G1762" si="552" xml:space="preserve"> F$366</f>
        <v>0</v>
      </c>
      <c r="G1762" s="16" t="str">
        <f t="shared" si="552"/>
        <v>£m</v>
      </c>
    </row>
    <row r="1763" spans="1:7" s="16" customFormat="1" outlineLevel="3" x14ac:dyDescent="0.2">
      <c r="A1763" s="163"/>
      <c r="B1763" s="163"/>
      <c r="C1763" s="164"/>
      <c r="D1763" s="165"/>
      <c r="E1763" s="16" t="str">
        <f xml:space="preserve"> E$367</f>
        <v>PR19 Green recovery (TVM) revenue adjustment expressed in 2022-23 CPIH FYA prices (Business retail)</v>
      </c>
      <c r="F1763" s="166">
        <f t="shared" ref="F1763:G1763" si="553" xml:space="preserve"> F$367</f>
        <v>0</v>
      </c>
      <c r="G1763" s="16" t="str">
        <f t="shared" si="553"/>
        <v>£m</v>
      </c>
    </row>
    <row r="1764" spans="1:7" s="16" customFormat="1" outlineLevel="3" x14ac:dyDescent="0.2">
      <c r="A1764" s="163"/>
      <c r="B1764" s="163"/>
      <c r="C1764" s="164"/>
      <c r="D1764" s="165"/>
      <c r="F1764" s="166"/>
    </row>
    <row r="1765" spans="1:7" s="16" customFormat="1" outlineLevel="3" x14ac:dyDescent="0.2">
      <c r="A1765" s="163"/>
      <c r="B1765" s="163"/>
      <c r="C1765" s="164"/>
      <c r="D1765" s="165"/>
      <c r="E1765" s="146" t="str">
        <f xml:space="preserve"> InpS!E$555</f>
        <v>Eligible for post financeability adjustments tax uplift - PR19 Green recovery (TVM) revenue adjustment (WR)</v>
      </c>
      <c r="F1765" s="146">
        <f xml:space="preserve"> InpS!F$555</f>
        <v>0</v>
      </c>
      <c r="G1765" s="146" t="str">
        <f xml:space="preserve"> InpS!G$555</f>
        <v>1 = Yes, 0 = No</v>
      </c>
    </row>
    <row r="1766" spans="1:7" s="16" customFormat="1" outlineLevel="3" x14ac:dyDescent="0.2">
      <c r="A1766" s="163"/>
      <c r="B1766" s="163"/>
      <c r="C1766" s="164"/>
      <c r="D1766" s="165"/>
      <c r="E1766" s="146" t="str">
        <f xml:space="preserve"> InpS!E$556</f>
        <v>Eligible for post financeability adjustments tax uplift - PR19 Green recovery (TVM) revenue adjustment (WN)</v>
      </c>
      <c r="F1766" s="146">
        <f xml:space="preserve"> InpS!F$556</f>
        <v>0</v>
      </c>
      <c r="G1766" s="146" t="str">
        <f xml:space="preserve"> InpS!G$556</f>
        <v>1 = Yes, 0 = No</v>
      </c>
    </row>
    <row r="1767" spans="1:7" s="16" customFormat="1" outlineLevel="3" x14ac:dyDescent="0.2">
      <c r="A1767" s="163"/>
      <c r="B1767" s="163"/>
      <c r="C1767" s="164"/>
      <c r="D1767" s="165"/>
      <c r="E1767" s="146" t="str">
        <f xml:space="preserve"> InpS!E$557</f>
        <v>Eligible for post financeability adjustments tax uplift - PR19 Green recovery (TVM) revenue adjustment (WWN)</v>
      </c>
      <c r="F1767" s="146">
        <f xml:space="preserve"> InpS!F$557</f>
        <v>0</v>
      </c>
      <c r="G1767" s="146" t="str">
        <f xml:space="preserve"> InpS!G$557</f>
        <v>1 = Yes, 0 = No</v>
      </c>
    </row>
    <row r="1768" spans="1:7" s="16" customFormat="1" outlineLevel="3" x14ac:dyDescent="0.2">
      <c r="A1768" s="163"/>
      <c r="B1768" s="163"/>
      <c r="C1768" s="164"/>
      <c r="D1768" s="165"/>
      <c r="E1768" s="146" t="str">
        <f xml:space="preserve"> InpS!E$558</f>
        <v>Eligible for post financeability adjustments tax uplift - PR19 Green recovery (TVM) revenue adjustment (BR)</v>
      </c>
      <c r="F1768" s="146">
        <f xml:space="preserve"> InpS!F$558</f>
        <v>0</v>
      </c>
      <c r="G1768" s="146" t="str">
        <f xml:space="preserve"> InpS!G$558</f>
        <v>1 = Yes, 0 = No</v>
      </c>
    </row>
    <row r="1769" spans="1:7" s="16" customFormat="1" outlineLevel="3" x14ac:dyDescent="0.2">
      <c r="A1769" s="163"/>
      <c r="B1769" s="163"/>
      <c r="C1769" s="164"/>
      <c r="D1769" s="165"/>
      <c r="E1769" s="146" t="str">
        <f xml:space="preserve"> InpS!E$559</f>
        <v>Eligible for post financeability adjustments tax uplift - PR19 Green recovery (TVM) revenue adjustment (ADDN1)</v>
      </c>
      <c r="F1769" s="146">
        <f xml:space="preserve"> InpS!F$559</f>
        <v>0</v>
      </c>
      <c r="G1769" s="146" t="str">
        <f xml:space="preserve"> InpS!G$559</f>
        <v>1 = Yes, 0 = No</v>
      </c>
    </row>
    <row r="1770" spans="1:7" s="16" customFormat="1" outlineLevel="3" x14ac:dyDescent="0.2">
      <c r="A1770" s="163"/>
      <c r="B1770" s="163"/>
      <c r="C1770" s="164"/>
      <c r="D1770" s="165"/>
      <c r="E1770" s="146" t="str">
        <f xml:space="preserve"> InpS!E$560</f>
        <v>Eligible for post financeability adjustments tax uplift - PR19 Green recovery (TVM) revenue adjustment (ADDN2)</v>
      </c>
      <c r="F1770" s="146">
        <f xml:space="preserve"> InpS!F$560</f>
        <v>0</v>
      </c>
      <c r="G1770" s="146" t="str">
        <f xml:space="preserve"> InpS!G$560</f>
        <v>1 = Yes, 0 = No</v>
      </c>
    </row>
    <row r="1771" spans="1:7" s="16" customFormat="1" outlineLevel="3" x14ac:dyDescent="0.2">
      <c r="A1771" s="163"/>
      <c r="B1771" s="163"/>
      <c r="C1771" s="164"/>
      <c r="D1771" s="165"/>
      <c r="E1771" s="146" t="str">
        <f xml:space="preserve"> InpS!E$561</f>
        <v>Eligible for post financeability adjustments tax uplift - PR19 Green recovery (TVM) revenue adjustment (Residential retail)</v>
      </c>
      <c r="F1771" s="146">
        <f xml:space="preserve"> InpS!F$561</f>
        <v>0</v>
      </c>
      <c r="G1771" s="146" t="str">
        <f xml:space="preserve"> InpS!G$561</f>
        <v>1 = Yes, 0 = No</v>
      </c>
    </row>
    <row r="1772" spans="1:7" s="16" customFormat="1" outlineLevel="3" x14ac:dyDescent="0.2">
      <c r="A1772" s="163"/>
      <c r="B1772" s="163"/>
      <c r="C1772" s="164"/>
      <c r="D1772" s="165"/>
      <c r="E1772" s="146" t="str">
        <f xml:space="preserve"> InpS!E$562</f>
        <v>Eligible for post financeability adjustments tax uplift - PR19 Green recovery (TVM) revenue adjustment (Business retail)</v>
      </c>
      <c r="F1772" s="146">
        <f xml:space="preserve"> InpS!F$562</f>
        <v>0</v>
      </c>
      <c r="G1772" s="146" t="str">
        <f xml:space="preserve"> InpS!G$562</f>
        <v>1 = Yes, 0 = No</v>
      </c>
    </row>
    <row r="1773" spans="1:7" s="16" customFormat="1" outlineLevel="3" x14ac:dyDescent="0.2">
      <c r="A1773" s="163"/>
      <c r="B1773" s="163"/>
      <c r="C1773" s="164"/>
      <c r="D1773" s="165"/>
      <c r="F1773" s="166"/>
    </row>
    <row r="1774" spans="1:7" s="16" customFormat="1" outlineLevel="3" x14ac:dyDescent="0.2">
      <c r="A1774" s="163"/>
      <c r="B1774" s="163"/>
      <c r="C1774" s="164"/>
      <c r="D1774" s="165"/>
      <c r="E1774" s="16" t="s">
        <v>1101</v>
      </c>
      <c r="F1774" s="166">
        <f xml:space="preserve"> F1756 * (1 - F1765)</f>
        <v>0</v>
      </c>
      <c r="G1774" s="16" t="s">
        <v>158</v>
      </c>
    </row>
    <row r="1775" spans="1:7" s="16" customFormat="1" outlineLevel="3" x14ac:dyDescent="0.2">
      <c r="A1775" s="163"/>
      <c r="B1775" s="163"/>
      <c r="C1775" s="164"/>
      <c r="D1775" s="165"/>
      <c r="E1775" s="16" t="s">
        <v>1102</v>
      </c>
      <c r="F1775" s="166">
        <f t="shared" ref="F1775:F1781" si="554" xml:space="preserve"> F1757 * (1 - F1766)</f>
        <v>0</v>
      </c>
      <c r="G1775" s="16" t="s">
        <v>158</v>
      </c>
    </row>
    <row r="1776" spans="1:7" s="16" customFormat="1" outlineLevel="3" x14ac:dyDescent="0.2">
      <c r="A1776" s="163"/>
      <c r="B1776" s="163"/>
      <c r="C1776" s="164"/>
      <c r="D1776" s="165"/>
      <c r="E1776" s="16" t="s">
        <v>1103</v>
      </c>
      <c r="F1776" s="166">
        <f t="shared" si="554"/>
        <v>0</v>
      </c>
      <c r="G1776" s="16" t="s">
        <v>158</v>
      </c>
    </row>
    <row r="1777" spans="1:7" s="16" customFormat="1" outlineLevel="3" x14ac:dyDescent="0.2">
      <c r="A1777" s="163"/>
      <c r="B1777" s="163"/>
      <c r="C1777" s="164"/>
      <c r="D1777" s="165"/>
      <c r="E1777" s="16" t="s">
        <v>1104</v>
      </c>
      <c r="F1777" s="166">
        <f t="shared" si="554"/>
        <v>0</v>
      </c>
      <c r="G1777" s="16" t="s">
        <v>158</v>
      </c>
    </row>
    <row r="1778" spans="1:7" s="16" customFormat="1" outlineLevel="3" x14ac:dyDescent="0.2">
      <c r="A1778" s="163"/>
      <c r="B1778" s="163"/>
      <c r="C1778" s="164"/>
      <c r="D1778" s="165"/>
      <c r="E1778" s="16" t="s">
        <v>1105</v>
      </c>
      <c r="F1778" s="166">
        <f t="shared" si="554"/>
        <v>0</v>
      </c>
      <c r="G1778" s="16" t="s">
        <v>158</v>
      </c>
    </row>
    <row r="1779" spans="1:7" s="16" customFormat="1" outlineLevel="3" x14ac:dyDescent="0.2">
      <c r="A1779" s="163"/>
      <c r="B1779" s="163"/>
      <c r="C1779" s="164"/>
      <c r="D1779" s="165"/>
      <c r="E1779" s="16" t="s">
        <v>1106</v>
      </c>
      <c r="F1779" s="166">
        <f t="shared" si="554"/>
        <v>0</v>
      </c>
      <c r="G1779" s="16" t="s">
        <v>158</v>
      </c>
    </row>
    <row r="1780" spans="1:7" s="16" customFormat="1" outlineLevel="3" x14ac:dyDescent="0.2">
      <c r="A1780" s="163"/>
      <c r="B1780" s="163"/>
      <c r="C1780" s="164"/>
      <c r="D1780" s="165"/>
      <c r="E1780" s="16" t="s">
        <v>1107</v>
      </c>
      <c r="F1780" s="166">
        <f t="shared" si="554"/>
        <v>0</v>
      </c>
      <c r="G1780" s="16" t="s">
        <v>158</v>
      </c>
    </row>
    <row r="1781" spans="1:7" s="16" customFormat="1" outlineLevel="3" x14ac:dyDescent="0.2">
      <c r="A1781" s="163"/>
      <c r="B1781" s="163"/>
      <c r="C1781" s="164"/>
      <c r="D1781" s="165"/>
      <c r="E1781" s="16" t="s">
        <v>1108</v>
      </c>
      <c r="F1781" s="166">
        <f t="shared" si="554"/>
        <v>0</v>
      </c>
      <c r="G1781" s="16" t="s">
        <v>158</v>
      </c>
    </row>
    <row r="1782" spans="1:7" s="16" customFormat="1" outlineLevel="3" x14ac:dyDescent="0.2">
      <c r="A1782" s="163"/>
      <c r="B1782" s="163"/>
      <c r="C1782" s="164"/>
      <c r="D1782" s="165"/>
      <c r="F1782" s="166"/>
    </row>
    <row r="1783" spans="1:7" s="16" customFormat="1" outlineLevel="2" x14ac:dyDescent="0.2">
      <c r="A1783" s="163"/>
      <c r="B1783" s="163"/>
      <c r="C1783" s="164" t="s">
        <v>897</v>
      </c>
      <c r="D1783" s="165"/>
      <c r="F1783" s="166"/>
    </row>
    <row r="1784" spans="1:7" s="16" customFormat="1" outlineLevel="3" x14ac:dyDescent="0.2">
      <c r="A1784" s="163"/>
      <c r="B1784" s="163"/>
      <c r="D1784" s="165"/>
      <c r="E1784" s="16" t="str">
        <f xml:space="preserve"> E$369</f>
        <v>Other revenue adjustments expressed in 2022-23 CPIH FYA prices (WR)</v>
      </c>
      <c r="F1784" s="166">
        <f t="shared" ref="F1784:G1784" si="555" xml:space="preserve"> F$369</f>
        <v>0</v>
      </c>
      <c r="G1784" s="16" t="str">
        <f t="shared" si="555"/>
        <v>£m</v>
      </c>
    </row>
    <row r="1785" spans="1:7" s="16" customFormat="1" outlineLevel="3" x14ac:dyDescent="0.2">
      <c r="A1785" s="163"/>
      <c r="B1785" s="163"/>
      <c r="C1785" s="164"/>
      <c r="D1785" s="165"/>
      <c r="E1785" s="16" t="str">
        <f xml:space="preserve"> E$370</f>
        <v>Other revenue adjustments expressed in 2022-23 CPIH FYA prices (WN)</v>
      </c>
      <c r="F1785" s="166">
        <f t="shared" ref="F1785:G1785" si="556" xml:space="preserve"> F$370</f>
        <v>0</v>
      </c>
      <c r="G1785" s="16" t="str">
        <f t="shared" si="556"/>
        <v>£m</v>
      </c>
    </row>
    <row r="1786" spans="1:7" s="16" customFormat="1" outlineLevel="3" x14ac:dyDescent="0.2">
      <c r="A1786" s="163"/>
      <c r="B1786" s="163"/>
      <c r="C1786" s="164"/>
      <c r="D1786" s="165"/>
      <c r="E1786" s="16" t="str">
        <f xml:space="preserve"> E$371</f>
        <v>Other revenue adjustments expressed in 2022-23 CPIH FYA prices (WWN)</v>
      </c>
      <c r="F1786" s="166">
        <f t="shared" ref="F1786:G1786" si="557" xml:space="preserve"> F$371</f>
        <v>0</v>
      </c>
      <c r="G1786" s="16" t="str">
        <f t="shared" si="557"/>
        <v>£m</v>
      </c>
    </row>
    <row r="1787" spans="1:7" s="16" customFormat="1" outlineLevel="3" x14ac:dyDescent="0.2">
      <c r="A1787" s="163"/>
      <c r="B1787" s="163"/>
      <c r="C1787" s="164"/>
      <c r="D1787" s="165"/>
      <c r="E1787" s="16" t="str">
        <f xml:space="preserve"> E$372</f>
        <v>Other revenue adjustments expressed in 2022-23 CPIH FYA prices (BR)</v>
      </c>
      <c r="F1787" s="166">
        <f t="shared" ref="F1787:G1787" si="558" xml:space="preserve"> F$372</f>
        <v>0</v>
      </c>
      <c r="G1787" s="16" t="str">
        <f t="shared" si="558"/>
        <v>£m</v>
      </c>
    </row>
    <row r="1788" spans="1:7" s="16" customFormat="1" outlineLevel="3" x14ac:dyDescent="0.2">
      <c r="A1788" s="163"/>
      <c r="B1788" s="163"/>
      <c r="C1788" s="164"/>
      <c r="D1788" s="165"/>
      <c r="E1788" s="16" t="str">
        <f xml:space="preserve"> E$373</f>
        <v>Other revenue adjustments expressed in 2022-23 CPIH FYA prices (ADDN1)</v>
      </c>
      <c r="F1788" s="166">
        <f t="shared" ref="F1788:G1788" si="559" xml:space="preserve"> F$373</f>
        <v>0</v>
      </c>
      <c r="G1788" s="16" t="str">
        <f t="shared" si="559"/>
        <v>£m</v>
      </c>
    </row>
    <row r="1789" spans="1:7" s="16" customFormat="1" outlineLevel="3" x14ac:dyDescent="0.2">
      <c r="A1789" s="163"/>
      <c r="B1789" s="163"/>
      <c r="C1789" s="164"/>
      <c r="D1789" s="165"/>
      <c r="E1789" s="16" t="str">
        <f xml:space="preserve"> E$374</f>
        <v>Other revenue adjustments expressed in 2022-23 CPIH FYA prices (ADDN2)</v>
      </c>
      <c r="F1789" s="166">
        <f t="shared" ref="F1789:G1789" si="560" xml:space="preserve"> F$374</f>
        <v>0</v>
      </c>
      <c r="G1789" s="16" t="str">
        <f t="shared" si="560"/>
        <v>£m</v>
      </c>
    </row>
    <row r="1790" spans="1:7" s="16" customFormat="1" outlineLevel="3" x14ac:dyDescent="0.2">
      <c r="A1790" s="163"/>
      <c r="B1790" s="163"/>
      <c r="C1790" s="164"/>
      <c r="D1790" s="165"/>
      <c r="E1790" s="16" t="str">
        <f xml:space="preserve"> E$375</f>
        <v>Other revenue adjustments expressed in 2022-23 CPIH FYA prices (Residential retail)</v>
      </c>
      <c r="F1790" s="166">
        <f t="shared" ref="F1790:G1790" si="561" xml:space="preserve"> F$375</f>
        <v>0</v>
      </c>
      <c r="G1790" s="16" t="str">
        <f t="shared" si="561"/>
        <v>£m</v>
      </c>
    </row>
    <row r="1791" spans="1:7" s="16" customFormat="1" outlineLevel="3" x14ac:dyDescent="0.2">
      <c r="A1791" s="163"/>
      <c r="B1791" s="163"/>
      <c r="C1791" s="164"/>
      <c r="D1791" s="165"/>
      <c r="E1791" s="16" t="str">
        <f xml:space="preserve"> E$376</f>
        <v>Other revenue adjustments expressed in 2022-23 CPIH FYA prices (Business retail)</v>
      </c>
      <c r="F1791" s="166">
        <f t="shared" ref="F1791:G1791" si="562" xml:space="preserve"> F$376</f>
        <v>0</v>
      </c>
      <c r="G1791" s="16" t="str">
        <f t="shared" si="562"/>
        <v>£m</v>
      </c>
    </row>
    <row r="1792" spans="1:7" s="16" customFormat="1" outlineLevel="3" x14ac:dyDescent="0.2">
      <c r="A1792" s="163"/>
      <c r="B1792" s="163"/>
      <c r="C1792" s="164"/>
      <c r="D1792" s="165"/>
      <c r="F1792" s="166"/>
    </row>
    <row r="1793" spans="1:7" outlineLevel="3" x14ac:dyDescent="0.2">
      <c r="A1793" s="163"/>
      <c r="E1793" s="138" t="str">
        <f xml:space="preserve"> InpS!E$564</f>
        <v>Eligible for post financeability adjustments tax uplift - Other revenue adjustments (WR)</v>
      </c>
      <c r="F1793" s="138">
        <f xml:space="preserve"> InpS!F$564</f>
        <v>0</v>
      </c>
      <c r="G1793" s="138" t="str">
        <f xml:space="preserve"> InpS!G$564</f>
        <v>1 = Yes, 0 = No</v>
      </c>
    </row>
    <row r="1794" spans="1:7" outlineLevel="3" x14ac:dyDescent="0.2">
      <c r="A1794" s="163"/>
      <c r="E1794" s="138" t="str">
        <f xml:space="preserve"> InpS!E$565</f>
        <v>Eligible for post financeability adjustments tax uplift - Other revenue adjustments (WN)</v>
      </c>
      <c r="F1794" s="138">
        <f xml:space="preserve"> InpS!F$565</f>
        <v>0</v>
      </c>
      <c r="G1794" s="138" t="str">
        <f xml:space="preserve"> InpS!G$565</f>
        <v>1 = Yes, 0 = No</v>
      </c>
    </row>
    <row r="1795" spans="1:7" outlineLevel="3" x14ac:dyDescent="0.2">
      <c r="A1795" s="163"/>
      <c r="E1795" s="138" t="str">
        <f xml:space="preserve"> InpS!E$566</f>
        <v>Eligible for post financeability adjustments tax uplift - Other revenue adjustments (WWN)</v>
      </c>
      <c r="F1795" s="138">
        <f xml:space="preserve"> InpS!F$566</f>
        <v>0</v>
      </c>
      <c r="G1795" s="138" t="str">
        <f xml:space="preserve"> InpS!G$566</f>
        <v>1 = Yes, 0 = No</v>
      </c>
    </row>
    <row r="1796" spans="1:7" outlineLevel="3" x14ac:dyDescent="0.2">
      <c r="A1796" s="163"/>
      <c r="E1796" s="138" t="str">
        <f xml:space="preserve"> InpS!E$567</f>
        <v>Eligible for post financeability adjustments tax uplift - Other revenue adjustments (BR)</v>
      </c>
      <c r="F1796" s="138">
        <f xml:space="preserve"> InpS!F$567</f>
        <v>0</v>
      </c>
      <c r="G1796" s="138" t="str">
        <f xml:space="preserve"> InpS!G$567</f>
        <v>1 = Yes, 0 = No</v>
      </c>
    </row>
    <row r="1797" spans="1:7" outlineLevel="3" x14ac:dyDescent="0.2">
      <c r="A1797" s="163"/>
      <c r="E1797" s="138" t="str">
        <f xml:space="preserve"> InpS!E$568</f>
        <v>Eligible for post financeability adjustments tax uplift - Other revenue adjustments (ADDN1)</v>
      </c>
      <c r="F1797" s="138">
        <f xml:space="preserve"> InpS!F$568</f>
        <v>0</v>
      </c>
      <c r="G1797" s="138" t="str">
        <f xml:space="preserve"> InpS!G$568</f>
        <v>1 = Yes, 0 = No</v>
      </c>
    </row>
    <row r="1798" spans="1:7" outlineLevel="3" x14ac:dyDescent="0.2">
      <c r="A1798" s="163"/>
      <c r="E1798" s="138" t="str">
        <f xml:space="preserve"> InpS!E$569</f>
        <v>Eligible for post financeability adjustments tax uplift - Other revenue adjustments (ADDN2)</v>
      </c>
      <c r="F1798" s="138">
        <f xml:space="preserve"> InpS!F$569</f>
        <v>0</v>
      </c>
      <c r="G1798" s="138" t="str">
        <f xml:space="preserve"> InpS!G$569</f>
        <v>1 = Yes, 0 = No</v>
      </c>
    </row>
    <row r="1799" spans="1:7" outlineLevel="3" x14ac:dyDescent="0.2">
      <c r="A1799" s="163"/>
      <c r="E1799" s="138" t="str">
        <f xml:space="preserve"> InpS!E$570</f>
        <v>Eligible for post financeability adjustments tax uplift - Other revenue adjustments (Residential retail)</v>
      </c>
      <c r="F1799" s="138">
        <f xml:space="preserve"> InpS!F$570</f>
        <v>0</v>
      </c>
      <c r="G1799" s="138" t="str">
        <f xml:space="preserve"> InpS!G$570</f>
        <v>1 = Yes, 0 = No</v>
      </c>
    </row>
    <row r="1800" spans="1:7" outlineLevel="3" x14ac:dyDescent="0.2">
      <c r="A1800" s="163"/>
      <c r="E1800" s="138" t="str">
        <f xml:space="preserve"> InpS!E$571</f>
        <v>Eligible for post financeability adjustments tax uplift - Other revenue adjustments (Business retail)</v>
      </c>
      <c r="F1800" s="138">
        <f xml:space="preserve"> InpS!F$571</f>
        <v>0</v>
      </c>
      <c r="G1800" s="138" t="str">
        <f xml:space="preserve"> InpS!G$571</f>
        <v>1 = Yes, 0 = No</v>
      </c>
    </row>
    <row r="1801" spans="1:7" s="16" customFormat="1" outlineLevel="3" x14ac:dyDescent="0.2">
      <c r="A1801" s="163"/>
      <c r="B1801" s="163"/>
      <c r="C1801" s="164"/>
      <c r="D1801" s="165"/>
      <c r="F1801" s="166"/>
    </row>
    <row r="1802" spans="1:7" s="16" customFormat="1" outlineLevel="3" x14ac:dyDescent="0.2">
      <c r="A1802" s="163"/>
      <c r="B1802" s="163"/>
      <c r="C1802" s="164"/>
      <c r="D1802" s="165"/>
      <c r="E1802" s="16" t="s">
        <v>1109</v>
      </c>
      <c r="F1802" s="166">
        <f xml:space="preserve"> F1784 * (1 - F1793)</f>
        <v>0</v>
      </c>
      <c r="G1802" s="16" t="s">
        <v>158</v>
      </c>
    </row>
    <row r="1803" spans="1:7" s="16" customFormat="1" outlineLevel="3" x14ac:dyDescent="0.2">
      <c r="A1803" s="163"/>
      <c r="B1803" s="163"/>
      <c r="C1803" s="164"/>
      <c r="D1803" s="165"/>
      <c r="E1803" s="16" t="s">
        <v>1110</v>
      </c>
      <c r="F1803" s="166">
        <f t="shared" ref="F1803:F1809" si="563" xml:space="preserve"> F1785 * (1 - F1794)</f>
        <v>0</v>
      </c>
      <c r="G1803" s="16" t="s">
        <v>158</v>
      </c>
    </row>
    <row r="1804" spans="1:7" s="16" customFormat="1" outlineLevel="3" x14ac:dyDescent="0.2">
      <c r="A1804" s="163"/>
      <c r="B1804" s="163"/>
      <c r="C1804" s="164"/>
      <c r="D1804" s="165"/>
      <c r="E1804" s="16" t="s">
        <v>1111</v>
      </c>
      <c r="F1804" s="166">
        <f t="shared" si="563"/>
        <v>0</v>
      </c>
      <c r="G1804" s="16" t="s">
        <v>158</v>
      </c>
    </row>
    <row r="1805" spans="1:7" s="16" customFormat="1" outlineLevel="3" x14ac:dyDescent="0.2">
      <c r="A1805" s="163"/>
      <c r="B1805" s="163"/>
      <c r="C1805" s="164"/>
      <c r="D1805" s="165"/>
      <c r="E1805" s="16" t="s">
        <v>1112</v>
      </c>
      <c r="F1805" s="166">
        <f t="shared" si="563"/>
        <v>0</v>
      </c>
      <c r="G1805" s="16" t="s">
        <v>158</v>
      </c>
    </row>
    <row r="1806" spans="1:7" s="16" customFormat="1" outlineLevel="3" x14ac:dyDescent="0.2">
      <c r="A1806" s="163"/>
      <c r="B1806" s="163"/>
      <c r="C1806" s="164"/>
      <c r="D1806" s="165"/>
      <c r="E1806" s="16" t="s">
        <v>1113</v>
      </c>
      <c r="F1806" s="166">
        <f t="shared" si="563"/>
        <v>0</v>
      </c>
      <c r="G1806" s="16" t="s">
        <v>158</v>
      </c>
    </row>
    <row r="1807" spans="1:7" s="16" customFormat="1" outlineLevel="3" x14ac:dyDescent="0.2">
      <c r="A1807" s="163"/>
      <c r="B1807" s="163"/>
      <c r="C1807" s="164"/>
      <c r="D1807" s="165"/>
      <c r="E1807" s="16" t="s">
        <v>1114</v>
      </c>
      <c r="F1807" s="166">
        <f t="shared" si="563"/>
        <v>0</v>
      </c>
      <c r="G1807" s="16" t="s">
        <v>158</v>
      </c>
    </row>
    <row r="1808" spans="1:7" s="16" customFormat="1" outlineLevel="3" x14ac:dyDescent="0.2">
      <c r="A1808" s="163"/>
      <c r="B1808" s="163"/>
      <c r="C1808" s="164"/>
      <c r="D1808" s="165"/>
      <c r="E1808" s="16" t="s">
        <v>1115</v>
      </c>
      <c r="F1808" s="166">
        <f t="shared" si="563"/>
        <v>0</v>
      </c>
      <c r="G1808" s="16" t="s">
        <v>158</v>
      </c>
    </row>
    <row r="1809" spans="1:7" s="16" customFormat="1" outlineLevel="3" x14ac:dyDescent="0.2">
      <c r="A1809" s="163"/>
      <c r="B1809" s="163"/>
      <c r="C1809" s="164"/>
      <c r="D1809" s="165"/>
      <c r="E1809" s="16" t="s">
        <v>1116</v>
      </c>
      <c r="F1809" s="166">
        <f t="shared" si="563"/>
        <v>0</v>
      </c>
      <c r="G1809" s="16" t="s">
        <v>158</v>
      </c>
    </row>
    <row r="1810" spans="1:7" s="16" customFormat="1" outlineLevel="3" x14ac:dyDescent="0.2">
      <c r="A1810" s="163"/>
      <c r="B1810" s="163"/>
      <c r="C1810" s="164"/>
      <c r="D1810" s="165"/>
      <c r="F1810" s="166"/>
    </row>
    <row r="1811" spans="1:7" s="16" customFormat="1" outlineLevel="2" x14ac:dyDescent="0.2">
      <c r="A1811" s="163"/>
      <c r="B1811" s="163"/>
      <c r="C1811" s="164" t="s">
        <v>906</v>
      </c>
      <c r="D1811" s="165"/>
      <c r="F1811" s="166"/>
    </row>
    <row r="1812" spans="1:7" s="16" customFormat="1" outlineLevel="3" x14ac:dyDescent="0.2">
      <c r="A1812" s="163"/>
      <c r="B1812" s="163"/>
      <c r="D1812" s="165"/>
      <c r="E1812" s="16" t="str">
        <f xml:space="preserve"> E$390</f>
        <v>PR19 Gearing outperformance revenue adjustment expressed in 2022-23 CPIH FYA prices (WR)</v>
      </c>
      <c r="F1812" s="166">
        <f t="shared" ref="F1812:G1812" si="564" xml:space="preserve"> F$390</f>
        <v>0</v>
      </c>
      <c r="G1812" s="16" t="str">
        <f t="shared" si="564"/>
        <v>£m</v>
      </c>
    </row>
    <row r="1813" spans="1:7" s="16" customFormat="1" outlineLevel="3" x14ac:dyDescent="0.2">
      <c r="A1813" s="163"/>
      <c r="B1813" s="163"/>
      <c r="C1813" s="164"/>
      <c r="D1813" s="165"/>
      <c r="E1813" s="16" t="str">
        <f xml:space="preserve"> E$391</f>
        <v>PR19 Gearing outperformance revenue adjustment expressed in 2022-23 CPIH FYA prices (WN)</v>
      </c>
      <c r="F1813" s="166">
        <f t="shared" ref="F1813:G1813" si="565" xml:space="preserve"> F$391</f>
        <v>0</v>
      </c>
      <c r="G1813" s="16" t="str">
        <f t="shared" si="565"/>
        <v>£m</v>
      </c>
    </row>
    <row r="1814" spans="1:7" s="16" customFormat="1" outlineLevel="3" x14ac:dyDescent="0.2">
      <c r="A1814" s="163"/>
      <c r="B1814" s="163"/>
      <c r="C1814" s="164"/>
      <c r="D1814" s="165"/>
      <c r="E1814" s="16" t="str">
        <f xml:space="preserve"> E$392</f>
        <v>PR19 Gearing outperformance revenue adjustment expressed in 2022-23 CPIH FYA prices (WWN)</v>
      </c>
      <c r="F1814" s="166">
        <f t="shared" ref="F1814:G1814" si="566" xml:space="preserve"> F$392</f>
        <v>0</v>
      </c>
      <c r="G1814" s="16" t="str">
        <f t="shared" si="566"/>
        <v>£m</v>
      </c>
    </row>
    <row r="1815" spans="1:7" s="16" customFormat="1" outlineLevel="3" x14ac:dyDescent="0.2">
      <c r="A1815" s="163"/>
      <c r="B1815" s="163"/>
      <c r="C1815" s="164"/>
      <c r="D1815" s="165"/>
      <c r="E1815" s="16" t="str">
        <f xml:space="preserve"> E$393</f>
        <v>PR19 Gearing outperformance revenue adjustment expressed in 2022-23 CPIH FYA prices (BR)</v>
      </c>
      <c r="F1815" s="166">
        <f t="shared" ref="F1815:G1815" si="567" xml:space="preserve"> F$393</f>
        <v>0</v>
      </c>
      <c r="G1815" s="16" t="str">
        <f t="shared" si="567"/>
        <v>£m</v>
      </c>
    </row>
    <row r="1816" spans="1:7" s="16" customFormat="1" outlineLevel="3" x14ac:dyDescent="0.2">
      <c r="A1816" s="163"/>
      <c r="B1816" s="163"/>
      <c r="C1816" s="164"/>
      <c r="D1816" s="165"/>
      <c r="E1816" s="16" t="str">
        <f xml:space="preserve"> E$394</f>
        <v>PR19 Gearing outperformance revenue adjustment expressed in 2022-23 CPIH FYA prices (ADDN1)</v>
      </c>
      <c r="F1816" s="166">
        <f t="shared" ref="F1816:G1816" si="568" xml:space="preserve"> F$394</f>
        <v>0</v>
      </c>
      <c r="G1816" s="16" t="str">
        <f t="shared" si="568"/>
        <v>£m</v>
      </c>
    </row>
    <row r="1817" spans="1:7" s="16" customFormat="1" outlineLevel="3" x14ac:dyDescent="0.2">
      <c r="A1817" s="163"/>
      <c r="B1817" s="163"/>
      <c r="C1817" s="164"/>
      <c r="D1817" s="165"/>
      <c r="E1817" s="16" t="str">
        <f xml:space="preserve"> E$395</f>
        <v>PR19 Gearing outperformance revenue adjustment expressed in 2022-23 CPIH FYA prices (ADDN2)</v>
      </c>
      <c r="F1817" s="166">
        <f t="shared" ref="F1817:G1817" si="569" xml:space="preserve"> F$395</f>
        <v>0</v>
      </c>
      <c r="G1817" s="16" t="str">
        <f t="shared" si="569"/>
        <v>£m</v>
      </c>
    </row>
    <row r="1818" spans="1:7" s="16" customFormat="1" outlineLevel="3" x14ac:dyDescent="0.2">
      <c r="A1818" s="163"/>
      <c r="B1818" s="163"/>
      <c r="C1818" s="164"/>
      <c r="D1818" s="165"/>
      <c r="E1818" s="16" t="str">
        <f xml:space="preserve"> E$396</f>
        <v>PR19 Gearing outperformance revenue adjustment expressed in 2022-23 CPIH FYA prices (Residential retail)</v>
      </c>
      <c r="F1818" s="166">
        <f t="shared" ref="F1818:G1818" si="570" xml:space="preserve"> F$396</f>
        <v>0</v>
      </c>
      <c r="G1818" s="16" t="str">
        <f t="shared" si="570"/>
        <v>£m</v>
      </c>
    </row>
    <row r="1819" spans="1:7" s="16" customFormat="1" outlineLevel="3" x14ac:dyDescent="0.2">
      <c r="A1819" s="163"/>
      <c r="B1819" s="163"/>
      <c r="C1819" s="164"/>
      <c r="D1819" s="165"/>
      <c r="E1819" s="16" t="str">
        <f xml:space="preserve"> E$397</f>
        <v>PR19 Gearing outperformance revenue adjustment expressed in 2022-23 CPIH FYA prices (Business retail)</v>
      </c>
      <c r="F1819" s="166">
        <f t="shared" ref="F1819:G1819" si="571" xml:space="preserve"> F$397</f>
        <v>0</v>
      </c>
      <c r="G1819" s="16" t="str">
        <f t="shared" si="571"/>
        <v>£m</v>
      </c>
    </row>
    <row r="1820" spans="1:7" s="16" customFormat="1" outlineLevel="3" x14ac:dyDescent="0.2">
      <c r="A1820" s="163"/>
      <c r="B1820" s="163"/>
      <c r="C1820" s="164"/>
      <c r="D1820" s="165"/>
      <c r="F1820" s="166"/>
    </row>
    <row r="1821" spans="1:7" s="16" customFormat="1" outlineLevel="3" x14ac:dyDescent="0.2">
      <c r="A1821" s="163"/>
      <c r="B1821" s="163"/>
      <c r="C1821" s="164"/>
      <c r="D1821" s="165"/>
      <c r="E1821" s="146" t="str">
        <f xml:space="preserve"> InpS!E$492</f>
        <v>Eligible for post financeability adjustments tax uplift - PR19 Gearing outperformance revenue adjustment (WR)</v>
      </c>
      <c r="F1821" s="146">
        <f xml:space="preserve"> InpS!F$492</f>
        <v>0</v>
      </c>
      <c r="G1821" s="146" t="str">
        <f xml:space="preserve"> InpS!G$492</f>
        <v>1 = Yes, 0 = No</v>
      </c>
    </row>
    <row r="1822" spans="1:7" s="16" customFormat="1" outlineLevel="3" x14ac:dyDescent="0.2">
      <c r="A1822" s="163"/>
      <c r="B1822" s="163"/>
      <c r="C1822" s="164"/>
      <c r="D1822" s="165"/>
      <c r="E1822" s="146" t="str">
        <f xml:space="preserve"> InpS!E$493</f>
        <v>Eligible for post financeability adjustments tax uplift - PR19 Gearing outperformance revenue adjustment (WN)</v>
      </c>
      <c r="F1822" s="146">
        <f xml:space="preserve"> InpS!F$493</f>
        <v>0</v>
      </c>
      <c r="G1822" s="146" t="str">
        <f xml:space="preserve"> InpS!G$493</f>
        <v>1 = Yes, 0 = No</v>
      </c>
    </row>
    <row r="1823" spans="1:7" s="16" customFormat="1" outlineLevel="3" x14ac:dyDescent="0.2">
      <c r="A1823" s="163"/>
      <c r="B1823" s="163"/>
      <c r="C1823" s="164"/>
      <c r="D1823" s="165"/>
      <c r="E1823" s="146" t="str">
        <f xml:space="preserve"> InpS!E$494</f>
        <v>Eligible for post financeability adjustments tax uplift - PR19 Gearing outperformance revenue adjustment (WWN)</v>
      </c>
      <c r="F1823" s="146">
        <f xml:space="preserve"> InpS!F$494</f>
        <v>0</v>
      </c>
      <c r="G1823" s="146" t="str">
        <f xml:space="preserve"> InpS!G$494</f>
        <v>1 = Yes, 0 = No</v>
      </c>
    </row>
    <row r="1824" spans="1:7" s="16" customFormat="1" outlineLevel="3" x14ac:dyDescent="0.2">
      <c r="A1824" s="163"/>
      <c r="B1824" s="163"/>
      <c r="C1824" s="164"/>
      <c r="D1824" s="165"/>
      <c r="E1824" s="146" t="str">
        <f xml:space="preserve"> InpS!E$495</f>
        <v>Eligible for post financeability adjustments tax uplift - PR19 Gearing outperformance revenue adjustment (BR)</v>
      </c>
      <c r="F1824" s="146">
        <f xml:space="preserve"> InpS!F$495</f>
        <v>0</v>
      </c>
      <c r="G1824" s="146" t="str">
        <f xml:space="preserve"> InpS!G$495</f>
        <v>1 = Yes, 0 = No</v>
      </c>
    </row>
    <row r="1825" spans="1:7" s="16" customFormat="1" outlineLevel="3" x14ac:dyDescent="0.2">
      <c r="A1825" s="163"/>
      <c r="B1825" s="163"/>
      <c r="C1825" s="164"/>
      <c r="D1825" s="165"/>
      <c r="E1825" s="146" t="str">
        <f xml:space="preserve"> InpS!E$496</f>
        <v>Eligible for post financeability adjustments tax uplift - PR19 Gearing outperformance revenue adjustment (ADDN1)</v>
      </c>
      <c r="F1825" s="146">
        <f xml:space="preserve"> InpS!F$496</f>
        <v>0</v>
      </c>
      <c r="G1825" s="146" t="str">
        <f xml:space="preserve"> InpS!G$496</f>
        <v>1 = Yes, 0 = No</v>
      </c>
    </row>
    <row r="1826" spans="1:7" s="16" customFormat="1" outlineLevel="3" x14ac:dyDescent="0.2">
      <c r="A1826" s="163"/>
      <c r="B1826" s="163"/>
      <c r="C1826" s="164"/>
      <c r="D1826" s="165"/>
      <c r="E1826" s="146" t="str">
        <f xml:space="preserve"> InpS!E$497</f>
        <v>Eligible for post financeability adjustments tax uplift - PR19 Gearing outperformance revenue adjustment (ADDN2)</v>
      </c>
      <c r="F1826" s="146">
        <f xml:space="preserve"> InpS!F$497</f>
        <v>0</v>
      </c>
      <c r="G1826" s="146" t="str">
        <f xml:space="preserve"> InpS!G$497</f>
        <v>1 = Yes, 0 = No</v>
      </c>
    </row>
    <row r="1827" spans="1:7" s="16" customFormat="1" outlineLevel="3" x14ac:dyDescent="0.2">
      <c r="A1827" s="163"/>
      <c r="B1827" s="163"/>
      <c r="C1827" s="164"/>
      <c r="D1827" s="165"/>
      <c r="E1827" s="146" t="str">
        <f xml:space="preserve"> InpS!E$498</f>
        <v>Eligible for post financeability adjustments tax uplift - PR19 Gearing outperformance revenue adjustment (Residential retail)</v>
      </c>
      <c r="F1827" s="146">
        <f xml:space="preserve"> InpS!F$498</f>
        <v>0</v>
      </c>
      <c r="G1827" s="146" t="str">
        <f xml:space="preserve"> InpS!G$498</f>
        <v>1 = Yes, 0 = No</v>
      </c>
    </row>
    <row r="1828" spans="1:7" s="16" customFormat="1" outlineLevel="3" x14ac:dyDescent="0.2">
      <c r="A1828" s="163"/>
      <c r="B1828" s="163"/>
      <c r="C1828" s="164"/>
      <c r="D1828" s="165"/>
      <c r="E1828" s="146" t="str">
        <f xml:space="preserve"> InpS!E$499</f>
        <v>Eligible for post financeability adjustments tax uplift - PR19 Gearing outperformance revenue adjustment (Business retail)</v>
      </c>
      <c r="F1828" s="146">
        <f xml:space="preserve"> InpS!F$499</f>
        <v>0</v>
      </c>
      <c r="G1828" s="146" t="str">
        <f xml:space="preserve"> InpS!G$499</f>
        <v>1 = Yes, 0 = No</v>
      </c>
    </row>
    <row r="1829" spans="1:7" s="16" customFormat="1" outlineLevel="3" x14ac:dyDescent="0.2">
      <c r="A1829" s="163"/>
      <c r="B1829" s="163"/>
      <c r="C1829" s="164"/>
      <c r="D1829" s="165"/>
      <c r="F1829" s="166"/>
    </row>
    <row r="1830" spans="1:7" s="16" customFormat="1" outlineLevel="3" x14ac:dyDescent="0.2">
      <c r="A1830" s="163"/>
      <c r="B1830" s="163"/>
      <c r="C1830" s="164"/>
      <c r="D1830" s="165"/>
      <c r="E1830" s="16" t="s">
        <v>1117</v>
      </c>
      <c r="F1830" s="166">
        <f xml:space="preserve"> F1812 * (1 - F1821)</f>
        <v>0</v>
      </c>
      <c r="G1830" s="16" t="s">
        <v>158</v>
      </c>
    </row>
    <row r="1831" spans="1:7" s="16" customFormat="1" outlineLevel="3" x14ac:dyDescent="0.2">
      <c r="A1831" s="163"/>
      <c r="B1831" s="163"/>
      <c r="C1831" s="164"/>
      <c r="D1831" s="165"/>
      <c r="E1831" s="16" t="s">
        <v>1118</v>
      </c>
      <c r="F1831" s="166">
        <f t="shared" ref="F1831:F1837" si="572" xml:space="preserve"> F1813 * (1 - F1822)</f>
        <v>0</v>
      </c>
      <c r="G1831" s="16" t="s">
        <v>158</v>
      </c>
    </row>
    <row r="1832" spans="1:7" s="16" customFormat="1" outlineLevel="3" x14ac:dyDescent="0.2">
      <c r="A1832" s="163"/>
      <c r="B1832" s="163"/>
      <c r="C1832" s="164"/>
      <c r="D1832" s="165"/>
      <c r="E1832" s="16" t="s">
        <v>1119</v>
      </c>
      <c r="F1832" s="166">
        <f t="shared" si="572"/>
        <v>0</v>
      </c>
      <c r="G1832" s="16" t="s">
        <v>158</v>
      </c>
    </row>
    <row r="1833" spans="1:7" s="16" customFormat="1" outlineLevel="3" x14ac:dyDescent="0.2">
      <c r="A1833" s="163"/>
      <c r="B1833" s="163"/>
      <c r="C1833" s="164"/>
      <c r="D1833" s="165"/>
      <c r="E1833" s="16" t="s">
        <v>1120</v>
      </c>
      <c r="F1833" s="166">
        <f t="shared" si="572"/>
        <v>0</v>
      </c>
      <c r="G1833" s="16" t="s">
        <v>158</v>
      </c>
    </row>
    <row r="1834" spans="1:7" s="16" customFormat="1" outlineLevel="3" x14ac:dyDescent="0.2">
      <c r="A1834" s="163"/>
      <c r="B1834" s="163"/>
      <c r="C1834" s="164"/>
      <c r="D1834" s="165"/>
      <c r="E1834" s="16" t="s">
        <v>1121</v>
      </c>
      <c r="F1834" s="166">
        <f t="shared" si="572"/>
        <v>0</v>
      </c>
      <c r="G1834" s="16" t="s">
        <v>158</v>
      </c>
    </row>
    <row r="1835" spans="1:7" s="16" customFormat="1" outlineLevel="3" x14ac:dyDescent="0.2">
      <c r="A1835" s="163"/>
      <c r="B1835" s="163"/>
      <c r="C1835" s="164"/>
      <c r="D1835" s="165"/>
      <c r="E1835" s="16" t="s">
        <v>1122</v>
      </c>
      <c r="F1835" s="166">
        <f t="shared" si="572"/>
        <v>0</v>
      </c>
      <c r="G1835" s="16" t="s">
        <v>158</v>
      </c>
    </row>
    <row r="1836" spans="1:7" s="16" customFormat="1" outlineLevel="3" x14ac:dyDescent="0.2">
      <c r="A1836" s="163"/>
      <c r="B1836" s="163"/>
      <c r="C1836" s="164"/>
      <c r="D1836" s="165"/>
      <c r="E1836" s="16" t="s">
        <v>1123</v>
      </c>
      <c r="F1836" s="166">
        <f t="shared" si="572"/>
        <v>0</v>
      </c>
      <c r="G1836" s="16" t="s">
        <v>158</v>
      </c>
    </row>
    <row r="1837" spans="1:7" s="16" customFormat="1" outlineLevel="3" x14ac:dyDescent="0.2">
      <c r="A1837" s="163"/>
      <c r="B1837" s="163"/>
      <c r="C1837" s="164"/>
      <c r="D1837" s="165"/>
      <c r="E1837" s="16" t="s">
        <v>1124</v>
      </c>
      <c r="F1837" s="166">
        <f t="shared" si="572"/>
        <v>0</v>
      </c>
      <c r="G1837" s="16" t="s">
        <v>158</v>
      </c>
    </row>
    <row r="1838" spans="1:7" s="16" customFormat="1" outlineLevel="3" x14ac:dyDescent="0.2">
      <c r="A1838" s="163"/>
      <c r="B1838" s="163"/>
      <c r="C1838" s="164"/>
      <c r="D1838" s="165"/>
      <c r="F1838" s="166"/>
    </row>
    <row r="1839" spans="1:7" s="16" customFormat="1" outlineLevel="2" x14ac:dyDescent="0.2">
      <c r="A1839" s="163"/>
      <c r="B1839" s="163"/>
      <c r="C1839" s="164" t="s">
        <v>915</v>
      </c>
      <c r="D1839" s="165"/>
      <c r="F1839" s="166"/>
    </row>
    <row r="1840" spans="1:7" s="16" customFormat="1" outlineLevel="3" x14ac:dyDescent="0.2">
      <c r="A1840" s="163"/>
      <c r="B1840" s="163"/>
      <c r="D1840" s="165"/>
      <c r="E1840" s="16" t="str">
        <f xml:space="preserve"> E$411</f>
        <v>PR19 Residential retail revenue adjustment expressed in 2022-23 CPIH FYA prices (WR)</v>
      </c>
      <c r="F1840" s="166">
        <f t="shared" ref="F1840:G1840" si="573" xml:space="preserve"> F$411</f>
        <v>0</v>
      </c>
      <c r="G1840" s="16" t="str">
        <f t="shared" si="573"/>
        <v>£m</v>
      </c>
    </row>
    <row r="1841" spans="1:7" s="16" customFormat="1" outlineLevel="3" x14ac:dyDescent="0.2">
      <c r="A1841" s="163"/>
      <c r="B1841" s="163"/>
      <c r="C1841" s="164"/>
      <c r="D1841" s="165"/>
      <c r="E1841" s="16" t="str">
        <f xml:space="preserve"> E$412</f>
        <v>PR19 Residential retail revenue adjustment expressed in 2022-23 CPIH FYA prices (WN)</v>
      </c>
      <c r="F1841" s="166">
        <f t="shared" ref="F1841:G1841" si="574" xml:space="preserve"> F$412</f>
        <v>0</v>
      </c>
      <c r="G1841" s="16" t="str">
        <f t="shared" si="574"/>
        <v>£m</v>
      </c>
    </row>
    <row r="1842" spans="1:7" s="16" customFormat="1" outlineLevel="3" x14ac:dyDescent="0.2">
      <c r="A1842" s="163"/>
      <c r="B1842" s="163"/>
      <c r="C1842" s="164"/>
      <c r="D1842" s="165"/>
      <c r="E1842" s="16" t="str">
        <f xml:space="preserve"> E$413</f>
        <v>PR19 Residential retail revenue adjustment expressed in 2022-23 CPIH FYA prices (WWN)</v>
      </c>
      <c r="F1842" s="166">
        <f t="shared" ref="F1842:G1842" si="575" xml:space="preserve"> F$413</f>
        <v>0</v>
      </c>
      <c r="G1842" s="16" t="str">
        <f t="shared" si="575"/>
        <v>£m</v>
      </c>
    </row>
    <row r="1843" spans="1:7" s="16" customFormat="1" outlineLevel="3" x14ac:dyDescent="0.2">
      <c r="A1843" s="163"/>
      <c r="B1843" s="163"/>
      <c r="C1843" s="164"/>
      <c r="D1843" s="165"/>
      <c r="E1843" s="16" t="str">
        <f xml:space="preserve"> E$414</f>
        <v>PR19 Residential retail revenue adjustment expressed in 2022-23 CPIH FYA prices (BR)</v>
      </c>
      <c r="F1843" s="166">
        <f t="shared" ref="F1843:G1843" si="576" xml:space="preserve"> F$414</f>
        <v>0</v>
      </c>
      <c r="G1843" s="16" t="str">
        <f t="shared" si="576"/>
        <v>£m</v>
      </c>
    </row>
    <row r="1844" spans="1:7" s="16" customFormat="1" outlineLevel="3" x14ac:dyDescent="0.2">
      <c r="A1844" s="163"/>
      <c r="B1844" s="163"/>
      <c r="C1844" s="164"/>
      <c r="D1844" s="165"/>
      <c r="E1844" s="16" t="str">
        <f xml:space="preserve"> E$415</f>
        <v>PR19 Residential retail revenue adjustment expressed in 2022-23 CPIH FYA prices (ADDN1)</v>
      </c>
      <c r="F1844" s="166">
        <f t="shared" ref="F1844:G1844" si="577" xml:space="preserve"> F$415</f>
        <v>0</v>
      </c>
      <c r="G1844" s="16" t="str">
        <f t="shared" si="577"/>
        <v>£m</v>
      </c>
    </row>
    <row r="1845" spans="1:7" s="16" customFormat="1" outlineLevel="3" x14ac:dyDescent="0.2">
      <c r="A1845" s="163"/>
      <c r="B1845" s="163"/>
      <c r="C1845" s="164"/>
      <c r="D1845" s="165"/>
      <c r="E1845" s="16" t="str">
        <f xml:space="preserve"> E$416</f>
        <v>PR19 Residential retail revenue adjustment expressed in 2022-23 CPIH FYA prices (ADDN2)</v>
      </c>
      <c r="F1845" s="166">
        <f t="shared" ref="F1845:G1845" si="578" xml:space="preserve"> F$416</f>
        <v>0</v>
      </c>
      <c r="G1845" s="16" t="str">
        <f t="shared" si="578"/>
        <v>£m</v>
      </c>
    </row>
    <row r="1846" spans="1:7" s="16" customFormat="1" outlineLevel="3" x14ac:dyDescent="0.2">
      <c r="A1846" s="163"/>
      <c r="B1846" s="163"/>
      <c r="C1846" s="164"/>
      <c r="D1846" s="165"/>
      <c r="E1846" s="16" t="str">
        <f xml:space="preserve"> E$417</f>
        <v>PR19 Residential retail revenue adjustment expressed in 2022-23 CPIH FYA prices (Residential retail)</v>
      </c>
      <c r="F1846" s="166">
        <f t="shared" ref="F1846:G1846" si="579" xml:space="preserve"> F$417</f>
        <v>-12.720431710437934</v>
      </c>
      <c r="G1846" s="16" t="str">
        <f t="shared" si="579"/>
        <v>£m</v>
      </c>
    </row>
    <row r="1847" spans="1:7" s="16" customFormat="1" outlineLevel="3" x14ac:dyDescent="0.2">
      <c r="A1847" s="163"/>
      <c r="B1847" s="163"/>
      <c r="C1847" s="164"/>
      <c r="D1847" s="165"/>
      <c r="E1847" s="16" t="str">
        <f xml:space="preserve"> E$418</f>
        <v>PR19 Residential retail revenue adjustment expressed in 2022-23 CPIH FYA prices (Business retail)</v>
      </c>
      <c r="F1847" s="166">
        <f t="shared" ref="F1847:G1847" si="580" xml:space="preserve"> F$418</f>
        <v>0</v>
      </c>
      <c r="G1847" s="16" t="str">
        <f t="shared" si="580"/>
        <v>£m</v>
      </c>
    </row>
    <row r="1848" spans="1:7" s="16" customFormat="1" outlineLevel="3" x14ac:dyDescent="0.2">
      <c r="A1848" s="163"/>
      <c r="B1848" s="163"/>
      <c r="C1848" s="164"/>
      <c r="D1848" s="165"/>
      <c r="F1848" s="166"/>
    </row>
    <row r="1849" spans="1:7" outlineLevel="3" x14ac:dyDescent="0.2">
      <c r="A1849" s="163"/>
      <c r="E1849" s="138" t="str">
        <f xml:space="preserve"> InpS!E$447</f>
        <v>Eligible for post financeability adjustments tax uplift - PR19 Residential retail revenue adjustment (WR)</v>
      </c>
      <c r="F1849" s="138">
        <f xml:space="preserve"> InpS!F$447</f>
        <v>0</v>
      </c>
      <c r="G1849" s="138" t="str">
        <f xml:space="preserve"> InpS!G$447</f>
        <v>1 = Yes, 0 = No</v>
      </c>
    </row>
    <row r="1850" spans="1:7" outlineLevel="3" x14ac:dyDescent="0.2">
      <c r="A1850" s="163"/>
      <c r="E1850" s="138" t="str">
        <f xml:space="preserve"> InpS!E$448</f>
        <v>Eligible for post financeability adjustments tax uplift - PR19 Residential retail revenue adjustment (WN)</v>
      </c>
      <c r="F1850" s="138">
        <f xml:space="preserve"> InpS!F$448</f>
        <v>0</v>
      </c>
      <c r="G1850" s="138" t="str">
        <f xml:space="preserve"> InpS!G$448</f>
        <v>1 = Yes, 0 = No</v>
      </c>
    </row>
    <row r="1851" spans="1:7" outlineLevel="3" x14ac:dyDescent="0.2">
      <c r="A1851" s="163"/>
      <c r="E1851" s="138" t="str">
        <f xml:space="preserve"> InpS!E$449</f>
        <v>Eligible for post financeability adjustments tax uplift - PR19 Residential retail revenue adjustment (WWN)</v>
      </c>
      <c r="F1851" s="138">
        <f xml:space="preserve"> InpS!F$449</f>
        <v>0</v>
      </c>
      <c r="G1851" s="138" t="str">
        <f xml:space="preserve"> InpS!G$449</f>
        <v>1 = Yes, 0 = No</v>
      </c>
    </row>
    <row r="1852" spans="1:7" outlineLevel="3" x14ac:dyDescent="0.2">
      <c r="A1852" s="163"/>
      <c r="E1852" s="138" t="str">
        <f xml:space="preserve"> InpS!E$450</f>
        <v>Eligible for post financeability adjustments tax uplift - PR19 Residential retail revenue adjustment (BR)</v>
      </c>
      <c r="F1852" s="138">
        <f xml:space="preserve"> InpS!F$450</f>
        <v>0</v>
      </c>
      <c r="G1852" s="138" t="str">
        <f xml:space="preserve"> InpS!G$450</f>
        <v>1 = Yes, 0 = No</v>
      </c>
    </row>
    <row r="1853" spans="1:7" outlineLevel="3" x14ac:dyDescent="0.2">
      <c r="A1853" s="163"/>
      <c r="E1853" s="138" t="str">
        <f xml:space="preserve"> InpS!E$451</f>
        <v>Eligible for post financeability adjustments tax uplift - PR19 Residential retail revenue adjustment (ADDN1)</v>
      </c>
      <c r="F1853" s="138">
        <f xml:space="preserve"> InpS!F$451</f>
        <v>0</v>
      </c>
      <c r="G1853" s="138" t="str">
        <f xml:space="preserve"> InpS!G$451</f>
        <v>1 = Yes, 0 = No</v>
      </c>
    </row>
    <row r="1854" spans="1:7" outlineLevel="3" x14ac:dyDescent="0.2">
      <c r="A1854" s="163"/>
      <c r="E1854" s="138" t="str">
        <f xml:space="preserve"> InpS!E$452</f>
        <v>Eligible for post financeability adjustments tax uplift - PR19 Residential retail revenue adjustment (ADDN2)</v>
      </c>
      <c r="F1854" s="138">
        <f xml:space="preserve"> InpS!F$452</f>
        <v>0</v>
      </c>
      <c r="G1854" s="138" t="str">
        <f xml:space="preserve"> InpS!G$452</f>
        <v>1 = Yes, 0 = No</v>
      </c>
    </row>
    <row r="1855" spans="1:7" outlineLevel="3" x14ac:dyDescent="0.2">
      <c r="A1855" s="163"/>
      <c r="E1855" s="138" t="str">
        <f xml:space="preserve"> InpS!E$453</f>
        <v>Eligible for post financeability adjustments tax uplift - PR19 Residential retail revenue adjustment (Residential retail)</v>
      </c>
      <c r="F1855" s="138">
        <f xml:space="preserve"> InpS!F$453</f>
        <v>0</v>
      </c>
      <c r="G1855" s="138" t="str">
        <f xml:space="preserve"> InpS!G$453</f>
        <v>1 = Yes, 0 = No</v>
      </c>
    </row>
    <row r="1856" spans="1:7" outlineLevel="3" x14ac:dyDescent="0.2">
      <c r="A1856" s="163"/>
      <c r="E1856" s="138" t="str">
        <f xml:space="preserve"> InpS!E$454</f>
        <v>Eligible for post financeability adjustments tax uplift - PR19 Residential retail revenue adjustment (Residential retail)</v>
      </c>
      <c r="F1856" s="138">
        <f xml:space="preserve"> InpS!F$454</f>
        <v>0</v>
      </c>
      <c r="G1856" s="138" t="str">
        <f xml:space="preserve"> InpS!G$454</f>
        <v>1 = Yes, 0 = No</v>
      </c>
    </row>
    <row r="1857" spans="1:7" s="16" customFormat="1" outlineLevel="3" x14ac:dyDescent="0.2">
      <c r="A1857" s="163"/>
      <c r="B1857" s="163"/>
      <c r="C1857" s="164"/>
      <c r="D1857" s="165"/>
      <c r="F1857" s="166"/>
    </row>
    <row r="1858" spans="1:7" s="16" customFormat="1" outlineLevel="3" x14ac:dyDescent="0.2">
      <c r="A1858" s="163"/>
      <c r="B1858" s="163"/>
      <c r="C1858" s="164"/>
      <c r="D1858" s="165"/>
      <c r="E1858" s="16" t="s">
        <v>1125</v>
      </c>
      <c r="F1858" s="166">
        <f xml:space="preserve"> F1840 * (1 - F1849)</f>
        <v>0</v>
      </c>
      <c r="G1858" s="16" t="s">
        <v>158</v>
      </c>
    </row>
    <row r="1859" spans="1:7" s="16" customFormat="1" outlineLevel="3" x14ac:dyDescent="0.2">
      <c r="A1859" s="163"/>
      <c r="B1859" s="163"/>
      <c r="C1859" s="164"/>
      <c r="D1859" s="165"/>
      <c r="E1859" s="16" t="s">
        <v>1126</v>
      </c>
      <c r="F1859" s="166">
        <f t="shared" ref="F1859:F1865" si="581" xml:space="preserve"> F1841 * (1 - F1850)</f>
        <v>0</v>
      </c>
      <c r="G1859" s="16" t="s">
        <v>158</v>
      </c>
    </row>
    <row r="1860" spans="1:7" s="16" customFormat="1" outlineLevel="3" x14ac:dyDescent="0.2">
      <c r="A1860" s="163"/>
      <c r="B1860" s="163"/>
      <c r="C1860" s="164"/>
      <c r="D1860" s="165"/>
      <c r="E1860" s="16" t="s">
        <v>1127</v>
      </c>
      <c r="F1860" s="166">
        <f t="shared" si="581"/>
        <v>0</v>
      </c>
      <c r="G1860" s="16" t="s">
        <v>158</v>
      </c>
    </row>
    <row r="1861" spans="1:7" s="16" customFormat="1" outlineLevel="3" x14ac:dyDescent="0.2">
      <c r="A1861" s="163"/>
      <c r="B1861" s="163"/>
      <c r="C1861" s="164"/>
      <c r="D1861" s="165"/>
      <c r="E1861" s="16" t="s">
        <v>1128</v>
      </c>
      <c r="F1861" s="166">
        <f t="shared" si="581"/>
        <v>0</v>
      </c>
      <c r="G1861" s="16" t="s">
        <v>158</v>
      </c>
    </row>
    <row r="1862" spans="1:7" s="16" customFormat="1" outlineLevel="3" x14ac:dyDescent="0.2">
      <c r="A1862" s="163"/>
      <c r="B1862" s="163"/>
      <c r="C1862" s="164"/>
      <c r="D1862" s="165"/>
      <c r="E1862" s="16" t="s">
        <v>1129</v>
      </c>
      <c r="F1862" s="166">
        <f t="shared" si="581"/>
        <v>0</v>
      </c>
      <c r="G1862" s="16" t="s">
        <v>158</v>
      </c>
    </row>
    <row r="1863" spans="1:7" s="16" customFormat="1" outlineLevel="3" x14ac:dyDescent="0.2">
      <c r="A1863" s="163"/>
      <c r="B1863" s="163"/>
      <c r="C1863" s="164"/>
      <c r="D1863" s="165"/>
      <c r="E1863" s="16" t="s">
        <v>1130</v>
      </c>
      <c r="F1863" s="166">
        <f t="shared" si="581"/>
        <v>0</v>
      </c>
      <c r="G1863" s="16" t="s">
        <v>158</v>
      </c>
    </row>
    <row r="1864" spans="1:7" s="16" customFormat="1" outlineLevel="3" x14ac:dyDescent="0.2">
      <c r="A1864" s="163"/>
      <c r="B1864" s="163"/>
      <c r="C1864" s="164"/>
      <c r="D1864" s="165"/>
      <c r="E1864" s="16" t="s">
        <v>1131</v>
      </c>
      <c r="F1864" s="166">
        <f xml:space="preserve"> F1846 * (1 - F1855)</f>
        <v>-12.720431710437934</v>
      </c>
      <c r="G1864" s="16" t="s">
        <v>158</v>
      </c>
    </row>
    <row r="1865" spans="1:7" s="16" customFormat="1" outlineLevel="3" x14ac:dyDescent="0.2">
      <c r="A1865" s="163"/>
      <c r="B1865" s="163"/>
      <c r="C1865" s="164"/>
      <c r="D1865" s="165"/>
      <c r="E1865" s="16" t="s">
        <v>1132</v>
      </c>
      <c r="F1865" s="166">
        <f t="shared" si="581"/>
        <v>0</v>
      </c>
      <c r="G1865" s="16" t="s">
        <v>158</v>
      </c>
    </row>
    <row r="1866" spans="1:7" s="16" customFormat="1" outlineLevel="3" x14ac:dyDescent="0.2">
      <c r="A1866" s="163"/>
      <c r="B1866" s="163"/>
      <c r="C1866" s="164"/>
      <c r="D1866" s="165"/>
      <c r="F1866" s="166"/>
    </row>
    <row r="1867" spans="1:7" s="16" customFormat="1" outlineLevel="2" x14ac:dyDescent="0.2">
      <c r="A1867" s="163"/>
      <c r="B1867" s="163"/>
      <c r="C1867" s="164" t="s">
        <v>924</v>
      </c>
      <c r="D1867" s="165"/>
      <c r="F1867" s="166"/>
    </row>
    <row r="1868" spans="1:7" s="16" customFormat="1" outlineLevel="3" x14ac:dyDescent="0.2">
      <c r="A1868" s="163"/>
      <c r="B1868" s="163"/>
      <c r="D1868" s="165"/>
      <c r="E1868" s="16" t="str">
        <f xml:space="preserve"> E$441</f>
        <v>PR19 RFI revenue adjustment expressed in 2022-23 CPIH FYA prices (WR)</v>
      </c>
      <c r="F1868" s="166">
        <f t="shared" ref="F1868:G1868" si="582" xml:space="preserve"> F$441</f>
        <v>-2.7453823553583163</v>
      </c>
      <c r="G1868" s="16" t="str">
        <f t="shared" si="582"/>
        <v>£m</v>
      </c>
    </row>
    <row r="1869" spans="1:7" s="16" customFormat="1" outlineLevel="3" x14ac:dyDescent="0.2">
      <c r="A1869" s="163"/>
      <c r="B1869" s="163"/>
      <c r="C1869" s="164"/>
      <c r="D1869" s="165"/>
      <c r="E1869" s="16" t="str">
        <f xml:space="preserve"> E$442</f>
        <v>PR19 RFI revenue adjustment expressed in 2022-23 CPIH FYA prices (WN)</v>
      </c>
      <c r="F1869" s="166">
        <f t="shared" ref="F1869:G1869" si="583" xml:space="preserve"> F$442</f>
        <v>-15.800168410482412</v>
      </c>
      <c r="G1869" s="16" t="str">
        <f t="shared" si="583"/>
        <v>£m</v>
      </c>
    </row>
    <row r="1870" spans="1:7" s="16" customFormat="1" outlineLevel="3" x14ac:dyDescent="0.2">
      <c r="A1870" s="163"/>
      <c r="B1870" s="163"/>
      <c r="C1870" s="164"/>
      <c r="D1870" s="165"/>
      <c r="E1870" s="16" t="str">
        <f xml:space="preserve"> E$443</f>
        <v>PR19 RFI revenue adjustment expressed in 2022-23 CPIH FYA prices (WWN)</v>
      </c>
      <c r="F1870" s="166">
        <f t="shared" ref="F1870:G1870" si="584" xml:space="preserve"> F$443</f>
        <v>-16.888462244719754</v>
      </c>
      <c r="G1870" s="16" t="str">
        <f t="shared" si="584"/>
        <v>£m</v>
      </c>
    </row>
    <row r="1871" spans="1:7" s="16" customFormat="1" outlineLevel="3" x14ac:dyDescent="0.2">
      <c r="A1871" s="163"/>
      <c r="B1871" s="163"/>
      <c r="C1871" s="164"/>
      <c r="D1871" s="165"/>
      <c r="E1871" s="16" t="str">
        <f xml:space="preserve"> E$444</f>
        <v>PR19 RFI revenue adjustment expressed in 2022-23 CPIH FYA prices (BR)</v>
      </c>
      <c r="F1871" s="166">
        <f t="shared" ref="F1871:G1871" si="585" xml:space="preserve"> F$444</f>
        <v>0</v>
      </c>
      <c r="G1871" s="16" t="str">
        <f t="shared" si="585"/>
        <v>£m</v>
      </c>
    </row>
    <row r="1872" spans="1:7" s="16" customFormat="1" outlineLevel="3" x14ac:dyDescent="0.2">
      <c r="A1872" s="163"/>
      <c r="B1872" s="163"/>
      <c r="C1872" s="164"/>
      <c r="D1872" s="165"/>
      <c r="E1872" s="16" t="str">
        <f xml:space="preserve"> E$445</f>
        <v>PR19 RFI revenue adjustment expressed in 2022-23 CPIH FYA prices (ADDN1)</v>
      </c>
      <c r="F1872" s="166">
        <f t="shared" ref="F1872:G1872" si="586" xml:space="preserve"> F$445</f>
        <v>0</v>
      </c>
      <c r="G1872" s="16" t="str">
        <f t="shared" si="586"/>
        <v>£m</v>
      </c>
    </row>
    <row r="1873" spans="1:7" s="16" customFormat="1" outlineLevel="3" x14ac:dyDescent="0.2">
      <c r="A1873" s="163"/>
      <c r="B1873" s="163"/>
      <c r="C1873" s="164"/>
      <c r="D1873" s="165"/>
      <c r="E1873" s="16" t="str">
        <f xml:space="preserve"> E$446</f>
        <v>PR19 RFI revenue adjustment expressed in 2022-23 CPIH FYA prices (ADDN2)</v>
      </c>
      <c r="F1873" s="166">
        <f t="shared" ref="F1873:G1873" si="587" xml:space="preserve"> F$446</f>
        <v>0</v>
      </c>
      <c r="G1873" s="16" t="str">
        <f t="shared" si="587"/>
        <v>£m</v>
      </c>
    </row>
    <row r="1874" spans="1:7" s="16" customFormat="1" outlineLevel="3" x14ac:dyDescent="0.2">
      <c r="A1874" s="163"/>
      <c r="B1874" s="163"/>
      <c r="C1874" s="164"/>
      <c r="D1874" s="165"/>
      <c r="E1874" s="16" t="str">
        <f xml:space="preserve"> E$447</f>
        <v>PR19 RFI revenue adjustment expressed in 2022-23 CPIH FYA prices (Residential retail)</v>
      </c>
      <c r="F1874" s="166">
        <f t="shared" ref="F1874:G1874" si="588" xml:space="preserve"> F$447</f>
        <v>0</v>
      </c>
      <c r="G1874" s="16" t="str">
        <f t="shared" si="588"/>
        <v>£m</v>
      </c>
    </row>
    <row r="1875" spans="1:7" s="16" customFormat="1" outlineLevel="3" x14ac:dyDescent="0.2">
      <c r="A1875" s="163"/>
      <c r="B1875" s="163"/>
      <c r="C1875" s="164"/>
      <c r="D1875" s="165"/>
      <c r="E1875" s="16" t="str">
        <f xml:space="preserve"> E$448</f>
        <v>PR19 RFI revenue adjustment expressed in 2022-23 CPIH FYA prices (Business retail)</v>
      </c>
      <c r="F1875" s="166">
        <f t="shared" ref="F1875:G1875" si="589" xml:space="preserve"> F$448</f>
        <v>0</v>
      </c>
      <c r="G1875" s="16" t="str">
        <f t="shared" si="589"/>
        <v>£m</v>
      </c>
    </row>
    <row r="1876" spans="1:7" s="16" customFormat="1" outlineLevel="3" x14ac:dyDescent="0.2">
      <c r="A1876" s="163"/>
      <c r="B1876" s="163"/>
      <c r="C1876" s="164"/>
      <c r="D1876" s="165"/>
      <c r="F1876" s="166"/>
    </row>
    <row r="1877" spans="1:7" s="16" customFormat="1" outlineLevel="3" x14ac:dyDescent="0.2">
      <c r="A1877" s="163"/>
      <c r="B1877" s="163"/>
      <c r="C1877" s="164"/>
      <c r="D1877" s="165"/>
      <c r="E1877" s="146" t="str">
        <f xml:space="preserve"> InpS!E$393</f>
        <v>Eligible for post financeability adjustments tax uplift - PR19 RFI revenue adjustment (WR)</v>
      </c>
      <c r="F1877" s="146">
        <f xml:space="preserve"> InpS!F$393</f>
        <v>0</v>
      </c>
      <c r="G1877" s="146" t="str">
        <f xml:space="preserve"> InpS!G$393</f>
        <v>1 = Yes, 0 = No</v>
      </c>
    </row>
    <row r="1878" spans="1:7" s="16" customFormat="1" outlineLevel="3" x14ac:dyDescent="0.2">
      <c r="A1878" s="163"/>
      <c r="B1878" s="163"/>
      <c r="C1878" s="164"/>
      <c r="D1878" s="165"/>
      <c r="E1878" s="146" t="str">
        <f xml:space="preserve"> InpS!E$394</f>
        <v>Eligible for post financeability adjustments tax uplift - PR19 RFI revenue adjustment (WN)</v>
      </c>
      <c r="F1878" s="146">
        <f xml:space="preserve"> InpS!F$394</f>
        <v>0</v>
      </c>
      <c r="G1878" s="146" t="str">
        <f xml:space="preserve"> InpS!G$394</f>
        <v>1 = Yes, 0 = No</v>
      </c>
    </row>
    <row r="1879" spans="1:7" s="16" customFormat="1" outlineLevel="3" x14ac:dyDescent="0.2">
      <c r="A1879" s="163"/>
      <c r="B1879" s="163"/>
      <c r="C1879" s="164"/>
      <c r="D1879" s="165"/>
      <c r="E1879" s="146" t="str">
        <f xml:space="preserve"> InpS!E$395</f>
        <v>Eligible for post financeability adjustments tax uplift - PR19 RFI revenue adjustment (WWN)</v>
      </c>
      <c r="F1879" s="146">
        <f xml:space="preserve"> InpS!F$395</f>
        <v>0</v>
      </c>
      <c r="G1879" s="146" t="str">
        <f xml:space="preserve"> InpS!G$395</f>
        <v>1 = Yes, 0 = No</v>
      </c>
    </row>
    <row r="1880" spans="1:7" s="16" customFormat="1" outlineLevel="3" x14ac:dyDescent="0.2">
      <c r="A1880" s="163"/>
      <c r="B1880" s="163"/>
      <c r="C1880" s="164"/>
      <c r="D1880" s="165"/>
      <c r="E1880" s="146" t="str">
        <f xml:space="preserve"> InpS!E$396</f>
        <v>Eligible for post financeability adjustments tax uplift - PR19 RFI revenue adjustment (BR)</v>
      </c>
      <c r="F1880" s="146">
        <f xml:space="preserve"> InpS!F$396</f>
        <v>0</v>
      </c>
      <c r="G1880" s="146" t="str">
        <f xml:space="preserve"> InpS!G$396</f>
        <v>1 = Yes, 0 = No</v>
      </c>
    </row>
    <row r="1881" spans="1:7" s="16" customFormat="1" outlineLevel="3" x14ac:dyDescent="0.2">
      <c r="A1881" s="163"/>
      <c r="B1881" s="163"/>
      <c r="C1881" s="164"/>
      <c r="D1881" s="165"/>
      <c r="E1881" s="146" t="str">
        <f xml:space="preserve"> InpS!E$397</f>
        <v>Eligible for post financeability adjustments tax uplift - PR19 RFI revenue adjustment (ADDN1)</v>
      </c>
      <c r="F1881" s="146">
        <f xml:space="preserve"> InpS!F$397</f>
        <v>0</v>
      </c>
      <c r="G1881" s="146" t="str">
        <f xml:space="preserve"> InpS!G$397</f>
        <v>1 = Yes, 0 = No</v>
      </c>
    </row>
    <row r="1882" spans="1:7" s="16" customFormat="1" outlineLevel="3" x14ac:dyDescent="0.2">
      <c r="A1882" s="163"/>
      <c r="B1882" s="163"/>
      <c r="C1882" s="164"/>
      <c r="D1882" s="165"/>
      <c r="E1882" s="146" t="str">
        <f xml:space="preserve"> InpS!E$398</f>
        <v>Eligible for post financeability adjustments tax uplift - PR19 RFI revenue adjustment (ADDN2)</v>
      </c>
      <c r="F1882" s="146">
        <f xml:space="preserve"> InpS!F$398</f>
        <v>0</v>
      </c>
      <c r="G1882" s="146" t="str">
        <f xml:space="preserve"> InpS!G$398</f>
        <v>1 = Yes, 0 = No</v>
      </c>
    </row>
    <row r="1883" spans="1:7" s="16" customFormat="1" outlineLevel="3" x14ac:dyDescent="0.2">
      <c r="A1883" s="163"/>
      <c r="B1883" s="163"/>
      <c r="C1883" s="164"/>
      <c r="D1883" s="165"/>
      <c r="E1883" s="146" t="str">
        <f xml:space="preserve"> InpS!E$399</f>
        <v>Eligible for post financeability adjustments tax uplift - PR19 RFI revenue adjustment (Residential retail)</v>
      </c>
      <c r="F1883" s="146">
        <f xml:space="preserve"> InpS!F$399</f>
        <v>0</v>
      </c>
      <c r="G1883" s="146" t="str">
        <f xml:space="preserve"> InpS!G$399</f>
        <v>1 = Yes, 0 = No</v>
      </c>
    </row>
    <row r="1884" spans="1:7" s="16" customFormat="1" outlineLevel="3" x14ac:dyDescent="0.2">
      <c r="A1884" s="163"/>
      <c r="B1884" s="163"/>
      <c r="C1884" s="164"/>
      <c r="D1884" s="165"/>
      <c r="E1884" s="146" t="str">
        <f xml:space="preserve"> InpS!E$400</f>
        <v>Eligible for post financeability adjustments tax uplift - PR19 RFI revenue adjustment (Business retail)</v>
      </c>
      <c r="F1884" s="146">
        <f xml:space="preserve"> InpS!F$400</f>
        <v>0</v>
      </c>
      <c r="G1884" s="146" t="str">
        <f xml:space="preserve"> InpS!G$400</f>
        <v>1 = Yes, 0 = No</v>
      </c>
    </row>
    <row r="1885" spans="1:7" s="16" customFormat="1" outlineLevel="3" x14ac:dyDescent="0.2">
      <c r="A1885" s="163"/>
      <c r="B1885" s="163"/>
      <c r="C1885" s="164"/>
      <c r="D1885" s="165"/>
      <c r="F1885" s="166"/>
    </row>
    <row r="1886" spans="1:7" s="16" customFormat="1" outlineLevel="3" x14ac:dyDescent="0.2">
      <c r="A1886" s="163"/>
      <c r="B1886" s="163"/>
      <c r="C1886" s="164"/>
      <c r="D1886" s="165"/>
      <c r="E1886" s="16" t="s">
        <v>1133</v>
      </c>
      <c r="F1886" s="166">
        <f xml:space="preserve"> F1868 * (1 - F1877)</f>
        <v>-2.7453823553583163</v>
      </c>
      <c r="G1886" s="16" t="s">
        <v>158</v>
      </c>
    </row>
    <row r="1887" spans="1:7" s="16" customFormat="1" outlineLevel="3" x14ac:dyDescent="0.2">
      <c r="A1887" s="163"/>
      <c r="B1887" s="163"/>
      <c r="C1887" s="164"/>
      <c r="D1887" s="165"/>
      <c r="E1887" s="16" t="s">
        <v>1134</v>
      </c>
      <c r="F1887" s="166">
        <f t="shared" ref="F1887:F1893" si="590" xml:space="preserve"> F1869 * (1 - F1878)</f>
        <v>-15.800168410482412</v>
      </c>
      <c r="G1887" s="16" t="s">
        <v>158</v>
      </c>
    </row>
    <row r="1888" spans="1:7" s="16" customFormat="1" outlineLevel="3" x14ac:dyDescent="0.2">
      <c r="A1888" s="163"/>
      <c r="B1888" s="163"/>
      <c r="C1888" s="164"/>
      <c r="D1888" s="165"/>
      <c r="E1888" s="16" t="s">
        <v>1135</v>
      </c>
      <c r="F1888" s="166">
        <f t="shared" si="590"/>
        <v>-16.888462244719754</v>
      </c>
      <c r="G1888" s="16" t="s">
        <v>158</v>
      </c>
    </row>
    <row r="1889" spans="1:7" s="16" customFormat="1" outlineLevel="3" x14ac:dyDescent="0.2">
      <c r="A1889" s="163"/>
      <c r="B1889" s="163"/>
      <c r="C1889" s="164"/>
      <c r="D1889" s="165"/>
      <c r="E1889" s="16" t="s">
        <v>1136</v>
      </c>
      <c r="F1889" s="166">
        <f t="shared" si="590"/>
        <v>0</v>
      </c>
      <c r="G1889" s="16" t="s">
        <v>158</v>
      </c>
    </row>
    <row r="1890" spans="1:7" s="16" customFormat="1" outlineLevel="3" x14ac:dyDescent="0.2">
      <c r="A1890" s="163"/>
      <c r="B1890" s="163"/>
      <c r="C1890" s="164"/>
      <c r="D1890" s="165"/>
      <c r="E1890" s="16" t="s">
        <v>1137</v>
      </c>
      <c r="F1890" s="166">
        <f t="shared" si="590"/>
        <v>0</v>
      </c>
      <c r="G1890" s="16" t="s">
        <v>158</v>
      </c>
    </row>
    <row r="1891" spans="1:7" s="16" customFormat="1" outlineLevel="3" x14ac:dyDescent="0.2">
      <c r="A1891" s="163"/>
      <c r="B1891" s="163"/>
      <c r="C1891" s="164"/>
      <c r="D1891" s="165"/>
      <c r="E1891" s="16" t="s">
        <v>1138</v>
      </c>
      <c r="F1891" s="166">
        <f t="shared" si="590"/>
        <v>0</v>
      </c>
      <c r="G1891" s="16" t="s">
        <v>158</v>
      </c>
    </row>
    <row r="1892" spans="1:7" s="16" customFormat="1" outlineLevel="3" x14ac:dyDescent="0.2">
      <c r="A1892" s="163"/>
      <c r="B1892" s="163"/>
      <c r="C1892" s="164"/>
      <c r="D1892" s="165"/>
      <c r="E1892" s="16" t="s">
        <v>1139</v>
      </c>
      <c r="F1892" s="166">
        <f t="shared" si="590"/>
        <v>0</v>
      </c>
      <c r="G1892" s="16" t="s">
        <v>158</v>
      </c>
    </row>
    <row r="1893" spans="1:7" s="16" customFormat="1" outlineLevel="3" x14ac:dyDescent="0.2">
      <c r="A1893" s="163"/>
      <c r="B1893" s="163"/>
      <c r="C1893" s="164"/>
      <c r="D1893" s="165"/>
      <c r="E1893" s="16" t="s">
        <v>1140</v>
      </c>
      <c r="F1893" s="166">
        <f t="shared" si="590"/>
        <v>0</v>
      </c>
      <c r="G1893" s="16" t="s">
        <v>158</v>
      </c>
    </row>
    <row r="1894" spans="1:7" s="16" customFormat="1" outlineLevel="3" x14ac:dyDescent="0.2">
      <c r="A1894" s="163"/>
      <c r="B1894" s="163"/>
      <c r="C1894" s="164"/>
      <c r="D1894" s="165"/>
      <c r="F1894" s="166"/>
    </row>
    <row r="1895" spans="1:7" s="16" customFormat="1" outlineLevel="2" x14ac:dyDescent="0.2">
      <c r="A1895" s="163"/>
      <c r="B1895" s="163"/>
      <c r="C1895" s="164" t="s">
        <v>933</v>
      </c>
      <c r="D1895" s="165"/>
      <c r="F1895" s="166"/>
    </row>
    <row r="1896" spans="1:7" s="16" customFormat="1" outlineLevel="3" x14ac:dyDescent="0.2">
      <c r="A1896" s="163"/>
      <c r="B1896" s="163"/>
      <c r="D1896" s="165"/>
      <c r="E1896" s="16" t="str">
        <f xml:space="preserve"> E$450</f>
        <v>PR19 Bioresources revenue adjustment expressed in 2022-23 CPIH FYA prices (WR)</v>
      </c>
      <c r="F1896" s="166">
        <f t="shared" ref="F1896:G1896" si="591" xml:space="preserve"> F$450</f>
        <v>0</v>
      </c>
      <c r="G1896" s="16" t="str">
        <f t="shared" si="591"/>
        <v>£m</v>
      </c>
    </row>
    <row r="1897" spans="1:7" s="16" customFormat="1" outlineLevel="3" x14ac:dyDescent="0.2">
      <c r="A1897" s="163"/>
      <c r="B1897" s="163"/>
      <c r="C1897" s="164"/>
      <c r="D1897" s="165"/>
      <c r="E1897" s="16" t="str">
        <f xml:space="preserve"> E$451</f>
        <v>PR19 Bioresources revenue adjustment expressed in 2022-23 CPIH FYA prices (WN)</v>
      </c>
      <c r="F1897" s="166">
        <f t="shared" ref="F1897:G1897" si="592" xml:space="preserve"> F$451</f>
        <v>0</v>
      </c>
      <c r="G1897" s="16" t="str">
        <f t="shared" si="592"/>
        <v>£m</v>
      </c>
    </row>
    <row r="1898" spans="1:7" s="16" customFormat="1" outlineLevel="3" x14ac:dyDescent="0.2">
      <c r="A1898" s="163"/>
      <c r="B1898" s="163"/>
      <c r="C1898" s="164"/>
      <c r="D1898" s="165"/>
      <c r="E1898" s="16" t="str">
        <f xml:space="preserve"> E$452</f>
        <v>PR19 Bioresources revenue adjustment expressed in 2022-23 CPIH FYA prices (WWN)</v>
      </c>
      <c r="F1898" s="166">
        <f t="shared" ref="F1898:G1898" si="593" xml:space="preserve"> F$452</f>
        <v>0</v>
      </c>
      <c r="G1898" s="16" t="str">
        <f t="shared" si="593"/>
        <v>£m</v>
      </c>
    </row>
    <row r="1899" spans="1:7" s="16" customFormat="1" outlineLevel="3" x14ac:dyDescent="0.2">
      <c r="A1899" s="163"/>
      <c r="B1899" s="163"/>
      <c r="C1899" s="164"/>
      <c r="D1899" s="165"/>
      <c r="E1899" s="16" t="str">
        <f xml:space="preserve"> E$453</f>
        <v>PR19 Bioresources revenue adjustment expressed in 2022-23 CPIH FYA prices (BR)</v>
      </c>
      <c r="F1899" s="166">
        <f t="shared" ref="F1899:G1899" si="594" xml:space="preserve"> F$453</f>
        <v>-0.90722752557938835</v>
      </c>
      <c r="G1899" s="16" t="str">
        <f t="shared" si="594"/>
        <v>£m</v>
      </c>
    </row>
    <row r="1900" spans="1:7" s="16" customFormat="1" outlineLevel="3" x14ac:dyDescent="0.2">
      <c r="A1900" s="163"/>
      <c r="B1900" s="163"/>
      <c r="C1900" s="164"/>
      <c r="D1900" s="165"/>
      <c r="E1900" s="16" t="str">
        <f xml:space="preserve"> E$454</f>
        <v>PR19 Bioresources revenue adjustment expressed in 2022-23 CPIH FYA prices (ADDN1)</v>
      </c>
      <c r="F1900" s="166">
        <f t="shared" ref="F1900:G1900" si="595" xml:space="preserve"> F$454</f>
        <v>0</v>
      </c>
      <c r="G1900" s="16" t="str">
        <f t="shared" si="595"/>
        <v>£m</v>
      </c>
    </row>
    <row r="1901" spans="1:7" s="16" customFormat="1" outlineLevel="3" x14ac:dyDescent="0.2">
      <c r="A1901" s="163"/>
      <c r="B1901" s="163"/>
      <c r="C1901" s="164"/>
      <c r="D1901" s="165"/>
      <c r="E1901" s="16" t="str">
        <f xml:space="preserve"> E$455</f>
        <v>PR19 Bioresources revenue adjustment expressed in 2022-23 CPIH FYA prices (ADDN2)</v>
      </c>
      <c r="F1901" s="166">
        <f t="shared" ref="F1901:G1901" si="596" xml:space="preserve"> F$455</f>
        <v>0</v>
      </c>
      <c r="G1901" s="16" t="str">
        <f t="shared" si="596"/>
        <v>£m</v>
      </c>
    </row>
    <row r="1902" spans="1:7" s="16" customFormat="1" outlineLevel="3" x14ac:dyDescent="0.2">
      <c r="A1902" s="163"/>
      <c r="B1902" s="163"/>
      <c r="C1902" s="164"/>
      <c r="D1902" s="165"/>
      <c r="E1902" s="16" t="str">
        <f xml:space="preserve"> E$456</f>
        <v>PR19 Bioresources revenue adjustment expressed in 2022-23 CPIH FYA prices (Residential retail)</v>
      </c>
      <c r="F1902" s="166">
        <f t="shared" ref="F1902:G1902" si="597" xml:space="preserve"> F$456</f>
        <v>0</v>
      </c>
      <c r="G1902" s="16" t="str">
        <f t="shared" si="597"/>
        <v>£m</v>
      </c>
    </row>
    <row r="1903" spans="1:7" s="16" customFormat="1" outlineLevel="3" x14ac:dyDescent="0.2">
      <c r="A1903" s="163"/>
      <c r="B1903" s="163"/>
      <c r="C1903" s="164"/>
      <c r="D1903" s="165"/>
      <c r="E1903" s="16" t="str">
        <f xml:space="preserve"> E$457</f>
        <v>PR19 Bioresources revenue adjustment expressed in 2022-23 CPIH FYA prices (Business retail)</v>
      </c>
      <c r="F1903" s="166">
        <f t="shared" ref="F1903:G1903" si="598" xml:space="preserve"> F$457</f>
        <v>0</v>
      </c>
      <c r="G1903" s="16" t="str">
        <f t="shared" si="598"/>
        <v>£m</v>
      </c>
    </row>
    <row r="1904" spans="1:7" s="16" customFormat="1" outlineLevel="3" x14ac:dyDescent="0.2">
      <c r="A1904" s="163"/>
      <c r="B1904" s="163"/>
      <c r="C1904" s="164"/>
      <c r="D1904" s="165"/>
      <c r="F1904" s="166"/>
    </row>
    <row r="1905" spans="1:7" s="16" customFormat="1" outlineLevel="3" x14ac:dyDescent="0.2">
      <c r="A1905" s="163"/>
      <c r="B1905" s="163"/>
      <c r="C1905" s="164"/>
      <c r="D1905" s="165"/>
      <c r="E1905" s="146" t="str">
        <f xml:space="preserve"> InpS!E$429</f>
        <v>Eligible for post financeability adjustments tax uplift - PR19 Bioresources revenue adjustment (WR)</v>
      </c>
      <c r="F1905" s="146">
        <f xml:space="preserve"> InpS!F$429</f>
        <v>0</v>
      </c>
      <c r="G1905" s="146" t="str">
        <f xml:space="preserve"> InpS!G$429</f>
        <v>1 = Yes, 0 = No</v>
      </c>
    </row>
    <row r="1906" spans="1:7" s="16" customFormat="1" outlineLevel="3" x14ac:dyDescent="0.2">
      <c r="A1906" s="163"/>
      <c r="B1906" s="163"/>
      <c r="C1906" s="164"/>
      <c r="D1906" s="165"/>
      <c r="E1906" s="146" t="str">
        <f xml:space="preserve"> InpS!E$430</f>
        <v>Eligible for post financeability adjustments tax uplift - PR19 Bioresources revenue adjustment (WN)</v>
      </c>
      <c r="F1906" s="146">
        <f xml:space="preserve"> InpS!F$430</f>
        <v>0</v>
      </c>
      <c r="G1906" s="146" t="str">
        <f xml:space="preserve"> InpS!G$430</f>
        <v>1 = Yes, 0 = No</v>
      </c>
    </row>
    <row r="1907" spans="1:7" s="16" customFormat="1" outlineLevel="3" x14ac:dyDescent="0.2">
      <c r="A1907" s="163"/>
      <c r="B1907" s="163"/>
      <c r="C1907" s="164"/>
      <c r="D1907" s="165"/>
      <c r="E1907" s="146" t="str">
        <f xml:space="preserve"> InpS!E$431</f>
        <v>Eligible for post financeability adjustments tax uplift - PR19 Bioresources revenue adjustment (WWN)</v>
      </c>
      <c r="F1907" s="146">
        <f xml:space="preserve"> InpS!F$431</f>
        <v>0</v>
      </c>
      <c r="G1907" s="146" t="str">
        <f xml:space="preserve"> InpS!G$431</f>
        <v>1 = Yes, 0 = No</v>
      </c>
    </row>
    <row r="1908" spans="1:7" s="16" customFormat="1" outlineLevel="3" x14ac:dyDescent="0.2">
      <c r="A1908" s="163"/>
      <c r="B1908" s="163"/>
      <c r="C1908" s="164"/>
      <c r="D1908" s="165"/>
      <c r="E1908" s="146" t="str">
        <f xml:space="preserve"> InpS!E$432</f>
        <v>Eligible for post financeability adjustments tax uplift - PR19 Bioresources revenue adjustment (BR)</v>
      </c>
      <c r="F1908" s="146">
        <f xml:space="preserve"> InpS!F$432</f>
        <v>0</v>
      </c>
      <c r="G1908" s="146" t="str">
        <f xml:space="preserve"> InpS!G$432</f>
        <v>1 = Yes, 0 = No</v>
      </c>
    </row>
    <row r="1909" spans="1:7" s="16" customFormat="1" outlineLevel="3" x14ac:dyDescent="0.2">
      <c r="A1909" s="163"/>
      <c r="B1909" s="163"/>
      <c r="C1909" s="164"/>
      <c r="D1909" s="165"/>
      <c r="E1909" s="146" t="str">
        <f xml:space="preserve"> InpS!E$433</f>
        <v>Eligible for post financeability adjustments tax uplift - PR19 Bioresources revenue adjustment (ADDN1)</v>
      </c>
      <c r="F1909" s="146">
        <f xml:space="preserve"> InpS!F$433</f>
        <v>0</v>
      </c>
      <c r="G1909" s="146" t="str">
        <f xml:space="preserve"> InpS!G$433</f>
        <v>1 = Yes, 0 = No</v>
      </c>
    </row>
    <row r="1910" spans="1:7" s="16" customFormat="1" outlineLevel="3" x14ac:dyDescent="0.2">
      <c r="A1910" s="163"/>
      <c r="B1910" s="163"/>
      <c r="C1910" s="164"/>
      <c r="D1910" s="165"/>
      <c r="E1910" s="146" t="str">
        <f xml:space="preserve"> InpS!E$434</f>
        <v>Eligible for post financeability adjustments tax uplift - PR19 Bioresources revenue adjustment (ADDN2)</v>
      </c>
      <c r="F1910" s="146">
        <f xml:space="preserve"> InpS!F$434</f>
        <v>0</v>
      </c>
      <c r="G1910" s="146" t="str">
        <f xml:space="preserve"> InpS!G$434</f>
        <v>1 = Yes, 0 = No</v>
      </c>
    </row>
    <row r="1911" spans="1:7" s="16" customFormat="1" outlineLevel="3" x14ac:dyDescent="0.2">
      <c r="A1911" s="163"/>
      <c r="B1911" s="163"/>
      <c r="C1911" s="164"/>
      <c r="D1911" s="165"/>
      <c r="E1911" s="146" t="str">
        <f xml:space="preserve"> InpS!E$435</f>
        <v>Eligible for post financeability adjustments tax uplift - PR19 Bioresources revenue adjustment (Residential retail)</v>
      </c>
      <c r="F1911" s="146">
        <f xml:space="preserve"> InpS!F$435</f>
        <v>0</v>
      </c>
      <c r="G1911" s="146" t="str">
        <f xml:space="preserve"> InpS!G$435</f>
        <v>1 = Yes, 0 = No</v>
      </c>
    </row>
    <row r="1912" spans="1:7" s="16" customFormat="1" outlineLevel="3" x14ac:dyDescent="0.2">
      <c r="A1912" s="163"/>
      <c r="B1912" s="163"/>
      <c r="C1912" s="164"/>
      <c r="D1912" s="165"/>
      <c r="E1912" s="146" t="str">
        <f xml:space="preserve"> InpS!E$436</f>
        <v>Eligible for post financeability adjustments tax uplift - PR19 Bioresources revenue adjustment (Business retail)</v>
      </c>
      <c r="F1912" s="146">
        <f xml:space="preserve"> InpS!F$436</f>
        <v>0</v>
      </c>
      <c r="G1912" s="146" t="str">
        <f xml:space="preserve"> InpS!G$436</f>
        <v>1 = Yes, 0 = No</v>
      </c>
    </row>
    <row r="1913" spans="1:7" s="16" customFormat="1" outlineLevel="3" x14ac:dyDescent="0.2">
      <c r="A1913" s="163"/>
      <c r="B1913" s="163"/>
      <c r="C1913" s="164"/>
      <c r="D1913" s="165"/>
      <c r="F1913" s="166"/>
    </row>
    <row r="1914" spans="1:7" s="16" customFormat="1" outlineLevel="3" x14ac:dyDescent="0.2">
      <c r="A1914" s="163"/>
      <c r="B1914" s="163"/>
      <c r="C1914" s="164"/>
      <c r="D1914" s="165"/>
      <c r="E1914" s="16" t="s">
        <v>1141</v>
      </c>
      <c r="F1914" s="166">
        <f xml:space="preserve"> F1896 * (1 - F1905)</f>
        <v>0</v>
      </c>
      <c r="G1914" s="16" t="s">
        <v>158</v>
      </c>
    </row>
    <row r="1915" spans="1:7" s="16" customFormat="1" outlineLevel="3" x14ac:dyDescent="0.2">
      <c r="A1915" s="163"/>
      <c r="B1915" s="163"/>
      <c r="C1915" s="164"/>
      <c r="D1915" s="165"/>
      <c r="E1915" s="16" t="s">
        <v>1142</v>
      </c>
      <c r="F1915" s="166">
        <f t="shared" ref="F1915:F1920" si="599" xml:space="preserve"> F1897 * (1 - F1906)</f>
        <v>0</v>
      </c>
      <c r="G1915" s="16" t="s">
        <v>158</v>
      </c>
    </row>
    <row r="1916" spans="1:7" s="16" customFormat="1" outlineLevel="3" x14ac:dyDescent="0.2">
      <c r="A1916" s="163"/>
      <c r="B1916" s="163"/>
      <c r="C1916" s="164"/>
      <c r="D1916" s="165"/>
      <c r="E1916" s="16" t="s">
        <v>1143</v>
      </c>
      <c r="F1916" s="166">
        <f t="shared" si="599"/>
        <v>0</v>
      </c>
      <c r="G1916" s="16" t="s">
        <v>158</v>
      </c>
    </row>
    <row r="1917" spans="1:7" s="16" customFormat="1" outlineLevel="3" x14ac:dyDescent="0.2">
      <c r="A1917" s="163"/>
      <c r="B1917" s="163"/>
      <c r="C1917" s="164"/>
      <c r="D1917" s="165"/>
      <c r="E1917" s="16" t="s">
        <v>1144</v>
      </c>
      <c r="F1917" s="166">
        <f t="shared" si="599"/>
        <v>-0.90722752557938835</v>
      </c>
      <c r="G1917" s="16" t="s">
        <v>158</v>
      </c>
    </row>
    <row r="1918" spans="1:7" s="16" customFormat="1" outlineLevel="3" x14ac:dyDescent="0.2">
      <c r="A1918" s="163"/>
      <c r="B1918" s="163"/>
      <c r="C1918" s="164"/>
      <c r="D1918" s="165"/>
      <c r="E1918" s="16" t="s">
        <v>1145</v>
      </c>
      <c r="F1918" s="166">
        <f t="shared" si="599"/>
        <v>0</v>
      </c>
      <c r="G1918" s="16" t="s">
        <v>158</v>
      </c>
    </row>
    <row r="1919" spans="1:7" s="16" customFormat="1" outlineLevel="3" x14ac:dyDescent="0.2">
      <c r="A1919" s="163"/>
      <c r="B1919" s="163"/>
      <c r="C1919" s="164"/>
      <c r="D1919" s="165"/>
      <c r="E1919" s="16" t="s">
        <v>1146</v>
      </c>
      <c r="F1919" s="166">
        <f t="shared" si="599"/>
        <v>0</v>
      </c>
      <c r="G1919" s="16" t="s">
        <v>158</v>
      </c>
    </row>
    <row r="1920" spans="1:7" s="16" customFormat="1" outlineLevel="3" x14ac:dyDescent="0.2">
      <c r="A1920" s="163"/>
      <c r="B1920" s="163"/>
      <c r="C1920" s="164"/>
      <c r="D1920" s="165"/>
      <c r="E1920" s="16" t="s">
        <v>1147</v>
      </c>
      <c r="F1920" s="166">
        <f t="shared" si="599"/>
        <v>0</v>
      </c>
      <c r="G1920" s="16" t="s">
        <v>158</v>
      </c>
    </row>
    <row r="1921" spans="1:7" s="16" customFormat="1" outlineLevel="3" x14ac:dyDescent="0.2">
      <c r="A1921" s="163"/>
      <c r="B1921" s="163"/>
      <c r="C1921" s="164"/>
      <c r="D1921" s="165"/>
      <c r="E1921" s="16" t="s">
        <v>1148</v>
      </c>
      <c r="F1921" s="166">
        <f xml:space="preserve"> F1903 * (1 - F1912)</f>
        <v>0</v>
      </c>
      <c r="G1921" s="16" t="s">
        <v>158</v>
      </c>
    </row>
    <row r="1922" spans="1:7" s="16" customFormat="1" outlineLevel="3" x14ac:dyDescent="0.2">
      <c r="A1922" s="163"/>
      <c r="B1922" s="163"/>
      <c r="C1922" s="164"/>
      <c r="D1922" s="165"/>
      <c r="F1922" s="166"/>
    </row>
    <row r="1923" spans="1:7" outlineLevel="3" x14ac:dyDescent="0.2">
      <c r="E1923" s="16" t="str">
        <f xml:space="preserve"> E$261</f>
        <v>PR19 Bioresources forecasting accuracy incentive penalty adjustment in 2022-23 FYA (CPIH deflated) prices (WR)</v>
      </c>
      <c r="F1923" s="166">
        <f xml:space="preserve"> F$261</f>
        <v>0</v>
      </c>
      <c r="G1923" s="11" t="str">
        <f xml:space="preserve"> G$261</f>
        <v>£m</v>
      </c>
    </row>
    <row r="1924" spans="1:7" outlineLevel="3" x14ac:dyDescent="0.2">
      <c r="E1924" s="16" t="str">
        <f xml:space="preserve"> E$262</f>
        <v>PR19 Bioresources forecasting accuracy incentive penalty adjustment in 2022-23 FYA (CPIH deflated) prices (WN)</v>
      </c>
      <c r="F1924" s="260">
        <f t="shared" ref="F1924:G1924" si="600" xml:space="preserve"> F$262</f>
        <v>0</v>
      </c>
      <c r="G1924" s="11" t="str">
        <f t="shared" si="600"/>
        <v>£m</v>
      </c>
    </row>
    <row r="1925" spans="1:7" outlineLevel="3" x14ac:dyDescent="0.2">
      <c r="E1925" s="16" t="str">
        <f xml:space="preserve"> E$263</f>
        <v>PR19 Bioresources forecasting accuracy incentive penalty adjustment in 2022-23 FYA (CPIH deflated) prices (WWN)</v>
      </c>
      <c r="F1925" s="260">
        <f t="shared" ref="F1925:G1925" si="601" xml:space="preserve"> F$263</f>
        <v>0</v>
      </c>
      <c r="G1925" s="11" t="str">
        <f t="shared" si="601"/>
        <v>£m</v>
      </c>
    </row>
    <row r="1926" spans="1:7" outlineLevel="3" x14ac:dyDescent="0.2">
      <c r="E1926" s="16" t="str">
        <f xml:space="preserve"> E$264</f>
        <v>PR19 Bioresources forecasting accuracy incentive penalty adjustment in 2022-23 FYA (CPIH deflated) prices (BR)</v>
      </c>
      <c r="F1926" s="260">
        <f t="shared" ref="F1926:G1926" si="602" xml:space="preserve"> F$264</f>
        <v>0</v>
      </c>
      <c r="G1926" s="11" t="str">
        <f t="shared" si="602"/>
        <v>£m</v>
      </c>
    </row>
    <row r="1927" spans="1:7" outlineLevel="3" x14ac:dyDescent="0.2">
      <c r="E1927" s="16" t="str">
        <f xml:space="preserve"> E$265</f>
        <v>PR19 Bioresources forecasting accuracy incentive penalty adjustment in 2022-23 FYA (CPIH deflated) prices (ADDN1)</v>
      </c>
      <c r="F1927" s="260">
        <f t="shared" ref="F1927:G1927" si="603" xml:space="preserve"> F$265</f>
        <v>0</v>
      </c>
      <c r="G1927" s="11" t="str">
        <f t="shared" si="603"/>
        <v>£m</v>
      </c>
    </row>
    <row r="1928" spans="1:7" outlineLevel="3" x14ac:dyDescent="0.2">
      <c r="E1928" s="16" t="str">
        <f xml:space="preserve"> E$266</f>
        <v>PR19 Bioresources forecasting accuracy incentive penalty adjustment in 2022-23 FYA (CPIH deflated) prices (ADDN2)</v>
      </c>
      <c r="F1928" s="260">
        <f t="shared" ref="F1928:G1928" si="604" xml:space="preserve"> F$266</f>
        <v>0</v>
      </c>
      <c r="G1928" s="11" t="str">
        <f t="shared" si="604"/>
        <v>£m</v>
      </c>
    </row>
    <row r="1929" spans="1:7" outlineLevel="3" x14ac:dyDescent="0.2">
      <c r="E1929" s="16" t="str">
        <f xml:space="preserve"> E$267</f>
        <v>PR19 Bioresources forecasting accuracy incentive penalty adjustment in 2022-23 FYA (CPIH deflated) prices (Residential retail)</v>
      </c>
      <c r="F1929" s="260">
        <f t="shared" ref="F1929:G1929" si="605" xml:space="preserve"> F$267</f>
        <v>0</v>
      </c>
      <c r="G1929" s="11" t="str">
        <f t="shared" si="605"/>
        <v>£m</v>
      </c>
    </row>
    <row r="1930" spans="1:7" outlineLevel="3" x14ac:dyDescent="0.2">
      <c r="E1930" s="16" t="str">
        <f xml:space="preserve"> E$268</f>
        <v>PR19 Bioresources forecasting accuracy incentive penalty adjustment in 2022-23 FYA (CPIH deflated) prices (Business retail)</v>
      </c>
      <c r="F1930" s="260">
        <f t="shared" ref="F1930:G1930" si="606" xml:space="preserve"> F$268</f>
        <v>0</v>
      </c>
      <c r="G1930" s="11" t="str">
        <f t="shared" si="606"/>
        <v>£m</v>
      </c>
    </row>
    <row r="1931" spans="1:7" outlineLevel="3" x14ac:dyDescent="0.2">
      <c r="F1931" s="260"/>
    </row>
    <row r="1932" spans="1:7" outlineLevel="3" x14ac:dyDescent="0.2">
      <c r="E1932" s="146" t="str">
        <f xml:space="preserve"> InpS!E$438</f>
        <v>Eligible for post financeability adjustments tax uplift - PR19 Bioresources forecasting accuracy incentive penalty adjustment (WR)</v>
      </c>
      <c r="F1932" s="138">
        <f xml:space="preserve"> InpS!F$438</f>
        <v>0</v>
      </c>
      <c r="G1932" s="138" t="str">
        <f xml:space="preserve"> InpS!G$438</f>
        <v>1 = Yes, 0 = No</v>
      </c>
    </row>
    <row r="1933" spans="1:7" outlineLevel="3" x14ac:dyDescent="0.2">
      <c r="E1933" s="146" t="str">
        <f xml:space="preserve"> InpS!E$439</f>
        <v>Eligible for post financeability adjustments tax uplift - PR19 Bioresources forecasting accuracy incentive penalty adjustment (WN)</v>
      </c>
      <c r="F1933" s="138">
        <f xml:space="preserve"> InpS!F$439</f>
        <v>0</v>
      </c>
      <c r="G1933" s="138" t="str">
        <f xml:space="preserve"> InpS!G$439</f>
        <v>1 = Yes, 0 = No</v>
      </c>
    </row>
    <row r="1934" spans="1:7" outlineLevel="3" x14ac:dyDescent="0.2">
      <c r="E1934" s="146" t="str">
        <f xml:space="preserve"> InpS!E$440</f>
        <v>Eligible for post financeability adjustments tax uplift - PR19 Bioresources forecasting accuracy incentive penalty adjustment (WWN)</v>
      </c>
      <c r="F1934" s="138">
        <f xml:space="preserve"> InpS!F$440</f>
        <v>0</v>
      </c>
      <c r="G1934" s="138" t="str">
        <f xml:space="preserve"> InpS!G$440</f>
        <v>1 = Yes, 0 = No</v>
      </c>
    </row>
    <row r="1935" spans="1:7" outlineLevel="3" x14ac:dyDescent="0.2">
      <c r="E1935" s="146" t="str">
        <f xml:space="preserve"> InpS!E$441</f>
        <v>Eligible for post financeability adjustments tax uplift - PR19 Bioresources forecasting accuracy incentive penalty adjustment (BR)</v>
      </c>
      <c r="F1935" s="138">
        <f xml:space="preserve"> InpS!F$441</f>
        <v>0</v>
      </c>
      <c r="G1935" s="138" t="str">
        <f xml:space="preserve"> InpS!G$441</f>
        <v>1 = Yes, 0 = No</v>
      </c>
    </row>
    <row r="1936" spans="1:7" outlineLevel="3" x14ac:dyDescent="0.2">
      <c r="E1936" s="146" t="str">
        <f xml:space="preserve"> InpS!E$442</f>
        <v>Eligible for post financeability adjustments tax uplift - PR19 Bioresources forecasting accuracy incentive penalty adjustment (ADDN1)</v>
      </c>
      <c r="F1936" s="138">
        <f xml:space="preserve"> InpS!F$442</f>
        <v>0</v>
      </c>
      <c r="G1936" s="138" t="str">
        <f xml:space="preserve"> InpS!G$442</f>
        <v>1 = Yes, 0 = No</v>
      </c>
    </row>
    <row r="1937" spans="1:7" outlineLevel="3" x14ac:dyDescent="0.2">
      <c r="E1937" s="146" t="str">
        <f xml:space="preserve"> InpS!E$443</f>
        <v>Eligible for post financeability adjustments tax uplift - PR19 Bioresources forecasting accuracy incentive penalty adjustment (ADDN2)</v>
      </c>
      <c r="F1937" s="138">
        <f xml:space="preserve"> InpS!F$443</f>
        <v>0</v>
      </c>
      <c r="G1937" s="138" t="str">
        <f xml:space="preserve"> InpS!G$443</f>
        <v>1 = Yes, 0 = No</v>
      </c>
    </row>
    <row r="1938" spans="1:7" outlineLevel="3" x14ac:dyDescent="0.2">
      <c r="E1938" s="146" t="str">
        <f xml:space="preserve"> InpS!E$444</f>
        <v>Eligible for post financeability adjustments tax uplift - PR19 Bioresources forecasting accuracy incentive penalty adjustment (Residential retail)</v>
      </c>
      <c r="F1938" s="138">
        <f xml:space="preserve"> InpS!F$444</f>
        <v>0</v>
      </c>
      <c r="G1938" s="138" t="str">
        <f xml:space="preserve"> InpS!G$444</f>
        <v>1 = Yes, 0 = No</v>
      </c>
    </row>
    <row r="1939" spans="1:7" outlineLevel="3" x14ac:dyDescent="0.2">
      <c r="E1939" s="146" t="str">
        <f xml:space="preserve"> InpS!E$445</f>
        <v>Eligible for post financeability adjustments tax uplift - PR19 Bioresources forecasting accuracy incentive penalty adjustment (Business retail)</v>
      </c>
      <c r="F1939" s="138">
        <f xml:space="preserve"> InpS!F$445</f>
        <v>0</v>
      </c>
      <c r="G1939" s="138" t="str">
        <f xml:space="preserve"> InpS!G$445</f>
        <v>1 = Yes, 0 = No</v>
      </c>
    </row>
    <row r="1940" spans="1:7" s="16" customFormat="1" outlineLevel="3" x14ac:dyDescent="0.2">
      <c r="A1940" s="163"/>
      <c r="B1940" s="163"/>
      <c r="C1940" s="164"/>
      <c r="D1940" s="165"/>
      <c r="F1940" s="166"/>
    </row>
    <row r="1941" spans="1:7" s="16" customFormat="1" outlineLevel="3" x14ac:dyDescent="0.2">
      <c r="A1941" s="163"/>
      <c r="B1941" s="163"/>
      <c r="C1941" s="164"/>
      <c r="D1941" s="165"/>
      <c r="E1941" s="11" t="s">
        <v>1149</v>
      </c>
      <c r="F1941" s="166">
        <f xml:space="preserve"> F1923 * (1 - F1932)</f>
        <v>0</v>
      </c>
      <c r="G1941" s="16" t="s">
        <v>158</v>
      </c>
    </row>
    <row r="1942" spans="1:7" s="16" customFormat="1" outlineLevel="3" x14ac:dyDescent="0.2">
      <c r="A1942" s="163"/>
      <c r="B1942" s="163"/>
      <c r="C1942" s="164"/>
      <c r="D1942" s="165"/>
      <c r="E1942" s="11" t="s">
        <v>1150</v>
      </c>
      <c r="F1942" s="166">
        <f t="shared" ref="F1942:F1947" si="607" xml:space="preserve"> F1924 * (1 - F1933)</f>
        <v>0</v>
      </c>
      <c r="G1942" s="16" t="s">
        <v>158</v>
      </c>
    </row>
    <row r="1943" spans="1:7" s="16" customFormat="1" outlineLevel="3" x14ac:dyDescent="0.2">
      <c r="A1943" s="163"/>
      <c r="B1943" s="163"/>
      <c r="C1943" s="164"/>
      <c r="D1943" s="165"/>
      <c r="E1943" s="11" t="s">
        <v>1151</v>
      </c>
      <c r="F1943" s="166">
        <f t="shared" si="607"/>
        <v>0</v>
      </c>
      <c r="G1943" s="16" t="s">
        <v>158</v>
      </c>
    </row>
    <row r="1944" spans="1:7" s="16" customFormat="1" outlineLevel="3" x14ac:dyDescent="0.2">
      <c r="A1944" s="163"/>
      <c r="B1944" s="163"/>
      <c r="C1944" s="164"/>
      <c r="D1944" s="165"/>
      <c r="E1944" s="11" t="s">
        <v>1152</v>
      </c>
      <c r="F1944" s="166">
        <f xml:space="preserve"> F1926 * (1 - F1935)</f>
        <v>0</v>
      </c>
      <c r="G1944" s="16" t="s">
        <v>158</v>
      </c>
    </row>
    <row r="1945" spans="1:7" s="16" customFormat="1" outlineLevel="3" x14ac:dyDescent="0.2">
      <c r="A1945" s="163"/>
      <c r="B1945" s="163"/>
      <c r="C1945" s="164"/>
      <c r="D1945" s="165"/>
      <c r="E1945" s="11" t="s">
        <v>1153</v>
      </c>
      <c r="F1945" s="166">
        <f t="shared" si="607"/>
        <v>0</v>
      </c>
      <c r="G1945" s="16" t="s">
        <v>158</v>
      </c>
    </row>
    <row r="1946" spans="1:7" s="16" customFormat="1" outlineLevel="3" x14ac:dyDescent="0.2">
      <c r="A1946" s="163"/>
      <c r="B1946" s="163"/>
      <c r="C1946" s="164"/>
      <c r="D1946" s="165"/>
      <c r="E1946" s="11" t="s">
        <v>1154</v>
      </c>
      <c r="F1946" s="166">
        <f t="shared" si="607"/>
        <v>0</v>
      </c>
      <c r="G1946" s="16" t="s">
        <v>158</v>
      </c>
    </row>
    <row r="1947" spans="1:7" s="16" customFormat="1" outlineLevel="3" x14ac:dyDescent="0.2">
      <c r="A1947" s="163"/>
      <c r="B1947" s="163"/>
      <c r="C1947" s="164"/>
      <c r="D1947" s="165"/>
      <c r="E1947" s="11" t="s">
        <v>1155</v>
      </c>
      <c r="F1947" s="166">
        <f t="shared" si="607"/>
        <v>0</v>
      </c>
      <c r="G1947" s="16" t="s">
        <v>158</v>
      </c>
    </row>
    <row r="1948" spans="1:7" s="16" customFormat="1" outlineLevel="3" x14ac:dyDescent="0.2">
      <c r="A1948" s="163"/>
      <c r="B1948" s="163"/>
      <c r="C1948" s="164"/>
      <c r="D1948" s="165"/>
      <c r="E1948" s="11" t="s">
        <v>1156</v>
      </c>
      <c r="F1948" s="166">
        <f xml:space="preserve"> F1930 * (1 - F1939)</f>
        <v>0</v>
      </c>
      <c r="G1948" s="16" t="s">
        <v>158</v>
      </c>
    </row>
    <row r="1949" spans="1:7" s="16" customFormat="1" outlineLevel="1" x14ac:dyDescent="0.2">
      <c r="A1949" s="163"/>
      <c r="B1949" s="163"/>
      <c r="C1949" s="164"/>
      <c r="D1949" s="165"/>
      <c r="E1949" s="11"/>
      <c r="F1949" s="166"/>
    </row>
    <row r="1950" spans="1:7" s="16" customFormat="1" outlineLevel="1" x14ac:dyDescent="0.2">
      <c r="A1950" s="10"/>
      <c r="B1950" s="10" t="s">
        <v>1157</v>
      </c>
      <c r="C1950" s="40"/>
      <c r="D1950" s="46"/>
      <c r="E1950" s="11"/>
      <c r="F1950" s="260"/>
      <c r="G1950" s="11"/>
    </row>
    <row r="1951" spans="1:7" outlineLevel="2" x14ac:dyDescent="0.2">
      <c r="C1951" s="40" t="s">
        <v>951</v>
      </c>
      <c r="F1951" s="260"/>
    </row>
    <row r="1952" spans="1:7" outlineLevel="3" x14ac:dyDescent="0.2">
      <c r="E1952" s="16" t="str">
        <f xml:space="preserve"> E$1298</f>
        <v>PR14 BYR WRFIM revenue adjustment not eligible for tax uplift in 2022-23 CPIH FYA prices (WR)</v>
      </c>
      <c r="F1952" s="166">
        <f xml:space="preserve"> F$1298</f>
        <v>0</v>
      </c>
      <c r="G1952" s="16" t="str">
        <f t="shared" ref="G1952" si="608" xml:space="preserve"> G$1298</f>
        <v>£m</v>
      </c>
    </row>
    <row r="1953" spans="5:7" outlineLevel="3" x14ac:dyDescent="0.2">
      <c r="E1953" s="16" t="str">
        <f xml:space="preserve"> E$1315</f>
        <v>PR14 BYR Water trading revenue adjustment not eligible for tax uplift in 2022-23 CPIH FYA prices (WR)</v>
      </c>
      <c r="F1953" s="166">
        <f t="shared" ref="F1953:G1953" si="609" xml:space="preserve"> F$1315</f>
        <v>0</v>
      </c>
      <c r="G1953" s="16" t="str">
        <f t="shared" si="609"/>
        <v>£m</v>
      </c>
    </row>
    <row r="1954" spans="5:7" outlineLevel="3" x14ac:dyDescent="0.2">
      <c r="E1954" s="16" t="str">
        <f xml:space="preserve"> E$1332</f>
        <v>PR14 BYR Totex menu revenue adjustment not eligible for tax uplift in 2022-23 CPIH FYA prices (WR)</v>
      </c>
      <c r="F1954" s="166">
        <f t="shared" ref="F1954:G1954" si="610" xml:space="preserve"> F$1332</f>
        <v>0</v>
      </c>
      <c r="G1954" s="16" t="str">
        <f t="shared" si="610"/>
        <v>£m</v>
      </c>
    </row>
    <row r="1955" spans="5:7" outlineLevel="3" x14ac:dyDescent="0.2">
      <c r="E1955" s="16" t="str">
        <f xml:space="preserve"> E$1349</f>
        <v>PR14 BYR Other revenue adjustment not eligible for tax uplift in 2022-23 CPIH FYA prices (WR)</v>
      </c>
      <c r="F1955" s="166">
        <f t="shared" ref="F1955:G1955" si="611" xml:space="preserve"> F$1349</f>
        <v>0</v>
      </c>
      <c r="G1955" s="16" t="str">
        <f t="shared" si="611"/>
        <v>£m</v>
      </c>
    </row>
    <row r="1956" spans="5:7" outlineLevel="3" x14ac:dyDescent="0.2">
      <c r="E1956" s="16" t="str">
        <f xml:space="preserve"> E$1382</f>
        <v>PR19 ODI revenue adjustment not eligible for tax uplift in 2022-23 CPIH FYA prices (WR)</v>
      </c>
      <c r="F1956" s="166">
        <f t="shared" ref="F1956:G1956" si="612" xml:space="preserve"> F$1382</f>
        <v>2.2691771949464257</v>
      </c>
      <c r="G1956" s="16" t="str">
        <f t="shared" si="612"/>
        <v>£m</v>
      </c>
    </row>
    <row r="1957" spans="5:7" outlineLevel="3" x14ac:dyDescent="0.2">
      <c r="E1957" s="16" t="str">
        <f xml:space="preserve"> E$1410</f>
        <v>PR19 C-MeX revenue adjustment not eligible for tax uplift in 2022-23 CPIH FYA prices (WR)</v>
      </c>
      <c r="F1957" s="166">
        <f t="shared" ref="F1957:G1957" si="613" xml:space="preserve"> F$1410</f>
        <v>0</v>
      </c>
      <c r="G1957" s="16" t="str">
        <f t="shared" si="613"/>
        <v>£m</v>
      </c>
    </row>
    <row r="1958" spans="5:7" outlineLevel="3" x14ac:dyDescent="0.2">
      <c r="E1958" s="16" t="str">
        <f xml:space="preserve"> E$1438</f>
        <v>PR19 D-MeX revenue adjustment not eligible for tax uplift in 2022-23 CPIH FYA prices (WR)</v>
      </c>
      <c r="F1958" s="166">
        <f t="shared" ref="F1958:G1958" si="614" xml:space="preserve"> F$1438</f>
        <v>0</v>
      </c>
      <c r="G1958" s="16" t="str">
        <f t="shared" si="614"/>
        <v>£m</v>
      </c>
    </row>
    <row r="1959" spans="5:7" outlineLevel="3" x14ac:dyDescent="0.2">
      <c r="E1959" s="16" t="str">
        <f xml:space="preserve"> E$1466</f>
        <v>PR19 Bilateral entry (BEA) revenue adjustment not eligible for tax uplift in 2022-23 CPIH FYA prices (WR)</v>
      </c>
      <c r="F1959" s="166">
        <f t="shared" ref="F1959:G1959" si="615" xml:space="preserve"> F$1466</f>
        <v>0</v>
      </c>
      <c r="G1959" s="16" t="str">
        <f t="shared" si="615"/>
        <v>£m</v>
      </c>
    </row>
    <row r="1960" spans="5:7" outlineLevel="3" x14ac:dyDescent="0.2">
      <c r="E1960" s="16" t="str">
        <f xml:space="preserve"> E$1494</f>
        <v>PR19 Business retail revenue adjustment not eligible for tax uplift in 2022-23 CPIH FYA prices (WR)</v>
      </c>
      <c r="F1960" s="166">
        <f t="shared" ref="F1960:G1960" si="616" xml:space="preserve"> F$1494</f>
        <v>0</v>
      </c>
      <c r="G1960" s="16" t="str">
        <f t="shared" si="616"/>
        <v>£m</v>
      </c>
    </row>
    <row r="1961" spans="5:7" outlineLevel="3" x14ac:dyDescent="0.2">
      <c r="E1961" s="16" t="str">
        <f xml:space="preserve"> E$1522</f>
        <v>PR19 Water trading revenue adjustment not eligible for tax uplift in 2022-23 CPIH FYA prices (WR)</v>
      </c>
      <c r="F1961" s="166">
        <f t="shared" ref="F1961:G1961" si="617" xml:space="preserve"> F$1522</f>
        <v>0</v>
      </c>
      <c r="G1961" s="16" t="str">
        <f t="shared" si="617"/>
        <v>£m</v>
      </c>
    </row>
    <row r="1962" spans="5:7" outlineLevel="3" x14ac:dyDescent="0.2">
      <c r="E1962" s="16" t="str">
        <f xml:space="preserve"> E$1550</f>
        <v>PR19 Developer services revenue adjustment not eligible for tax uplift in 2022-23 CPIH FYA prices (WR)</v>
      </c>
      <c r="F1962" s="166">
        <f t="shared" ref="F1962:G1962" si="618" xml:space="preserve"> F$1550</f>
        <v>0</v>
      </c>
      <c r="G1962" s="16" t="str">
        <f t="shared" si="618"/>
        <v>£m</v>
      </c>
    </row>
    <row r="1963" spans="5:7" outlineLevel="3" x14ac:dyDescent="0.2">
      <c r="E1963" s="16" t="str">
        <f>E$1578</f>
        <v>PR19 Cost of new debt revenue adjustment not eligible for tax uplift in 2022-23 CPIH FYA prices (WR)</v>
      </c>
      <c r="F1963" s="166">
        <f t="shared" ref="F1963:G1963" si="619">F$1578</f>
        <v>1.0188865344634574</v>
      </c>
      <c r="G1963" s="16" t="str">
        <f t="shared" si="619"/>
        <v>£m</v>
      </c>
    </row>
    <row r="1964" spans="5:7" outlineLevel="3" x14ac:dyDescent="0.2">
      <c r="E1964" s="16" t="str">
        <f xml:space="preserve"> E$1606</f>
        <v>PR19 Totex costs revenue adjustment not eligible for tax uplift in 2022-23 CPIH FYA prices (WR)</v>
      </c>
      <c r="F1964" s="166">
        <f t="shared" ref="F1964:G1964" si="620" xml:space="preserve"> F$1606</f>
        <v>1.1275047976971053</v>
      </c>
      <c r="G1964" s="16" t="str">
        <f t="shared" si="620"/>
        <v>£m</v>
      </c>
    </row>
    <row r="1965" spans="5:7" outlineLevel="3" x14ac:dyDescent="0.2">
      <c r="E1965" s="16" t="str">
        <f xml:space="preserve"> E$1634</f>
        <v>PR19 Tax revenue adjustment not eligible for tax uplift in 2022-23 CPIH FYA prices (WR)</v>
      </c>
      <c r="F1965" s="166">
        <f t="shared" ref="F1965:G1965" si="621" xml:space="preserve"> F$1634</f>
        <v>0</v>
      </c>
      <c r="G1965" s="16" t="str">
        <f t="shared" si="621"/>
        <v>£m</v>
      </c>
    </row>
    <row r="1966" spans="5:7" outlineLevel="3" x14ac:dyDescent="0.2">
      <c r="E1966" s="16" t="str">
        <f xml:space="preserve"> E$1662</f>
        <v>PR19 RPI-CPIH wedge revenue adjustment not eligible for tax uplift in 2022-23 CPIH FYA prices (WR)</v>
      </c>
      <c r="F1966" s="166">
        <f t="shared" ref="F1966:G1966" si="622" xml:space="preserve"> F$1662</f>
        <v>0.95513233647849038</v>
      </c>
      <c r="G1966" s="16" t="str">
        <f t="shared" si="622"/>
        <v>£m</v>
      </c>
    </row>
    <row r="1967" spans="5:7" outlineLevel="3" x14ac:dyDescent="0.2">
      <c r="E1967" s="16" t="str">
        <f xml:space="preserve"> E$1690</f>
        <v>PR19 Strategic regional water resources revenue adjustment not eligible for tax uplift in 2022-23 CPIH FYA prices (WR)</v>
      </c>
      <c r="F1967" s="166">
        <f t="shared" ref="F1967:G1967" si="623" xml:space="preserve"> F$1690</f>
        <v>0</v>
      </c>
      <c r="G1967" s="16" t="str">
        <f t="shared" si="623"/>
        <v>£m</v>
      </c>
    </row>
    <row r="1968" spans="5:7" outlineLevel="3" x14ac:dyDescent="0.2">
      <c r="E1968" s="16" t="str">
        <f xml:space="preserve"> E$1718</f>
        <v>PR19 Havant Thicket activities revenue adjustment not eligible for tax uplift in 2022-23 CPIH FYA prices (WR)</v>
      </c>
      <c r="F1968" s="166">
        <f t="shared" ref="F1968:G1968" si="624" xml:space="preserve"> F$1718</f>
        <v>0</v>
      </c>
      <c r="G1968" s="16" t="str">
        <f t="shared" si="624"/>
        <v>£m</v>
      </c>
    </row>
    <row r="1969" spans="1:7" outlineLevel="3" x14ac:dyDescent="0.2">
      <c r="E1969" s="16" t="str">
        <f xml:space="preserve"> E$1746</f>
        <v>PR19 Green recovery costs revenue adjustment not eligible for tax uplift in 2022-23 CPIH FYA prices (WR)</v>
      </c>
      <c r="F1969" s="166">
        <f t="shared" ref="F1969:G1969" si="625" xml:space="preserve"> F$1746</f>
        <v>0</v>
      </c>
      <c r="G1969" s="16" t="str">
        <f t="shared" si="625"/>
        <v>£m</v>
      </c>
    </row>
    <row r="1970" spans="1:7" outlineLevel="3" x14ac:dyDescent="0.2">
      <c r="E1970" s="16" t="str">
        <f xml:space="preserve"> E$1774</f>
        <v>PR19 Green recovery (TVM) revenue adjustment not eligible for tax uplift in 2022-23 CPIH FYA prices (WR)</v>
      </c>
      <c r="F1970" s="166">
        <f t="shared" ref="F1970:G1970" si="626" xml:space="preserve"> F$1774</f>
        <v>0</v>
      </c>
      <c r="G1970" s="16" t="str">
        <f t="shared" si="626"/>
        <v>£m</v>
      </c>
    </row>
    <row r="1971" spans="1:7" outlineLevel="3" x14ac:dyDescent="0.2">
      <c r="E1971" s="16" t="str">
        <f xml:space="preserve"> E$1802</f>
        <v>Other revenue adjustment not eligible for tax uplift in 2022-23 CPIH FYA prices (WR)</v>
      </c>
      <c r="F1971" s="166">
        <f t="shared" ref="F1971:G1971" si="627" xml:space="preserve"> F$1802</f>
        <v>0</v>
      </c>
      <c r="G1971" s="16" t="str">
        <f t="shared" si="627"/>
        <v>£m</v>
      </c>
    </row>
    <row r="1972" spans="1:7" outlineLevel="3" x14ac:dyDescent="0.2">
      <c r="E1972" s="16" t="str">
        <f xml:space="preserve"> E$1830</f>
        <v>PR19 Gearing outperformance revenue adjustment not eligible for tax uplift in 2022-23 CPIH FYA prices (WR)</v>
      </c>
      <c r="F1972" s="166">
        <f t="shared" ref="F1972:G1972" si="628" xml:space="preserve"> F$1830</f>
        <v>0</v>
      </c>
      <c r="G1972" s="16" t="str">
        <f t="shared" si="628"/>
        <v>£m</v>
      </c>
    </row>
    <row r="1973" spans="1:7" outlineLevel="3" x14ac:dyDescent="0.2">
      <c r="E1973" s="16" t="str">
        <f xml:space="preserve"> E$1858</f>
        <v>PR19 Residential retail revenue adjustment not eligible for tax uplift in 2022-23 CPIH FYA prices (WR)</v>
      </c>
      <c r="F1973" s="166">
        <f t="shared" ref="F1973:G1973" si="629" xml:space="preserve"> F$1858</f>
        <v>0</v>
      </c>
      <c r="G1973" s="16" t="str">
        <f t="shared" si="629"/>
        <v>£m</v>
      </c>
    </row>
    <row r="1974" spans="1:7" outlineLevel="3" x14ac:dyDescent="0.2">
      <c r="E1974" s="16" t="str">
        <f xml:space="preserve"> E$1886</f>
        <v>PR19 RFI revenue adjustment not eligible for tax uplift in 2022-23 CPIH FYA prices (WR)</v>
      </c>
      <c r="F1974" s="166">
        <f t="shared" ref="F1974:G1974" si="630" xml:space="preserve"> F$1886</f>
        <v>-2.7453823553583163</v>
      </c>
      <c r="G1974" s="16" t="str">
        <f t="shared" si="630"/>
        <v>£m</v>
      </c>
    </row>
    <row r="1975" spans="1:7" outlineLevel="3" x14ac:dyDescent="0.2">
      <c r="E1975" s="16" t="str">
        <f xml:space="preserve"> E$1914</f>
        <v>PR19 Bioresources revenue adjustment not eligible for tax uplift in 2022-23 CPIH FYA prices (WR)</v>
      </c>
      <c r="F1975" s="166">
        <f t="shared" ref="F1975:G1975" si="631" xml:space="preserve"> F$1914</f>
        <v>0</v>
      </c>
      <c r="G1975" s="16" t="str">
        <f t="shared" si="631"/>
        <v>£m</v>
      </c>
    </row>
    <row r="1976" spans="1:7" outlineLevel="3" x14ac:dyDescent="0.2">
      <c r="E1976" s="16" t="str">
        <f xml:space="preserve"> E$1941</f>
        <v>PR19 Bioresources forecasting accuracy incentive penalty adjustment not eligible for tax uplift in 2022-23 CPIH FYA prices (WR)</v>
      </c>
      <c r="F1976" s="166">
        <f t="shared" ref="F1976:G1976" si="632" xml:space="preserve"> F$1941</f>
        <v>0</v>
      </c>
      <c r="G1976" s="16" t="str">
        <f t="shared" si="632"/>
        <v>£m</v>
      </c>
    </row>
    <row r="1977" spans="1:7" s="16" customFormat="1" outlineLevel="3" x14ac:dyDescent="0.2">
      <c r="A1977" s="163"/>
      <c r="B1977" s="163"/>
      <c r="C1977" s="164"/>
      <c r="D1977" s="165"/>
      <c r="E1977" s="271" t="s">
        <v>1158</v>
      </c>
      <c r="F1977" s="272">
        <f xml:space="preserve"> SUM( F1952:F1976 )</f>
        <v>2.6253185082271617</v>
      </c>
      <c r="G1977" s="271" t="s">
        <v>158</v>
      </c>
    </row>
    <row r="1978" spans="1:7" outlineLevel="2" x14ac:dyDescent="0.2">
      <c r="C1978" s="40" t="s">
        <v>953</v>
      </c>
      <c r="F1978" s="260"/>
    </row>
    <row r="1979" spans="1:7" outlineLevel="3" x14ac:dyDescent="0.2">
      <c r="E1979" s="16" t="str">
        <f xml:space="preserve"> E$1299</f>
        <v>PR14 BYR WRFIM revenue adjustment not eligible for tax uplift in 2022-23 CPIH FYA prices (WN)</v>
      </c>
      <c r="F1979" s="166">
        <f t="shared" ref="F1979:G1979" si="633" xml:space="preserve"> F$1299</f>
        <v>0</v>
      </c>
      <c r="G1979" s="16" t="str">
        <f t="shared" si="633"/>
        <v>£m</v>
      </c>
    </row>
    <row r="1980" spans="1:7" outlineLevel="3" x14ac:dyDescent="0.2">
      <c r="E1980" s="16" t="str">
        <f xml:space="preserve"> E$1316</f>
        <v>PR14 BYR Water trading revenue adjustment not eligible for tax uplift in 2022-23 CPIH FYA prices (WN)</v>
      </c>
      <c r="F1980" s="166">
        <f t="shared" ref="F1980:G1980" si="634" xml:space="preserve"> F$1316</f>
        <v>0</v>
      </c>
      <c r="G1980" s="16" t="str">
        <f t="shared" si="634"/>
        <v>£m</v>
      </c>
    </row>
    <row r="1981" spans="1:7" outlineLevel="3" x14ac:dyDescent="0.2">
      <c r="E1981" s="16" t="str">
        <f xml:space="preserve"> E$1333</f>
        <v>PR14 BYR Totex menu revenue adjustment not eligible for tax uplift in 2022-23 CPIH FYA prices (WN)</v>
      </c>
      <c r="F1981" s="166">
        <f t="shared" ref="F1981:G1981" si="635" xml:space="preserve"> F$1333</f>
        <v>0</v>
      </c>
      <c r="G1981" s="16" t="str">
        <f t="shared" si="635"/>
        <v>£m</v>
      </c>
    </row>
    <row r="1982" spans="1:7" outlineLevel="3" x14ac:dyDescent="0.2">
      <c r="E1982" s="16" t="str">
        <f xml:space="preserve"> E$1350</f>
        <v>PR14 BYR Other revenue adjustment not eligible for tax uplift in 2022-23 CPIH FYA prices (WN)</v>
      </c>
      <c r="F1982" s="166">
        <f t="shared" ref="F1982:G1982" si="636" xml:space="preserve"> F$1350</f>
        <v>0</v>
      </c>
      <c r="G1982" s="16" t="str">
        <f t="shared" si="636"/>
        <v>£m</v>
      </c>
    </row>
    <row r="1983" spans="1:7" outlineLevel="3" x14ac:dyDescent="0.2">
      <c r="E1983" s="16" t="str">
        <f xml:space="preserve"> E$1383</f>
        <v>PR19 ODI revenue adjustment not eligible for tax uplift in 2022-23 CPIH FYA prices (WN)</v>
      </c>
      <c r="F1983" s="166">
        <f t="shared" ref="F1983:G1983" si="637" xml:space="preserve"> F$1383</f>
        <v>-8.033028946105869</v>
      </c>
      <c r="G1983" s="16" t="str">
        <f t="shared" si="637"/>
        <v>£m</v>
      </c>
    </row>
    <row r="1984" spans="1:7" outlineLevel="3" x14ac:dyDescent="0.2">
      <c r="E1984" s="16" t="str">
        <f xml:space="preserve"> E$1411</f>
        <v>PR19 C-MeX revenue adjustment not eligible for tax uplift in 2022-23 CPIH FYA prices (WN)</v>
      </c>
      <c r="F1984" s="166">
        <f t="shared" ref="F1984:G1984" si="638" xml:space="preserve"> F$1411</f>
        <v>0</v>
      </c>
      <c r="G1984" s="16" t="str">
        <f t="shared" si="638"/>
        <v>£m</v>
      </c>
    </row>
    <row r="1985" spans="5:7" outlineLevel="3" x14ac:dyDescent="0.2">
      <c r="E1985" s="16" t="str">
        <f xml:space="preserve"> E$1439</f>
        <v>PR19 D-MeX revenue adjustment not eligible for tax uplift in 2022-23 CPIH FYA prices (WN)</v>
      </c>
      <c r="F1985" s="166">
        <f t="shared" ref="F1985:G1985" si="639" xml:space="preserve"> F$1439</f>
        <v>0</v>
      </c>
      <c r="G1985" s="16" t="str">
        <f t="shared" si="639"/>
        <v>£m</v>
      </c>
    </row>
    <row r="1986" spans="5:7" outlineLevel="3" x14ac:dyDescent="0.2">
      <c r="E1986" s="16" t="str">
        <f xml:space="preserve"> E$1467</f>
        <v>PR19 Bilateral entry (BEA) revenue adjustment not eligible for tax uplift in 2022-23 CPIH FYA prices (WN)</v>
      </c>
      <c r="F1986" s="166">
        <f t="shared" ref="F1986:G1986" si="640" xml:space="preserve"> F$1467</f>
        <v>0</v>
      </c>
      <c r="G1986" s="16" t="str">
        <f t="shared" si="640"/>
        <v>£m</v>
      </c>
    </row>
    <row r="1987" spans="5:7" outlineLevel="3" x14ac:dyDescent="0.2">
      <c r="E1987" s="16" t="str">
        <f xml:space="preserve"> E$1495</f>
        <v>PR19 Business retail revenue adjustment not eligible for tax uplift in 2022-23 CPIH FYA prices (WN)</v>
      </c>
      <c r="F1987" s="166">
        <f t="shared" ref="F1987:G1987" si="641" xml:space="preserve"> F$1495</f>
        <v>0</v>
      </c>
      <c r="G1987" s="16" t="str">
        <f t="shared" si="641"/>
        <v>£m</v>
      </c>
    </row>
    <row r="1988" spans="5:7" outlineLevel="3" x14ac:dyDescent="0.2">
      <c r="E1988" s="16" t="str">
        <f xml:space="preserve"> E$1523</f>
        <v>PR19 Water trading revenue adjustment not eligible for tax uplift in 2022-23 CPIH FYA prices (WN)</v>
      </c>
      <c r="F1988" s="166">
        <f t="shared" ref="F1988:G1988" si="642" xml:space="preserve"> F$1523</f>
        <v>0</v>
      </c>
      <c r="G1988" s="16" t="str">
        <f t="shared" si="642"/>
        <v>£m</v>
      </c>
    </row>
    <row r="1989" spans="5:7" outlineLevel="3" x14ac:dyDescent="0.2">
      <c r="E1989" s="16" t="str">
        <f xml:space="preserve"> E$1551</f>
        <v>PR19 Developer services revenue adjustment not eligible for tax uplift in 2022-23 CPIH FYA prices (WN)</v>
      </c>
      <c r="F1989" s="166">
        <f t="shared" ref="F1989:G1989" si="643" xml:space="preserve"> F$1551</f>
        <v>13.655204701743163</v>
      </c>
      <c r="G1989" s="16" t="str">
        <f t="shared" si="643"/>
        <v>£m</v>
      </c>
    </row>
    <row r="1990" spans="5:7" outlineLevel="3" x14ac:dyDescent="0.2">
      <c r="E1990" s="16" t="str">
        <f>E$1579</f>
        <v>PR19 Cost of new debt revenue adjustment not eligible for tax uplift in 2022-23 CPIH FYA prices (WN)</v>
      </c>
      <c r="F1990" s="166">
        <f t="shared" ref="F1990:G1990" si="644">F$1579</f>
        <v>7.4970214297137368</v>
      </c>
      <c r="G1990" s="16" t="str">
        <f t="shared" si="644"/>
        <v>£m</v>
      </c>
    </row>
    <row r="1991" spans="5:7" outlineLevel="3" x14ac:dyDescent="0.2">
      <c r="E1991" s="16" t="str">
        <f xml:space="preserve"> E$1607</f>
        <v>PR19 Totex costs revenue adjustment not eligible for tax uplift in 2022-23 CPIH FYA prices (WN)</v>
      </c>
      <c r="F1991" s="166">
        <f t="shared" ref="F1991:G1991" si="645" xml:space="preserve"> F$1607</f>
        <v>6.3943099312330078</v>
      </c>
      <c r="G1991" s="16" t="str">
        <f t="shared" si="645"/>
        <v>£m</v>
      </c>
    </row>
    <row r="1992" spans="5:7" outlineLevel="3" x14ac:dyDescent="0.2">
      <c r="E1992" s="16" t="str">
        <f xml:space="preserve"> E$1635</f>
        <v>PR19 Tax revenue adjustment not eligible for tax uplift in 2022-23 CPIH FYA prices (WN)</v>
      </c>
      <c r="F1992" s="166">
        <f t="shared" ref="F1992:G1992" si="646" xml:space="preserve"> F$1635</f>
        <v>0</v>
      </c>
      <c r="G1992" s="16" t="str">
        <f t="shared" si="646"/>
        <v>£m</v>
      </c>
    </row>
    <row r="1993" spans="5:7" outlineLevel="3" x14ac:dyDescent="0.2">
      <c r="E1993" s="16" t="str">
        <f xml:space="preserve"> E$1663</f>
        <v>PR19 RPI-CPIH wedge revenue adjustment not eligible for tax uplift in 2022-23 CPIH FYA prices (WN)</v>
      </c>
      <c r="F1993" s="166">
        <f t="shared" ref="F1993:G1993" si="647" xml:space="preserve"> F$1663</f>
        <v>8.7968986886294562</v>
      </c>
      <c r="G1993" s="16" t="str">
        <f t="shared" si="647"/>
        <v>£m</v>
      </c>
    </row>
    <row r="1994" spans="5:7" outlineLevel="3" x14ac:dyDescent="0.2">
      <c r="E1994" s="16" t="str">
        <f xml:space="preserve"> E$1691</f>
        <v>PR19 Strategic regional water resources revenue adjustment not eligible for tax uplift in 2022-23 CPIH FYA prices (WN)</v>
      </c>
      <c r="F1994" s="166">
        <f t="shared" ref="F1994:G1994" si="648" xml:space="preserve"> F$1691</f>
        <v>0</v>
      </c>
      <c r="G1994" s="16" t="str">
        <f t="shared" si="648"/>
        <v>£m</v>
      </c>
    </row>
    <row r="1995" spans="5:7" outlineLevel="3" x14ac:dyDescent="0.2">
      <c r="E1995" s="16" t="str">
        <f xml:space="preserve"> E$1719</f>
        <v>PR19 Havant Thicket activities revenue adjustment not eligible for tax uplift in 2022-23 CPIH FYA prices (WN)</v>
      </c>
      <c r="F1995" s="166">
        <f t="shared" ref="F1995:G1995" si="649" xml:space="preserve"> F$1719</f>
        <v>0</v>
      </c>
      <c r="G1995" s="16" t="str">
        <f t="shared" si="649"/>
        <v>£m</v>
      </c>
    </row>
    <row r="1996" spans="5:7" outlineLevel="3" x14ac:dyDescent="0.2">
      <c r="E1996" s="16" t="str">
        <f xml:space="preserve"> E$1747</f>
        <v>PR19 Green recovery costs revenue adjustment not eligible for tax uplift in 2022-23 CPIH FYA prices (WN)</v>
      </c>
      <c r="F1996" s="166">
        <f t="shared" ref="F1996:G1996" si="650" xml:space="preserve"> F$1747</f>
        <v>0</v>
      </c>
      <c r="G1996" s="16" t="str">
        <f t="shared" si="650"/>
        <v>£m</v>
      </c>
    </row>
    <row r="1997" spans="5:7" outlineLevel="3" x14ac:dyDescent="0.2">
      <c r="E1997" s="16" t="str">
        <f xml:space="preserve"> E$1775</f>
        <v>PR19 Green recovery (TVM) revenue adjustment not eligible for tax uplift in 2022-23 CPIH FYA prices (WN)</v>
      </c>
      <c r="F1997" s="166">
        <f t="shared" ref="F1997:G1997" si="651" xml:space="preserve"> F$1775</f>
        <v>0</v>
      </c>
      <c r="G1997" s="16" t="str">
        <f t="shared" si="651"/>
        <v>£m</v>
      </c>
    </row>
    <row r="1998" spans="5:7" outlineLevel="3" x14ac:dyDescent="0.2">
      <c r="E1998" s="16" t="str">
        <f xml:space="preserve"> E$1803</f>
        <v>Other revenue adjustment not eligible for tax uplift in 2022-23 CPIH FYA prices (WN)</v>
      </c>
      <c r="F1998" s="166">
        <f t="shared" ref="F1998:G1998" si="652" xml:space="preserve"> F$1803</f>
        <v>0</v>
      </c>
      <c r="G1998" s="16" t="str">
        <f t="shared" si="652"/>
        <v>£m</v>
      </c>
    </row>
    <row r="1999" spans="5:7" outlineLevel="3" x14ac:dyDescent="0.2">
      <c r="E1999" s="16" t="str">
        <f xml:space="preserve"> E$1831</f>
        <v>PR19 Gearing outperformance revenue adjustment not eligible for tax uplift in 2022-23 CPIH FYA prices (WN)</v>
      </c>
      <c r="F1999" s="166">
        <f t="shared" ref="F1999:G1999" si="653" xml:space="preserve"> F$1831</f>
        <v>0</v>
      </c>
      <c r="G1999" s="16" t="str">
        <f t="shared" si="653"/>
        <v>£m</v>
      </c>
    </row>
    <row r="2000" spans="5:7" outlineLevel="3" x14ac:dyDescent="0.2">
      <c r="E2000" s="16" t="str">
        <f xml:space="preserve"> E$1859</f>
        <v>PR19 Residential retail revenue adjustment not eligible for tax uplift in 2022-23 CPIH FYA prices (WN)</v>
      </c>
      <c r="F2000" s="166">
        <f t="shared" ref="F2000:G2000" si="654" xml:space="preserve"> F$1859</f>
        <v>0</v>
      </c>
      <c r="G2000" s="16" t="str">
        <f t="shared" si="654"/>
        <v>£m</v>
      </c>
    </row>
    <row r="2001" spans="1:7" outlineLevel="3" x14ac:dyDescent="0.2">
      <c r="E2001" s="16" t="str">
        <f xml:space="preserve"> E$1887</f>
        <v>PR19 RFI revenue adjustment not eligible for tax uplift in 2022-23 CPIH FYA prices (WN)</v>
      </c>
      <c r="F2001" s="166">
        <f t="shared" ref="F2001:G2001" si="655" xml:space="preserve"> F$1887</f>
        <v>-15.800168410482412</v>
      </c>
      <c r="G2001" s="16" t="str">
        <f t="shared" si="655"/>
        <v>£m</v>
      </c>
    </row>
    <row r="2002" spans="1:7" outlineLevel="3" x14ac:dyDescent="0.2">
      <c r="E2002" s="16" t="str">
        <f xml:space="preserve"> E$1915</f>
        <v>PR19 Bioresources revenue adjustment not eligible for tax uplift in 2022-23 CPIH FYA prices (WN)</v>
      </c>
      <c r="F2002" s="166">
        <f t="shared" ref="F2002:G2002" si="656" xml:space="preserve"> F$1915</f>
        <v>0</v>
      </c>
      <c r="G2002" s="16" t="str">
        <f t="shared" si="656"/>
        <v>£m</v>
      </c>
    </row>
    <row r="2003" spans="1:7" outlineLevel="3" x14ac:dyDescent="0.2">
      <c r="E2003" s="16" t="str">
        <f xml:space="preserve"> E$1942</f>
        <v>PR19 Bioresources forecasting accuracy incentive penalty adjustment not eligible for tax uplift in 2022-23 CPIH FYA prices (WN)</v>
      </c>
      <c r="F2003" s="166">
        <f t="shared" ref="F2003:G2003" si="657" xml:space="preserve"> F$1942</f>
        <v>0</v>
      </c>
      <c r="G2003" s="16" t="str">
        <f t="shared" si="657"/>
        <v>£m</v>
      </c>
    </row>
    <row r="2004" spans="1:7" s="16" customFormat="1" outlineLevel="3" x14ac:dyDescent="0.2">
      <c r="A2004" s="163"/>
      <c r="B2004" s="163"/>
      <c r="C2004" s="164"/>
      <c r="D2004" s="165"/>
      <c r="E2004" s="271" t="s">
        <v>1159</v>
      </c>
      <c r="F2004" s="272">
        <f xml:space="preserve"> SUM( F1979:F2003 )</f>
        <v>12.51023739473108</v>
      </c>
      <c r="G2004" s="271" t="s">
        <v>158</v>
      </c>
    </row>
    <row r="2005" spans="1:7" outlineLevel="2" x14ac:dyDescent="0.2">
      <c r="C2005" s="40" t="s">
        <v>955</v>
      </c>
      <c r="F2005" s="260"/>
    </row>
    <row r="2006" spans="1:7" outlineLevel="3" x14ac:dyDescent="0.2">
      <c r="E2006" s="16" t="str">
        <f xml:space="preserve"> E$1300</f>
        <v>PR14 BYR WRFIM revenue adjustment not eligible for tax uplift in 2022-23 CPIH FYA prices (WWN)</v>
      </c>
      <c r="F2006" s="166">
        <f t="shared" ref="F2006:G2006" si="658" xml:space="preserve"> F$1300</f>
        <v>0</v>
      </c>
      <c r="G2006" s="16" t="str">
        <f t="shared" si="658"/>
        <v>£m</v>
      </c>
    </row>
    <row r="2007" spans="1:7" outlineLevel="3" x14ac:dyDescent="0.2">
      <c r="E2007" s="16" t="str">
        <f xml:space="preserve"> E$1317</f>
        <v>PR14 BYR Water trading revenue adjustment not eligible for tax uplift in 2022-23 CPIH FYA prices (WWN)</v>
      </c>
      <c r="F2007" s="166">
        <f t="shared" ref="F2007:G2007" si="659" xml:space="preserve"> F$1317</f>
        <v>0</v>
      </c>
      <c r="G2007" s="16" t="str">
        <f t="shared" si="659"/>
        <v>£m</v>
      </c>
    </row>
    <row r="2008" spans="1:7" outlineLevel="3" x14ac:dyDescent="0.2">
      <c r="E2008" s="16" t="str">
        <f xml:space="preserve"> E$1334</f>
        <v>PR14 BYR Totex menu revenue adjustment not eligible for tax uplift in 2022-23 CPIH FYA prices (WWN)</v>
      </c>
      <c r="F2008" s="166">
        <f t="shared" ref="F2008:G2008" si="660" xml:space="preserve"> F$1334</f>
        <v>0</v>
      </c>
      <c r="G2008" s="16" t="str">
        <f t="shared" si="660"/>
        <v>£m</v>
      </c>
    </row>
    <row r="2009" spans="1:7" outlineLevel="3" x14ac:dyDescent="0.2">
      <c r="E2009" s="16" t="str">
        <f xml:space="preserve"> E$1351</f>
        <v>PR14 BYR Other revenue adjustment not eligible for tax uplift in 2022-23 CPIH FYA prices (WWN)</v>
      </c>
      <c r="F2009" s="166">
        <f t="shared" ref="F2009:G2009" si="661" xml:space="preserve"> F$1351</f>
        <v>0</v>
      </c>
      <c r="G2009" s="16" t="str">
        <f t="shared" si="661"/>
        <v>£m</v>
      </c>
    </row>
    <row r="2010" spans="1:7" outlineLevel="3" x14ac:dyDescent="0.2">
      <c r="E2010" s="16" t="str">
        <f xml:space="preserve"> E$1384</f>
        <v>PR19 ODI revenue adjustment not eligible for tax uplift in 2022-23 CPIH FYA prices (WWN)</v>
      </c>
      <c r="F2010" s="166">
        <f t="shared" ref="F2010:G2010" si="662" xml:space="preserve"> F$1384</f>
        <v>5.5548796577642729</v>
      </c>
      <c r="G2010" s="16" t="str">
        <f t="shared" si="662"/>
        <v>£m</v>
      </c>
    </row>
    <row r="2011" spans="1:7" outlineLevel="3" x14ac:dyDescent="0.2">
      <c r="E2011" s="16" t="str">
        <f xml:space="preserve"> E$1412</f>
        <v>PR19 C-MeX revenue adjustment not eligible for tax uplift in 2022-23 CPIH FYA prices (WWN)</v>
      </c>
      <c r="F2011" s="166">
        <f t="shared" ref="F2011:G2011" si="663" xml:space="preserve"> F$1412</f>
        <v>0</v>
      </c>
      <c r="G2011" s="16" t="str">
        <f t="shared" si="663"/>
        <v>£m</v>
      </c>
    </row>
    <row r="2012" spans="1:7" outlineLevel="3" x14ac:dyDescent="0.2">
      <c r="E2012" s="16" t="str">
        <f xml:space="preserve"> E$1440</f>
        <v>PR19 D-MeX revenue adjustment not eligible for tax uplift in 2022-23 CPIH FYA prices (WWN)</v>
      </c>
      <c r="F2012" s="166">
        <f t="shared" ref="F2012:G2012" si="664" xml:space="preserve"> F$1440</f>
        <v>0</v>
      </c>
      <c r="G2012" s="16" t="str">
        <f t="shared" si="664"/>
        <v>£m</v>
      </c>
    </row>
    <row r="2013" spans="1:7" outlineLevel="3" x14ac:dyDescent="0.2">
      <c r="E2013" s="16" t="str">
        <f xml:space="preserve"> E$1468</f>
        <v>PR19 Bilateral entry (BEA) revenue adjustment not eligible for tax uplift in 2022-23 CPIH FYA prices (WWN)</v>
      </c>
      <c r="F2013" s="166">
        <f t="shared" ref="F2013:G2013" si="665" xml:space="preserve"> F$1468</f>
        <v>0</v>
      </c>
      <c r="G2013" s="16" t="str">
        <f t="shared" si="665"/>
        <v>£m</v>
      </c>
    </row>
    <row r="2014" spans="1:7" outlineLevel="3" x14ac:dyDescent="0.2">
      <c r="E2014" s="16" t="str">
        <f xml:space="preserve"> E$1496</f>
        <v>PR19 Business retail revenue adjustment not eligible for tax uplift in 2022-23 CPIH FYA prices (WWN)</v>
      </c>
      <c r="F2014" s="166">
        <f t="shared" ref="F2014:G2014" si="666" xml:space="preserve"> F$1496</f>
        <v>0</v>
      </c>
      <c r="G2014" s="16" t="str">
        <f t="shared" si="666"/>
        <v>£m</v>
      </c>
    </row>
    <row r="2015" spans="1:7" outlineLevel="3" x14ac:dyDescent="0.2">
      <c r="E2015" s="16" t="str">
        <f xml:space="preserve"> E$1524</f>
        <v>PR19 Water trading revenue adjustment not eligible for tax uplift in 2022-23 CPIH FYA prices (WWN)</v>
      </c>
      <c r="F2015" s="166">
        <f t="shared" ref="F2015:G2015" si="667" xml:space="preserve"> F$1524</f>
        <v>0</v>
      </c>
      <c r="G2015" s="16" t="str">
        <f t="shared" si="667"/>
        <v>£m</v>
      </c>
    </row>
    <row r="2016" spans="1:7" outlineLevel="3" x14ac:dyDescent="0.2">
      <c r="E2016" s="16" t="str">
        <f xml:space="preserve"> E$1552</f>
        <v>PR19 Developer services revenue adjustment not eligible for tax uplift in 2022-23 CPIH FYA prices (WWN)</v>
      </c>
      <c r="F2016" s="166">
        <f t="shared" ref="F2016:G2016" si="668" xml:space="preserve"> F$1552</f>
        <v>8.0932412442027832</v>
      </c>
      <c r="G2016" s="16" t="str">
        <f t="shared" si="668"/>
        <v>£m</v>
      </c>
    </row>
    <row r="2017" spans="1:7" outlineLevel="3" x14ac:dyDescent="0.2">
      <c r="E2017" s="16" t="str">
        <f>E$1580</f>
        <v>PR19 Cost of new debt revenue adjustment not eligible for tax uplift in 2022-23 CPIH FYA prices (WWN)</v>
      </c>
      <c r="F2017" s="166">
        <f t="shared" ref="F2017:G2017" si="669">F$1580</f>
        <v>15.852363265632494</v>
      </c>
      <c r="G2017" s="16" t="str">
        <f t="shared" si="669"/>
        <v>£m</v>
      </c>
    </row>
    <row r="2018" spans="1:7" outlineLevel="3" x14ac:dyDescent="0.2">
      <c r="E2018" s="16" t="str">
        <f xml:space="preserve"> E$1608</f>
        <v>PR19 Totex costs revenue adjustment not eligible for tax uplift in 2022-23 CPIH FYA prices (WWN)</v>
      </c>
      <c r="F2018" s="166">
        <f t="shared" ref="F2018:G2018" si="670" xml:space="preserve"> F$1608</f>
        <v>-17.057789860866784</v>
      </c>
      <c r="G2018" s="16" t="str">
        <f t="shared" si="670"/>
        <v>£m</v>
      </c>
    </row>
    <row r="2019" spans="1:7" outlineLevel="3" x14ac:dyDescent="0.2">
      <c r="E2019" s="16" t="str">
        <f xml:space="preserve"> E$1636</f>
        <v>PR19 Tax revenue adjustment not eligible for tax uplift in 2022-23 CPIH FYA prices (WWN)</v>
      </c>
      <c r="F2019" s="166">
        <f t="shared" ref="F2019:G2019" si="671" xml:space="preserve"> F$1636</f>
        <v>0</v>
      </c>
      <c r="G2019" s="16" t="str">
        <f t="shared" si="671"/>
        <v>£m</v>
      </c>
    </row>
    <row r="2020" spans="1:7" outlineLevel="3" x14ac:dyDescent="0.2">
      <c r="E2020" s="16" t="str">
        <f xml:space="preserve"> E$1664</f>
        <v>PR19 RPI-CPIH wedge revenue adjustment not eligible for tax uplift in 2022-23 CPIH FYA prices (WWN)</v>
      </c>
      <c r="F2020" s="166">
        <f t="shared" ref="F2020:G2020" si="672" xml:space="preserve"> F$1664</f>
        <v>16.682348472733089</v>
      </c>
      <c r="G2020" s="16" t="str">
        <f t="shared" si="672"/>
        <v>£m</v>
      </c>
    </row>
    <row r="2021" spans="1:7" outlineLevel="3" x14ac:dyDescent="0.2">
      <c r="E2021" s="16" t="str">
        <f xml:space="preserve"> E$1692</f>
        <v>PR19 Strategic regional water resources revenue adjustment not eligible for tax uplift in 2022-23 CPIH FYA prices (WWN)</v>
      </c>
      <c r="F2021" s="166">
        <f t="shared" ref="F2021:G2021" si="673" xml:space="preserve"> F$1692</f>
        <v>0</v>
      </c>
      <c r="G2021" s="16" t="str">
        <f t="shared" si="673"/>
        <v>£m</v>
      </c>
    </row>
    <row r="2022" spans="1:7" outlineLevel="3" x14ac:dyDescent="0.2">
      <c r="E2022" s="16" t="str">
        <f xml:space="preserve"> E$1720</f>
        <v>PR19 Havant Thicket activities revenue adjustment not eligible for tax uplift in 2022-23 CPIH FYA prices (WWN)</v>
      </c>
      <c r="F2022" s="166">
        <f t="shared" ref="F2022:G2022" si="674" xml:space="preserve"> F$1720</f>
        <v>0</v>
      </c>
      <c r="G2022" s="16" t="str">
        <f t="shared" si="674"/>
        <v>£m</v>
      </c>
    </row>
    <row r="2023" spans="1:7" outlineLevel="3" x14ac:dyDescent="0.2">
      <c r="E2023" s="16" t="str">
        <f xml:space="preserve"> E$1748</f>
        <v>PR19 Green recovery costs revenue adjustment not eligible for tax uplift in 2022-23 CPIH FYA prices (WWN)</v>
      </c>
      <c r="F2023" s="166">
        <f t="shared" ref="F2023:G2023" si="675" xml:space="preserve"> F$1748</f>
        <v>0</v>
      </c>
      <c r="G2023" s="16" t="str">
        <f t="shared" si="675"/>
        <v>£m</v>
      </c>
    </row>
    <row r="2024" spans="1:7" outlineLevel="3" x14ac:dyDescent="0.2">
      <c r="E2024" s="16" t="str">
        <f xml:space="preserve"> E$1776</f>
        <v>PR19 Green recovery (TVM) revenue adjustment not eligible for tax uplift in 2022-23 CPIH FYA prices (WWN)</v>
      </c>
      <c r="F2024" s="166">
        <f t="shared" ref="F2024:G2024" si="676" xml:space="preserve"> F$1776</f>
        <v>0</v>
      </c>
      <c r="G2024" s="16" t="str">
        <f t="shared" si="676"/>
        <v>£m</v>
      </c>
    </row>
    <row r="2025" spans="1:7" outlineLevel="3" x14ac:dyDescent="0.2">
      <c r="E2025" s="16" t="str">
        <f xml:space="preserve"> E$1804</f>
        <v>Other revenue adjustment not eligible for tax uplift in 2022-23 CPIH FYA prices (WWN)</v>
      </c>
      <c r="F2025" s="166">
        <f t="shared" ref="F2025:G2025" si="677" xml:space="preserve"> F$1804</f>
        <v>0</v>
      </c>
      <c r="G2025" s="16" t="str">
        <f t="shared" si="677"/>
        <v>£m</v>
      </c>
    </row>
    <row r="2026" spans="1:7" outlineLevel="3" x14ac:dyDescent="0.2">
      <c r="E2026" s="16" t="str">
        <f xml:space="preserve"> E$1832</f>
        <v>PR19 Gearing outperformance revenue adjustment not eligible for tax uplift in 2022-23 CPIH FYA prices (WWN)</v>
      </c>
      <c r="F2026" s="166">
        <f t="shared" ref="F2026:G2026" si="678" xml:space="preserve"> F$1832</f>
        <v>0</v>
      </c>
      <c r="G2026" s="16" t="str">
        <f t="shared" si="678"/>
        <v>£m</v>
      </c>
    </row>
    <row r="2027" spans="1:7" outlineLevel="3" x14ac:dyDescent="0.2">
      <c r="E2027" s="16" t="str">
        <f xml:space="preserve"> E$1860</f>
        <v>PR19 Residential retail revenue adjustment not eligible for tax uplift in 2022-23 CPIH FYA prices (WWN)</v>
      </c>
      <c r="F2027" s="166">
        <f t="shared" ref="F2027:G2027" si="679" xml:space="preserve"> F$1860</f>
        <v>0</v>
      </c>
      <c r="G2027" s="16" t="str">
        <f t="shared" si="679"/>
        <v>£m</v>
      </c>
    </row>
    <row r="2028" spans="1:7" outlineLevel="3" x14ac:dyDescent="0.2">
      <c r="E2028" s="16" t="str">
        <f xml:space="preserve"> E$1888</f>
        <v>PR19 RFI revenue adjustment not eligible for tax uplift in 2022-23 CPIH FYA prices (WWN)</v>
      </c>
      <c r="F2028" s="166">
        <f t="shared" ref="F2028:G2028" si="680" xml:space="preserve"> F$1888</f>
        <v>-16.888462244719754</v>
      </c>
      <c r="G2028" s="16" t="str">
        <f t="shared" si="680"/>
        <v>£m</v>
      </c>
    </row>
    <row r="2029" spans="1:7" outlineLevel="3" x14ac:dyDescent="0.2">
      <c r="E2029" s="16" t="str">
        <f xml:space="preserve"> E$1916</f>
        <v>PR19 Bioresources revenue adjustment not eligible for tax uplift in 2022-23 CPIH FYA prices (WWN)</v>
      </c>
      <c r="F2029" s="166">
        <f t="shared" ref="F2029:G2029" si="681" xml:space="preserve"> F$1916</f>
        <v>0</v>
      </c>
      <c r="G2029" s="16" t="str">
        <f t="shared" si="681"/>
        <v>£m</v>
      </c>
    </row>
    <row r="2030" spans="1:7" outlineLevel="3" x14ac:dyDescent="0.2">
      <c r="E2030" s="16" t="str">
        <f xml:space="preserve"> E$1943</f>
        <v>PR19 Bioresources forecasting accuracy incentive penalty adjustment not eligible for tax uplift in 2022-23 CPIH FYA prices (WWN)</v>
      </c>
      <c r="F2030" s="166">
        <f t="shared" ref="F2030:G2030" si="682" xml:space="preserve"> F$1943</f>
        <v>0</v>
      </c>
      <c r="G2030" s="16" t="str">
        <f t="shared" si="682"/>
        <v>£m</v>
      </c>
    </row>
    <row r="2031" spans="1:7" s="16" customFormat="1" outlineLevel="3" x14ac:dyDescent="0.2">
      <c r="A2031" s="163"/>
      <c r="B2031" s="163"/>
      <c r="C2031" s="164"/>
      <c r="D2031" s="165"/>
      <c r="E2031" s="271" t="s">
        <v>1160</v>
      </c>
      <c r="F2031" s="272">
        <f xml:space="preserve"> SUM( F2006:F2030 )</f>
        <v>12.236580534746103</v>
      </c>
      <c r="G2031" s="271" t="s">
        <v>158</v>
      </c>
    </row>
    <row r="2032" spans="1:7" outlineLevel="2" x14ac:dyDescent="0.2">
      <c r="C2032" s="40" t="s">
        <v>957</v>
      </c>
      <c r="F2032" s="260"/>
    </row>
    <row r="2033" spans="5:7" outlineLevel="3" x14ac:dyDescent="0.2">
      <c r="E2033" s="16" t="str">
        <f xml:space="preserve"> E$1301</f>
        <v>PR14 BYR WRFIM revenue adjustment not eligible for tax uplift in 2022-23 CPIH FYA prices (BR)</v>
      </c>
      <c r="F2033" s="166">
        <f t="shared" ref="F2033:G2033" si="683" xml:space="preserve"> F$1301</f>
        <v>0</v>
      </c>
      <c r="G2033" s="16" t="str">
        <f t="shared" si="683"/>
        <v>£m</v>
      </c>
    </row>
    <row r="2034" spans="5:7" outlineLevel="3" x14ac:dyDescent="0.2">
      <c r="E2034" s="16" t="str">
        <f xml:space="preserve"> E$1318</f>
        <v>PR14 BYR Water trading revenue adjustment not eligible for tax uplift in 2022-23 CPIH FYA prices (BR)</v>
      </c>
      <c r="F2034" s="166">
        <f t="shared" ref="F2034:G2034" si="684" xml:space="preserve"> F$1318</f>
        <v>0</v>
      </c>
      <c r="G2034" s="16" t="str">
        <f t="shared" si="684"/>
        <v>£m</v>
      </c>
    </row>
    <row r="2035" spans="5:7" outlineLevel="3" x14ac:dyDescent="0.2">
      <c r="E2035" s="16" t="str">
        <f xml:space="preserve"> E$1335</f>
        <v>PR14 BYR Totex menu revenue adjustment not eligible for tax uplift in 2022-23 CPIH FYA prices (BR)</v>
      </c>
      <c r="F2035" s="166">
        <f t="shared" ref="F2035:G2035" si="685" xml:space="preserve"> F$1335</f>
        <v>0</v>
      </c>
      <c r="G2035" s="16" t="str">
        <f t="shared" si="685"/>
        <v>£m</v>
      </c>
    </row>
    <row r="2036" spans="5:7" outlineLevel="3" x14ac:dyDescent="0.2">
      <c r="E2036" s="16" t="str">
        <f xml:space="preserve"> E$1352</f>
        <v>PR14 BYR Other revenue adjustment not eligible for tax uplift in 2022-23 CPIH FYA prices (BR)</v>
      </c>
      <c r="F2036" s="166">
        <f t="shared" ref="F2036:G2036" si="686" xml:space="preserve"> F$1352</f>
        <v>0</v>
      </c>
      <c r="G2036" s="16" t="str">
        <f t="shared" si="686"/>
        <v>£m</v>
      </c>
    </row>
    <row r="2037" spans="5:7" outlineLevel="3" x14ac:dyDescent="0.2">
      <c r="E2037" s="16" t="str">
        <f xml:space="preserve"> E$1385</f>
        <v>PR19 ODI revenue adjustment not eligible for tax uplift in 2022-23 CPIH FYA prices (BR)</v>
      </c>
      <c r="F2037" s="166">
        <f t="shared" ref="F2037:G2037" si="687" xml:space="preserve"> F$1385</f>
        <v>0</v>
      </c>
      <c r="G2037" s="16" t="str">
        <f t="shared" si="687"/>
        <v>£m</v>
      </c>
    </row>
    <row r="2038" spans="5:7" outlineLevel="3" x14ac:dyDescent="0.2">
      <c r="E2038" s="16" t="str">
        <f xml:space="preserve"> E$1413</f>
        <v>PR19 C-MeX revenue adjustment not eligible for tax uplift in 2022-23 CPIH FYA prices (BR)</v>
      </c>
      <c r="F2038" s="166">
        <f t="shared" ref="F2038:G2038" si="688" xml:space="preserve"> F$1413</f>
        <v>0</v>
      </c>
      <c r="G2038" s="16" t="str">
        <f t="shared" si="688"/>
        <v>£m</v>
      </c>
    </row>
    <row r="2039" spans="5:7" outlineLevel="3" x14ac:dyDescent="0.2">
      <c r="E2039" s="16" t="str">
        <f xml:space="preserve"> E$1441</f>
        <v>PR19 D-MeX revenue adjustment not eligible for tax uplift in 2022-23 CPIH FYA prices (BR)</v>
      </c>
      <c r="F2039" s="166">
        <f t="shared" ref="F2039:G2039" si="689" xml:space="preserve"> F$1441</f>
        <v>0</v>
      </c>
      <c r="G2039" s="16" t="str">
        <f t="shared" si="689"/>
        <v>£m</v>
      </c>
    </row>
    <row r="2040" spans="5:7" outlineLevel="3" x14ac:dyDescent="0.2">
      <c r="E2040" s="16" t="str">
        <f xml:space="preserve"> E$1469</f>
        <v>PR19 Bilateral entry (BEA) revenue adjustment not eligible for tax uplift in 2022-23 CPIH FYA prices (BR)</v>
      </c>
      <c r="F2040" s="166">
        <f t="shared" ref="F2040:G2040" si="690" xml:space="preserve"> F$1469</f>
        <v>0</v>
      </c>
      <c r="G2040" s="16" t="str">
        <f t="shared" si="690"/>
        <v>£m</v>
      </c>
    </row>
    <row r="2041" spans="5:7" outlineLevel="3" x14ac:dyDescent="0.2">
      <c r="E2041" s="16" t="str">
        <f xml:space="preserve"> E$1497</f>
        <v>PR19 Business retail revenue adjustment not eligible for tax uplift in 2022-23 CPIH FYA prices (BR)</v>
      </c>
      <c r="F2041" s="166">
        <f t="shared" ref="F2041:G2041" si="691" xml:space="preserve"> F$1497</f>
        <v>0</v>
      </c>
      <c r="G2041" s="16" t="str">
        <f t="shared" si="691"/>
        <v>£m</v>
      </c>
    </row>
    <row r="2042" spans="5:7" outlineLevel="3" x14ac:dyDescent="0.2">
      <c r="E2042" s="16" t="str">
        <f xml:space="preserve"> E$1525</f>
        <v>PR19 Water trading revenue adjustment not eligible for tax uplift in 2022-23 CPIH FYA prices (BR)</v>
      </c>
      <c r="F2042" s="166">
        <f t="shared" ref="F2042:G2042" si="692" xml:space="preserve"> F$1525</f>
        <v>0</v>
      </c>
      <c r="G2042" s="16" t="str">
        <f t="shared" si="692"/>
        <v>£m</v>
      </c>
    </row>
    <row r="2043" spans="5:7" outlineLevel="3" x14ac:dyDescent="0.2">
      <c r="E2043" s="16" t="str">
        <f xml:space="preserve"> E$1553</f>
        <v>PR19 Developer services revenue adjustment not eligible for tax uplift in 2022-23 CPIH FYA prices (BR)</v>
      </c>
      <c r="F2043" s="166">
        <f t="shared" ref="F2043:G2043" si="693" xml:space="preserve"> F$1553</f>
        <v>0</v>
      </c>
      <c r="G2043" s="16" t="str">
        <f t="shared" si="693"/>
        <v>£m</v>
      </c>
    </row>
    <row r="2044" spans="5:7" outlineLevel="3" x14ac:dyDescent="0.2">
      <c r="E2044" s="16" t="str">
        <f>E$1581</f>
        <v>PR19 Cost of new debt revenue adjustment not eligible for tax uplift in 2022-23 CPIH FYA prices (BR)</v>
      </c>
      <c r="F2044" s="166">
        <f t="shared" ref="F2044:G2044" si="694">F$1581</f>
        <v>0.9374228370382216</v>
      </c>
      <c r="G2044" s="16" t="str">
        <f t="shared" si="694"/>
        <v>£m</v>
      </c>
    </row>
    <row r="2045" spans="5:7" outlineLevel="3" x14ac:dyDescent="0.2">
      <c r="E2045" s="16" t="str">
        <f xml:space="preserve"> E$1609</f>
        <v>PR19 Totex costs revenue adjustment not eligible for tax uplift in 2022-23 CPIH FYA prices (BR)</v>
      </c>
      <c r="F2045" s="166">
        <f t="shared" ref="F2045:G2045" si="695" xml:space="preserve"> F$1609</f>
        <v>-1.5324620182312489</v>
      </c>
      <c r="G2045" s="16" t="str">
        <f t="shared" si="695"/>
        <v>£m</v>
      </c>
    </row>
    <row r="2046" spans="5:7" outlineLevel="3" x14ac:dyDescent="0.2">
      <c r="E2046" s="16" t="str">
        <f xml:space="preserve"> E$1637</f>
        <v>PR19 Tax revenue adjustment not eligible for tax uplift in 2022-23 CPIH FYA prices (BR)</v>
      </c>
      <c r="F2046" s="166">
        <f t="shared" ref="F2046:G2046" si="696" xml:space="preserve"> F$1637</f>
        <v>0</v>
      </c>
      <c r="G2046" s="16" t="str">
        <f t="shared" si="696"/>
        <v>£m</v>
      </c>
    </row>
    <row r="2047" spans="5:7" outlineLevel="3" x14ac:dyDescent="0.2">
      <c r="E2047" s="16" t="str">
        <f xml:space="preserve"> E$1665</f>
        <v>PR19 RPI-CPIH wedge revenue adjustment not eligible for tax uplift in 2022-23 CPIH FYA prices (BR)</v>
      </c>
      <c r="F2047" s="166">
        <f t="shared" ref="F2047:G2047" si="697" xml:space="preserve"> F$1665</f>
        <v>1.4084955221493682</v>
      </c>
      <c r="G2047" s="16" t="str">
        <f t="shared" si="697"/>
        <v>£m</v>
      </c>
    </row>
    <row r="2048" spans="5:7" outlineLevel="3" x14ac:dyDescent="0.2">
      <c r="E2048" s="16" t="str">
        <f xml:space="preserve"> E$1693</f>
        <v>PR19 Strategic regional water resources revenue adjustment not eligible for tax uplift in 2022-23 CPIH FYA prices (BR)</v>
      </c>
      <c r="F2048" s="166">
        <f t="shared" ref="F2048:G2048" si="698" xml:space="preserve"> F$1693</f>
        <v>0</v>
      </c>
      <c r="G2048" s="16" t="str">
        <f t="shared" si="698"/>
        <v>£m</v>
      </c>
    </row>
    <row r="2049" spans="1:7" outlineLevel="3" x14ac:dyDescent="0.2">
      <c r="E2049" s="16" t="str">
        <f xml:space="preserve"> E$1721</f>
        <v>PR19 Havant Thicket activities revenue adjustment not eligible for tax uplift in 2022-23 CPIH FYA prices (BR)</v>
      </c>
      <c r="F2049" s="166">
        <f t="shared" ref="F2049:G2049" si="699" xml:space="preserve"> F$1721</f>
        <v>0</v>
      </c>
      <c r="G2049" s="16" t="str">
        <f t="shared" si="699"/>
        <v>£m</v>
      </c>
    </row>
    <row r="2050" spans="1:7" outlineLevel="3" x14ac:dyDescent="0.2">
      <c r="E2050" s="16" t="str">
        <f xml:space="preserve"> E$1749</f>
        <v>PR19 Green recovery costs revenue adjustment not eligible for tax uplift in 2022-23 CPIH FYA prices (BR)</v>
      </c>
      <c r="F2050" s="166">
        <f t="shared" ref="F2050:G2050" si="700" xml:space="preserve"> F$1749</f>
        <v>0</v>
      </c>
      <c r="G2050" s="16" t="str">
        <f t="shared" si="700"/>
        <v>£m</v>
      </c>
    </row>
    <row r="2051" spans="1:7" outlineLevel="3" x14ac:dyDescent="0.2">
      <c r="E2051" s="16" t="str">
        <f xml:space="preserve"> E$1777</f>
        <v>PR19 Green recovery (TVM) revenue adjustment not eligible for tax uplift in 2022-23 CPIH FYA prices (BR)</v>
      </c>
      <c r="F2051" s="166">
        <f t="shared" ref="F2051:G2051" si="701" xml:space="preserve"> F$1777</f>
        <v>0</v>
      </c>
      <c r="G2051" s="16" t="str">
        <f t="shared" si="701"/>
        <v>£m</v>
      </c>
    </row>
    <row r="2052" spans="1:7" outlineLevel="3" x14ac:dyDescent="0.2">
      <c r="E2052" s="16" t="str">
        <f xml:space="preserve"> E$1805</f>
        <v>Other revenue adjustment not eligible for tax uplift in 2022-23 CPIH FYA prices (BR)</v>
      </c>
      <c r="F2052" s="166">
        <f t="shared" ref="F2052:G2052" si="702" xml:space="preserve"> F$1805</f>
        <v>0</v>
      </c>
      <c r="G2052" s="16" t="str">
        <f t="shared" si="702"/>
        <v>£m</v>
      </c>
    </row>
    <row r="2053" spans="1:7" outlineLevel="3" x14ac:dyDescent="0.2">
      <c r="E2053" s="16" t="str">
        <f xml:space="preserve"> E$1833</f>
        <v>PR19 Gearing outperformance revenue adjustment not eligible for tax uplift in 2022-23 CPIH FYA prices (BR)</v>
      </c>
      <c r="F2053" s="166">
        <f t="shared" ref="F2053:G2053" si="703" xml:space="preserve"> F$1833</f>
        <v>0</v>
      </c>
      <c r="G2053" s="16" t="str">
        <f t="shared" si="703"/>
        <v>£m</v>
      </c>
    </row>
    <row r="2054" spans="1:7" outlineLevel="3" x14ac:dyDescent="0.2">
      <c r="E2054" s="16" t="str">
        <f xml:space="preserve"> E$1861</f>
        <v>PR19 Residential retail revenue adjustment not eligible for tax uplift in 2022-23 CPIH FYA prices (BR)</v>
      </c>
      <c r="F2054" s="166">
        <f t="shared" ref="F2054:G2054" si="704" xml:space="preserve"> F$1861</f>
        <v>0</v>
      </c>
      <c r="G2054" s="16" t="str">
        <f t="shared" si="704"/>
        <v>£m</v>
      </c>
    </row>
    <row r="2055" spans="1:7" outlineLevel="3" x14ac:dyDescent="0.2">
      <c r="E2055" s="16" t="str">
        <f xml:space="preserve"> E$1889</f>
        <v>PR19 RFI revenue adjustment not eligible for tax uplift in 2022-23 CPIH FYA prices (BR)</v>
      </c>
      <c r="F2055" s="166">
        <f t="shared" ref="F2055:G2055" si="705" xml:space="preserve"> F$1889</f>
        <v>0</v>
      </c>
      <c r="G2055" s="16" t="str">
        <f t="shared" si="705"/>
        <v>£m</v>
      </c>
    </row>
    <row r="2056" spans="1:7" outlineLevel="3" x14ac:dyDescent="0.2">
      <c r="E2056" s="16" t="str">
        <f xml:space="preserve"> E$1917</f>
        <v>PR19 Bioresources revenue adjustment not eligible for tax uplift in 2022-23 CPIH FYA prices (BR)</v>
      </c>
      <c r="F2056" s="166">
        <f t="shared" ref="F2056:G2056" si="706" xml:space="preserve"> F$1917</f>
        <v>-0.90722752557938835</v>
      </c>
      <c r="G2056" s="16" t="str">
        <f t="shared" si="706"/>
        <v>£m</v>
      </c>
    </row>
    <row r="2057" spans="1:7" outlineLevel="3" x14ac:dyDescent="0.2">
      <c r="E2057" s="16" t="str">
        <f xml:space="preserve"> E$1944</f>
        <v>PR19 Bioresources forecasting accuracy incentive penalty adjustment not eligible for tax uplift in 2022-23 CPIH FYA prices (BR)</v>
      </c>
      <c r="F2057" s="166">
        <f t="shared" ref="F2057:G2057" si="707" xml:space="preserve"> F$1944</f>
        <v>0</v>
      </c>
      <c r="G2057" s="16" t="str">
        <f t="shared" si="707"/>
        <v>£m</v>
      </c>
    </row>
    <row r="2058" spans="1:7" s="16" customFormat="1" outlineLevel="3" x14ac:dyDescent="0.2">
      <c r="A2058" s="163"/>
      <c r="B2058" s="163"/>
      <c r="C2058" s="164"/>
      <c r="D2058" s="165"/>
      <c r="E2058" s="271" t="s">
        <v>1161</v>
      </c>
      <c r="F2058" s="272">
        <f xml:space="preserve"> SUM( F2033:F2057 )</f>
        <v>-9.3771184623047454E-2</v>
      </c>
      <c r="G2058" s="271" t="s">
        <v>158</v>
      </c>
    </row>
    <row r="2059" spans="1:7" outlineLevel="2" x14ac:dyDescent="0.2">
      <c r="C2059" s="40" t="s">
        <v>959</v>
      </c>
      <c r="F2059" s="260"/>
    </row>
    <row r="2060" spans="1:7" outlineLevel="3" x14ac:dyDescent="0.2">
      <c r="E2060" s="16" t="str">
        <f xml:space="preserve"> E$1302</f>
        <v>PR14 BYR WRFIM revenue adjustment not eligible for tax uplift in 2022-23 CPIH FYA prices (ADDN1)</v>
      </c>
      <c r="F2060" s="166">
        <f t="shared" ref="F2060:G2060" si="708" xml:space="preserve"> F$1302</f>
        <v>0</v>
      </c>
      <c r="G2060" s="16" t="str">
        <f t="shared" si="708"/>
        <v>£m</v>
      </c>
    </row>
    <row r="2061" spans="1:7" outlineLevel="3" x14ac:dyDescent="0.2">
      <c r="E2061" s="16" t="str">
        <f xml:space="preserve"> E$1319</f>
        <v>PR14 BYR Water trading revenue adjustment not eligible for tax uplift in 2022-23 CPIH FYA prices (ADDN1)</v>
      </c>
      <c r="F2061" s="166">
        <f t="shared" ref="F2061:G2061" si="709" xml:space="preserve"> F$1319</f>
        <v>0</v>
      </c>
      <c r="G2061" s="16" t="str">
        <f t="shared" si="709"/>
        <v>£m</v>
      </c>
    </row>
    <row r="2062" spans="1:7" outlineLevel="3" x14ac:dyDescent="0.2">
      <c r="E2062" s="16" t="str">
        <f xml:space="preserve"> E$1336</f>
        <v>PR14 BYR Totex menu revenue adjustment not eligible for tax uplift in 2022-23 CPIH FYA prices (ADDN1)</v>
      </c>
      <c r="F2062" s="166">
        <f t="shared" ref="F2062:G2062" si="710" xml:space="preserve"> F$1336</f>
        <v>0</v>
      </c>
      <c r="G2062" s="16" t="str">
        <f t="shared" si="710"/>
        <v>£m</v>
      </c>
    </row>
    <row r="2063" spans="1:7" outlineLevel="3" x14ac:dyDescent="0.2">
      <c r="E2063" s="16" t="str">
        <f xml:space="preserve"> E$1353</f>
        <v>PR14 BYR Other revenue adjustment not eligible for tax uplift in 2022-23 CPIH FYA prices (ADDN1)</v>
      </c>
      <c r="F2063" s="166">
        <f t="shared" ref="F2063:G2063" si="711" xml:space="preserve"> F$1353</f>
        <v>0</v>
      </c>
      <c r="G2063" s="16" t="str">
        <f t="shared" si="711"/>
        <v>£m</v>
      </c>
    </row>
    <row r="2064" spans="1:7" outlineLevel="3" x14ac:dyDescent="0.2">
      <c r="E2064" s="16" t="str">
        <f xml:space="preserve"> E$1387</f>
        <v>PR19 ODI revenue adjustment not eligible for tax uplift in 2022-23 CPIH FYA prices (ADDN2)</v>
      </c>
      <c r="F2064" s="166">
        <f t="shared" ref="F2064:G2064" si="712" xml:space="preserve"> F$1387</f>
        <v>0</v>
      </c>
      <c r="G2064" s="16" t="str">
        <f t="shared" si="712"/>
        <v>£m</v>
      </c>
    </row>
    <row r="2065" spans="5:7" outlineLevel="3" x14ac:dyDescent="0.2">
      <c r="E2065" s="16" t="str">
        <f xml:space="preserve"> E$1414</f>
        <v>PR19 C-MeX revenue adjustment not eligible for tax uplift in 2022-23 CPIH FYA prices (ADDN1)</v>
      </c>
      <c r="F2065" s="166">
        <f t="shared" ref="F2065:G2065" si="713" xml:space="preserve"> F$1414</f>
        <v>0</v>
      </c>
      <c r="G2065" s="16" t="str">
        <f t="shared" si="713"/>
        <v>£m</v>
      </c>
    </row>
    <row r="2066" spans="5:7" outlineLevel="3" x14ac:dyDescent="0.2">
      <c r="E2066" s="16" t="str">
        <f xml:space="preserve"> E$1442</f>
        <v>PR19 D-MeX revenue adjustment not eligible for tax uplift in 2022-23 CPIH FYA prices (ADDN1)</v>
      </c>
      <c r="F2066" s="166">
        <f t="shared" ref="F2066:G2066" si="714" xml:space="preserve"> F$1442</f>
        <v>0</v>
      </c>
      <c r="G2066" s="16" t="str">
        <f t="shared" si="714"/>
        <v>£m</v>
      </c>
    </row>
    <row r="2067" spans="5:7" outlineLevel="3" x14ac:dyDescent="0.2">
      <c r="E2067" s="16" t="str">
        <f xml:space="preserve"> E$1470</f>
        <v>PR19 Bilateral entry (BEA) revenue adjustment not eligible for tax uplift in 2022-23 CPIH FYA prices (ADDN1)</v>
      </c>
      <c r="F2067" s="166">
        <f t="shared" ref="F2067:G2067" si="715" xml:space="preserve"> F$1470</f>
        <v>0</v>
      </c>
      <c r="G2067" s="16" t="str">
        <f t="shared" si="715"/>
        <v>£m</v>
      </c>
    </row>
    <row r="2068" spans="5:7" outlineLevel="3" x14ac:dyDescent="0.2">
      <c r="E2068" s="16" t="str">
        <f xml:space="preserve"> E$1498</f>
        <v>PR19 Business retail revenue adjustment not eligible for tax uplift in 2022-23 CPIH FYA prices (ADDN1)</v>
      </c>
      <c r="F2068" s="166">
        <f t="shared" ref="F2068:G2068" si="716" xml:space="preserve"> F$1498</f>
        <v>0</v>
      </c>
      <c r="G2068" s="16" t="str">
        <f t="shared" si="716"/>
        <v>£m</v>
      </c>
    </row>
    <row r="2069" spans="5:7" outlineLevel="3" x14ac:dyDescent="0.2">
      <c r="E2069" s="16" t="str">
        <f xml:space="preserve"> E$1526</f>
        <v>PR19 Water trading revenue adjustment not eligible for tax uplift in 2022-23 CPIH FYA prices (ADDN1)</v>
      </c>
      <c r="F2069" s="166">
        <f t="shared" ref="F2069:G2069" si="717" xml:space="preserve"> F$1526</f>
        <v>0</v>
      </c>
      <c r="G2069" s="16" t="str">
        <f t="shared" si="717"/>
        <v>£m</v>
      </c>
    </row>
    <row r="2070" spans="5:7" outlineLevel="3" x14ac:dyDescent="0.2">
      <c r="E2070" s="16" t="str">
        <f xml:space="preserve"> E$1554</f>
        <v>PR19 Developer services revenue adjustment not eligible for tax uplift in 2022-23 CPIH FYA prices (ADDN1)</v>
      </c>
      <c r="F2070" s="166">
        <f t="shared" ref="F2070:G2070" si="718" xml:space="preserve"> F$1554</f>
        <v>0</v>
      </c>
      <c r="G2070" s="16" t="str">
        <f t="shared" si="718"/>
        <v>£m</v>
      </c>
    </row>
    <row r="2071" spans="5:7" outlineLevel="3" x14ac:dyDescent="0.2">
      <c r="E2071" s="16" t="str">
        <f>E$1582</f>
        <v>PR19 Cost of new debt revenue adjustment not eligible for tax uplift in 2022-23 CPIH FYA prices (ADDN1)</v>
      </c>
      <c r="F2071" s="166">
        <f t="shared" ref="F2071:G2071" si="719">F$1582</f>
        <v>0</v>
      </c>
      <c r="G2071" s="16" t="str">
        <f t="shared" si="719"/>
        <v>£m</v>
      </c>
    </row>
    <row r="2072" spans="5:7" outlineLevel="3" x14ac:dyDescent="0.2">
      <c r="E2072" s="16" t="str">
        <f xml:space="preserve"> E$1610</f>
        <v>PR19 Totex costs revenue adjustment not eligible for tax uplift in 2022-23 CPIH FYA prices (ADDN1)</v>
      </c>
      <c r="F2072" s="166">
        <f t="shared" ref="F2072:G2072" si="720" xml:space="preserve"> F$1610</f>
        <v>0</v>
      </c>
      <c r="G2072" s="16" t="str">
        <f t="shared" si="720"/>
        <v>£m</v>
      </c>
    </row>
    <row r="2073" spans="5:7" outlineLevel="3" x14ac:dyDescent="0.2">
      <c r="E2073" s="16" t="str">
        <f xml:space="preserve"> E$1638</f>
        <v>PR19 Tax revenue adjustment not eligible for tax uplift in 2022-23 CPIH FYA prices (ADDN1)</v>
      </c>
      <c r="F2073" s="166">
        <f t="shared" ref="F2073:G2073" si="721" xml:space="preserve"> F$1638</f>
        <v>0</v>
      </c>
      <c r="G2073" s="16" t="str">
        <f t="shared" si="721"/>
        <v>£m</v>
      </c>
    </row>
    <row r="2074" spans="5:7" outlineLevel="3" x14ac:dyDescent="0.2">
      <c r="E2074" s="16" t="str">
        <f xml:space="preserve"> E$1666</f>
        <v>PR19 RPI-CPIH wedge revenue adjustment not eligible for tax uplift in 2022-23 CPIH FYA prices (ADDN1)</v>
      </c>
      <c r="F2074" s="166">
        <f t="shared" ref="F2074:G2074" si="722" xml:space="preserve"> F$1666</f>
        <v>0</v>
      </c>
      <c r="G2074" s="16" t="str">
        <f t="shared" si="722"/>
        <v>£m</v>
      </c>
    </row>
    <row r="2075" spans="5:7" outlineLevel="3" x14ac:dyDescent="0.2">
      <c r="E2075" s="16" t="str">
        <f xml:space="preserve"> E$1694</f>
        <v>PR19 Strategic regional water resources revenue adjustment not eligible for tax uplift in 2022-23 CPIH FYA prices (ADDN1)</v>
      </c>
      <c r="F2075" s="166">
        <f t="shared" ref="F2075:G2075" si="723" xml:space="preserve"> F$1694</f>
        <v>0</v>
      </c>
      <c r="G2075" s="16" t="str">
        <f t="shared" si="723"/>
        <v>£m</v>
      </c>
    </row>
    <row r="2076" spans="5:7" outlineLevel="3" x14ac:dyDescent="0.2">
      <c r="E2076" s="16" t="str">
        <f xml:space="preserve"> E$1722</f>
        <v>PR19 Havant Thicket activities revenue adjustment not eligible for tax uplift in 2022-23 CPIH FYA prices (ADDN1)</v>
      </c>
      <c r="F2076" s="166">
        <f t="shared" ref="F2076:G2076" si="724" xml:space="preserve"> F$1722</f>
        <v>0</v>
      </c>
      <c r="G2076" s="16" t="str">
        <f t="shared" si="724"/>
        <v>£m</v>
      </c>
    </row>
    <row r="2077" spans="5:7" outlineLevel="3" x14ac:dyDescent="0.2">
      <c r="E2077" s="16" t="str">
        <f xml:space="preserve"> E$1750</f>
        <v>PR19 Green recovery costs revenue adjustment not eligible for tax uplift in 2022-23 CPIH FYA prices (ADDN1)</v>
      </c>
      <c r="F2077" s="166">
        <f t="shared" ref="F2077:G2077" si="725" xml:space="preserve"> F$1750</f>
        <v>0</v>
      </c>
      <c r="G2077" s="16" t="str">
        <f t="shared" si="725"/>
        <v>£m</v>
      </c>
    </row>
    <row r="2078" spans="5:7" outlineLevel="3" x14ac:dyDescent="0.2">
      <c r="E2078" s="16" t="str">
        <f xml:space="preserve"> E$1778</f>
        <v>PR19 Green recovery (TVM) revenue adjustment not eligible for tax uplift in 2022-23 CPIH FYA prices (ADDN1)</v>
      </c>
      <c r="F2078" s="166">
        <f t="shared" ref="F2078:G2078" si="726" xml:space="preserve"> F$1778</f>
        <v>0</v>
      </c>
      <c r="G2078" s="16" t="str">
        <f t="shared" si="726"/>
        <v>£m</v>
      </c>
    </row>
    <row r="2079" spans="5:7" outlineLevel="3" x14ac:dyDescent="0.2">
      <c r="E2079" s="16" t="str">
        <f xml:space="preserve"> E$1806</f>
        <v>Other revenue adjustment not eligible for tax uplift in 2022-23 CPIH FYA prices (ADDN1)</v>
      </c>
      <c r="F2079" s="166">
        <f t="shared" ref="F2079:G2079" si="727" xml:space="preserve"> F$1806</f>
        <v>0</v>
      </c>
      <c r="G2079" s="16" t="str">
        <f t="shared" si="727"/>
        <v>£m</v>
      </c>
    </row>
    <row r="2080" spans="5:7" outlineLevel="3" x14ac:dyDescent="0.2">
      <c r="E2080" s="16" t="str">
        <f xml:space="preserve"> E$1834</f>
        <v>PR19 Gearing outperformance revenue adjustment not eligible for tax uplift in 2022-23 CPIH FYA prices (ADDN1)</v>
      </c>
      <c r="F2080" s="166">
        <f t="shared" ref="F2080:G2080" si="728" xml:space="preserve"> F$1834</f>
        <v>0</v>
      </c>
      <c r="G2080" s="16" t="str">
        <f t="shared" si="728"/>
        <v>£m</v>
      </c>
    </row>
    <row r="2081" spans="1:7" outlineLevel="3" x14ac:dyDescent="0.2">
      <c r="E2081" s="16" t="str">
        <f xml:space="preserve"> E$1862</f>
        <v>PR19 Residential retail revenue adjustment not eligible for tax uplift in 2022-23 CPIH FYA prices (ADDN1)</v>
      </c>
      <c r="F2081" s="166">
        <f t="shared" ref="F2081:G2081" si="729" xml:space="preserve"> F$1862</f>
        <v>0</v>
      </c>
      <c r="G2081" s="16" t="str">
        <f t="shared" si="729"/>
        <v>£m</v>
      </c>
    </row>
    <row r="2082" spans="1:7" outlineLevel="3" x14ac:dyDescent="0.2">
      <c r="E2082" s="16" t="str">
        <f xml:space="preserve"> E$1890</f>
        <v>PR19 RFI revenue adjustment not eligible for tax uplift in 2022-23 CPIH FYA prices (ADDN1)</v>
      </c>
      <c r="F2082" s="166">
        <f t="shared" ref="F2082:G2082" si="730" xml:space="preserve"> F$1890</f>
        <v>0</v>
      </c>
      <c r="G2082" s="16" t="str">
        <f t="shared" si="730"/>
        <v>£m</v>
      </c>
    </row>
    <row r="2083" spans="1:7" outlineLevel="3" x14ac:dyDescent="0.2">
      <c r="E2083" s="16" t="str">
        <f xml:space="preserve"> E$1918</f>
        <v>PR19 Bioresources revenue adjustment not eligible for tax uplift in 2022-23 CPIH FYA prices (ADDN1)</v>
      </c>
      <c r="F2083" s="166">
        <f t="shared" ref="F2083:G2083" si="731" xml:space="preserve"> F$1918</f>
        <v>0</v>
      </c>
      <c r="G2083" s="16" t="str">
        <f t="shared" si="731"/>
        <v>£m</v>
      </c>
    </row>
    <row r="2084" spans="1:7" outlineLevel="3" x14ac:dyDescent="0.2">
      <c r="E2084" s="16" t="str">
        <f xml:space="preserve"> E$1945</f>
        <v>PR19 Bioresources forecasting accuracy incentive penalty adjustment not eligible for tax uplift in 2022-23 CPIH FYA prices (ADDN1)</v>
      </c>
      <c r="F2084" s="166">
        <f t="shared" ref="F2084:G2084" si="732" xml:space="preserve"> F$1945</f>
        <v>0</v>
      </c>
      <c r="G2084" s="16" t="str">
        <f t="shared" si="732"/>
        <v>£m</v>
      </c>
    </row>
    <row r="2085" spans="1:7" s="16" customFormat="1" outlineLevel="3" x14ac:dyDescent="0.2">
      <c r="A2085" s="163"/>
      <c r="B2085" s="163"/>
      <c r="C2085" s="164"/>
      <c r="D2085" s="165"/>
      <c r="E2085" s="271" t="s">
        <v>1162</v>
      </c>
      <c r="F2085" s="272">
        <f xml:space="preserve"> SUM( F2060:F2084 )</f>
        <v>0</v>
      </c>
      <c r="G2085" s="271" t="s">
        <v>158</v>
      </c>
    </row>
    <row r="2086" spans="1:7" outlineLevel="2" x14ac:dyDescent="0.2">
      <c r="C2086" s="40" t="s">
        <v>961</v>
      </c>
      <c r="F2086" s="260"/>
    </row>
    <row r="2087" spans="1:7" outlineLevel="3" x14ac:dyDescent="0.2">
      <c r="E2087" s="16" t="str">
        <f xml:space="preserve"> E$1303</f>
        <v>PR14 BYR WRFIM revenue adjustment not eligible for tax uplift in 2022-23 CPIH FYA prices (ADDN2)</v>
      </c>
      <c r="F2087" s="166">
        <f t="shared" ref="F2087:G2087" si="733" xml:space="preserve"> F$1303</f>
        <v>0</v>
      </c>
      <c r="G2087" s="16" t="str">
        <f t="shared" si="733"/>
        <v>£m</v>
      </c>
    </row>
    <row r="2088" spans="1:7" outlineLevel="3" x14ac:dyDescent="0.2">
      <c r="E2088" s="16" t="str">
        <f xml:space="preserve"> E$1320</f>
        <v>PR14 BYR Water trading revenue adjustment not eligible for tax uplift in 2022-23 CPIH FYA prices (ADDN2)</v>
      </c>
      <c r="F2088" s="166">
        <f t="shared" ref="F2088:G2088" si="734" xml:space="preserve"> F$1320</f>
        <v>0</v>
      </c>
      <c r="G2088" s="16" t="str">
        <f t="shared" si="734"/>
        <v>£m</v>
      </c>
    </row>
    <row r="2089" spans="1:7" outlineLevel="3" x14ac:dyDescent="0.2">
      <c r="E2089" s="16" t="str">
        <f xml:space="preserve"> E$1337</f>
        <v>PR14 BYR Totex menu revenue adjustment not eligible for tax uplift in 2022-23 CPIH FYA prices (ADDN2)</v>
      </c>
      <c r="F2089" s="166">
        <f t="shared" ref="F2089:G2089" si="735" xml:space="preserve"> F$1337</f>
        <v>0</v>
      </c>
      <c r="G2089" s="16" t="str">
        <f t="shared" si="735"/>
        <v>£m</v>
      </c>
    </row>
    <row r="2090" spans="1:7" outlineLevel="3" x14ac:dyDescent="0.2">
      <c r="E2090" s="16" t="str">
        <f xml:space="preserve"> E$1354</f>
        <v>PR14 BYR Other revenue adjustment not eligible for tax uplift in 2022-23 CPIH FYA prices (ADDN2)</v>
      </c>
      <c r="F2090" s="166">
        <f t="shared" ref="F2090:G2090" si="736" xml:space="preserve"> F$1354</f>
        <v>0</v>
      </c>
      <c r="G2090" s="16" t="str">
        <f t="shared" si="736"/>
        <v>£m</v>
      </c>
    </row>
    <row r="2091" spans="1:7" outlineLevel="3" x14ac:dyDescent="0.2">
      <c r="E2091" s="16" t="str">
        <f xml:space="preserve"> E$1387</f>
        <v>PR19 ODI revenue adjustment not eligible for tax uplift in 2022-23 CPIH FYA prices (ADDN2)</v>
      </c>
      <c r="F2091" s="166">
        <f t="shared" ref="F2091:G2091" si="737" xml:space="preserve"> F$1387</f>
        <v>0</v>
      </c>
      <c r="G2091" s="16" t="str">
        <f t="shared" si="737"/>
        <v>£m</v>
      </c>
    </row>
    <row r="2092" spans="1:7" outlineLevel="3" x14ac:dyDescent="0.2">
      <c r="E2092" s="16" t="str">
        <f xml:space="preserve"> E$1415</f>
        <v>PR19 C-MeX revenue adjustment not eligible for tax uplift in 2022-23 CPIH FYA prices (ADDN2)</v>
      </c>
      <c r="F2092" s="166">
        <f t="shared" ref="F2092:G2092" si="738" xml:space="preserve"> F$1415</f>
        <v>0</v>
      </c>
      <c r="G2092" s="16" t="str">
        <f t="shared" si="738"/>
        <v>£m</v>
      </c>
    </row>
    <row r="2093" spans="1:7" outlineLevel="3" x14ac:dyDescent="0.2">
      <c r="E2093" s="16" t="str">
        <f xml:space="preserve"> E$1443</f>
        <v>PR19 D-MeX revenue adjustment not eligible for tax uplift in 2022-23 CPIH FYA prices (ADDN2)</v>
      </c>
      <c r="F2093" s="166">
        <f t="shared" ref="F2093:G2093" si="739" xml:space="preserve"> F$1443</f>
        <v>0</v>
      </c>
      <c r="G2093" s="16" t="str">
        <f t="shared" si="739"/>
        <v>£m</v>
      </c>
    </row>
    <row r="2094" spans="1:7" outlineLevel="3" x14ac:dyDescent="0.2">
      <c r="E2094" s="16" t="str">
        <f xml:space="preserve"> E$1471</f>
        <v>PR19 Bilateral entry (BEA) revenue adjustment not eligible for tax uplift in 2022-23 CPIH FYA prices (ADDN2)</v>
      </c>
      <c r="F2094" s="166">
        <f t="shared" ref="F2094:G2094" si="740" xml:space="preserve"> F$1471</f>
        <v>0</v>
      </c>
      <c r="G2094" s="16" t="str">
        <f t="shared" si="740"/>
        <v>£m</v>
      </c>
    </row>
    <row r="2095" spans="1:7" outlineLevel="3" x14ac:dyDescent="0.2">
      <c r="E2095" s="16" t="str">
        <f xml:space="preserve"> E$1499</f>
        <v>PR19 Business retail revenue adjustment not eligible for tax uplift in 2022-23 CPIH FYA prices (ADDN2)</v>
      </c>
      <c r="F2095" s="166">
        <f t="shared" ref="F2095:G2095" si="741" xml:space="preserve"> F$1499</f>
        <v>0</v>
      </c>
      <c r="G2095" s="16" t="str">
        <f t="shared" si="741"/>
        <v>£m</v>
      </c>
    </row>
    <row r="2096" spans="1:7" outlineLevel="3" x14ac:dyDescent="0.2">
      <c r="E2096" s="16" t="str">
        <f xml:space="preserve"> E$1527</f>
        <v>PR19 Water trading revenue adjustment not eligible for tax uplift in 2022-23 CPIH FYA prices (ADDN2)</v>
      </c>
      <c r="F2096" s="166">
        <f t="shared" ref="F2096:G2096" si="742" xml:space="preserve"> F$1527</f>
        <v>0</v>
      </c>
      <c r="G2096" s="16" t="str">
        <f t="shared" si="742"/>
        <v>£m</v>
      </c>
    </row>
    <row r="2097" spans="1:7" outlineLevel="3" x14ac:dyDescent="0.2">
      <c r="E2097" s="16" t="str">
        <f xml:space="preserve"> E$1555</f>
        <v>PR19 Developer services revenue adjustment not eligible for tax uplift in 2022-23 CPIH FYA prices (ADDN2)</v>
      </c>
      <c r="F2097" s="166">
        <f t="shared" ref="F2097:G2097" si="743" xml:space="preserve"> F$1555</f>
        <v>0</v>
      </c>
      <c r="G2097" s="16" t="str">
        <f t="shared" si="743"/>
        <v>£m</v>
      </c>
    </row>
    <row r="2098" spans="1:7" outlineLevel="3" x14ac:dyDescent="0.2">
      <c r="E2098" s="16" t="str">
        <f>E$1583</f>
        <v>PR19 Cost of new debt revenue adjustment not eligible for tax uplift in 2022-23 CPIH FYA prices (ADDN2)</v>
      </c>
      <c r="F2098" s="166">
        <f t="shared" ref="F2098:G2098" si="744">F$1583</f>
        <v>0</v>
      </c>
      <c r="G2098" s="16" t="str">
        <f t="shared" si="744"/>
        <v>£m</v>
      </c>
    </row>
    <row r="2099" spans="1:7" outlineLevel="3" x14ac:dyDescent="0.2">
      <c r="E2099" s="16" t="str">
        <f xml:space="preserve"> E$1611</f>
        <v>PR19 Totex costs revenue adjustment not eligible for tax uplift in 2022-23 CPIH FYA prices (ADDN2)</v>
      </c>
      <c r="F2099" s="166">
        <f t="shared" ref="F2099:G2099" si="745" xml:space="preserve"> F$1611</f>
        <v>0</v>
      </c>
      <c r="G2099" s="16" t="str">
        <f t="shared" si="745"/>
        <v>£m</v>
      </c>
    </row>
    <row r="2100" spans="1:7" outlineLevel="3" x14ac:dyDescent="0.2">
      <c r="E2100" s="16" t="str">
        <f xml:space="preserve"> E$1639</f>
        <v>PR19 Tax revenue adjustment not eligible for tax uplift in 2022-23 CPIH FYA prices (ADDN2)</v>
      </c>
      <c r="F2100" s="166">
        <f t="shared" ref="F2100:G2100" si="746" xml:space="preserve"> F$1639</f>
        <v>0</v>
      </c>
      <c r="G2100" s="16" t="str">
        <f t="shared" si="746"/>
        <v>£m</v>
      </c>
    </row>
    <row r="2101" spans="1:7" outlineLevel="3" x14ac:dyDescent="0.2">
      <c r="E2101" s="16" t="str">
        <f xml:space="preserve"> E$1667</f>
        <v>PR19 RPI-CPIH wedge revenue adjustment not eligible for tax uplift in 2022-23 CPIH FYA prices (ADDN2)</v>
      </c>
      <c r="F2101" s="166">
        <f t="shared" ref="F2101:G2101" si="747" xml:space="preserve"> F$1667</f>
        <v>0</v>
      </c>
      <c r="G2101" s="16" t="str">
        <f t="shared" si="747"/>
        <v>£m</v>
      </c>
    </row>
    <row r="2102" spans="1:7" outlineLevel="3" x14ac:dyDescent="0.2">
      <c r="E2102" s="16" t="str">
        <f xml:space="preserve"> E$1695</f>
        <v>PR19 Strategic regional water resources revenue adjustment not eligible for tax uplift in 2022-23 CPIH FYA prices (ADDN2)</v>
      </c>
      <c r="F2102" s="166">
        <f t="shared" ref="F2102:G2102" si="748" xml:space="preserve"> F$1695</f>
        <v>0</v>
      </c>
      <c r="G2102" s="16" t="str">
        <f t="shared" si="748"/>
        <v>£m</v>
      </c>
    </row>
    <row r="2103" spans="1:7" outlineLevel="3" x14ac:dyDescent="0.2">
      <c r="E2103" s="16" t="str">
        <f xml:space="preserve"> E$1723</f>
        <v>PR19 Havant Thicket activities revenue adjustment not eligible for tax uplift in 2022-23 CPIH FYA prices (ADDN2)</v>
      </c>
      <c r="F2103" s="166">
        <f t="shared" ref="F2103:G2103" si="749" xml:space="preserve"> F$1723</f>
        <v>0</v>
      </c>
      <c r="G2103" s="16" t="str">
        <f t="shared" si="749"/>
        <v>£m</v>
      </c>
    </row>
    <row r="2104" spans="1:7" outlineLevel="3" x14ac:dyDescent="0.2">
      <c r="E2104" s="16" t="str">
        <f xml:space="preserve"> E$1751</f>
        <v>PR19 Green recovery costs revenue adjustment not eligible for tax uplift in 2022-23 CPIH FYA prices (ADDN2)</v>
      </c>
      <c r="F2104" s="166">
        <f t="shared" ref="F2104:G2104" si="750" xml:space="preserve"> F$1751</f>
        <v>0</v>
      </c>
      <c r="G2104" s="16" t="str">
        <f t="shared" si="750"/>
        <v>£m</v>
      </c>
    </row>
    <row r="2105" spans="1:7" outlineLevel="3" x14ac:dyDescent="0.2">
      <c r="E2105" s="16" t="str">
        <f xml:space="preserve"> E$1779</f>
        <v>PR19 Green recovery (TVM) revenue adjustment not eligible for tax uplift in 2022-23 CPIH FYA prices (ADDN2)</v>
      </c>
      <c r="F2105" s="166">
        <f t="shared" ref="F2105:G2105" si="751" xml:space="preserve"> F$1779</f>
        <v>0</v>
      </c>
      <c r="G2105" s="16" t="str">
        <f t="shared" si="751"/>
        <v>£m</v>
      </c>
    </row>
    <row r="2106" spans="1:7" outlineLevel="3" x14ac:dyDescent="0.2">
      <c r="E2106" s="16" t="str">
        <f xml:space="preserve"> E$1807</f>
        <v>Other revenue adjustment not eligible for tax uplift in 2022-23 CPIH FYA prices (ADDN2)</v>
      </c>
      <c r="F2106" s="166">
        <f t="shared" ref="F2106:G2106" si="752" xml:space="preserve"> F$1807</f>
        <v>0</v>
      </c>
      <c r="G2106" s="16" t="str">
        <f t="shared" si="752"/>
        <v>£m</v>
      </c>
    </row>
    <row r="2107" spans="1:7" outlineLevel="3" x14ac:dyDescent="0.2">
      <c r="E2107" s="16" t="str">
        <f xml:space="preserve"> E$1835</f>
        <v>PR19 Gearing outperformance revenue adjustment not eligible for tax uplift in 2022-23 CPIH FYA prices (ADDN2)</v>
      </c>
      <c r="F2107" s="166">
        <f t="shared" ref="F2107:G2107" si="753" xml:space="preserve"> F$1835</f>
        <v>0</v>
      </c>
      <c r="G2107" s="16" t="str">
        <f t="shared" si="753"/>
        <v>£m</v>
      </c>
    </row>
    <row r="2108" spans="1:7" outlineLevel="3" x14ac:dyDescent="0.2">
      <c r="E2108" s="16" t="str">
        <f xml:space="preserve"> E$1863</f>
        <v>PR19 Residential retail revenue adjustment not eligible for tax uplift in 2022-23 CPIH FYA prices (ADDN2)</v>
      </c>
      <c r="F2108" s="166">
        <f t="shared" ref="F2108:G2108" si="754" xml:space="preserve"> F$1863</f>
        <v>0</v>
      </c>
      <c r="G2108" s="16" t="str">
        <f t="shared" si="754"/>
        <v>£m</v>
      </c>
    </row>
    <row r="2109" spans="1:7" outlineLevel="3" x14ac:dyDescent="0.2">
      <c r="E2109" s="16" t="str">
        <f xml:space="preserve"> E$1891</f>
        <v>PR19 RFI revenue adjustment not eligible for tax uplift in 2022-23 CPIH FYA prices (ADDN2)</v>
      </c>
      <c r="F2109" s="166">
        <f t="shared" ref="F2109:G2109" si="755" xml:space="preserve"> F$1891</f>
        <v>0</v>
      </c>
      <c r="G2109" s="16" t="str">
        <f t="shared" si="755"/>
        <v>£m</v>
      </c>
    </row>
    <row r="2110" spans="1:7" outlineLevel="3" x14ac:dyDescent="0.2">
      <c r="E2110" s="16" t="str">
        <f xml:space="preserve"> E$1919</f>
        <v>PR19 Bioresources revenue adjustment not eligible for tax uplift in 2022-23 CPIH FYA prices (ADDN2)</v>
      </c>
      <c r="F2110" s="166">
        <f t="shared" ref="F2110:G2110" si="756" xml:space="preserve"> F$1919</f>
        <v>0</v>
      </c>
      <c r="G2110" s="16" t="str">
        <f t="shared" si="756"/>
        <v>£m</v>
      </c>
    </row>
    <row r="2111" spans="1:7" outlineLevel="3" x14ac:dyDescent="0.2">
      <c r="E2111" s="16" t="str">
        <f xml:space="preserve"> E$1946</f>
        <v>PR19 Bioresources forecasting accuracy incentive penalty adjustment not eligible for tax uplift in 2022-23 CPIH FYA prices (ADDN2)</v>
      </c>
      <c r="F2111" s="166">
        <f t="shared" ref="F2111:G2111" si="757" xml:space="preserve"> F$1946</f>
        <v>0</v>
      </c>
      <c r="G2111" s="16" t="str">
        <f t="shared" si="757"/>
        <v>£m</v>
      </c>
    </row>
    <row r="2112" spans="1:7" s="16" customFormat="1" outlineLevel="3" x14ac:dyDescent="0.2">
      <c r="A2112" s="163"/>
      <c r="B2112" s="163"/>
      <c r="C2112" s="164"/>
      <c r="D2112" s="165"/>
      <c r="E2112" s="271" t="s">
        <v>1163</v>
      </c>
      <c r="F2112" s="272">
        <f xml:space="preserve"> SUM( F2087:F2111 )</f>
        <v>0</v>
      </c>
      <c r="G2112" s="271" t="s">
        <v>158</v>
      </c>
    </row>
    <row r="2113" spans="3:7" outlineLevel="2" x14ac:dyDescent="0.2">
      <c r="C2113" s="40" t="s">
        <v>1164</v>
      </c>
      <c r="F2113" s="260"/>
    </row>
    <row r="2114" spans="3:7" outlineLevel="3" x14ac:dyDescent="0.2">
      <c r="E2114" s="16" t="str">
        <f xml:space="preserve"> E$1357</f>
        <v>PR14 BYR Residential retail revenue adjustment expressed in 2022-23 CPIH FYA prices</v>
      </c>
      <c r="F2114" s="166">
        <f t="shared" ref="F2114:G2114" si="758" xml:space="preserve"> F$1357</f>
        <v>-2.3530021589636974</v>
      </c>
      <c r="G2114" s="16" t="str">
        <f t="shared" si="758"/>
        <v>£m</v>
      </c>
    </row>
    <row r="2115" spans="3:7" outlineLevel="3" x14ac:dyDescent="0.2">
      <c r="E2115" s="16" t="str">
        <f xml:space="preserve"> E$1388</f>
        <v>PR19 ODI revenue adjustment not eligible for tax uplift in 2022-23 CPIH FYA prices (Residential retail)</v>
      </c>
      <c r="F2115" s="166">
        <f t="shared" ref="F2115:G2115" si="759" xml:space="preserve"> F$1388</f>
        <v>0</v>
      </c>
      <c r="G2115" s="16" t="str">
        <f t="shared" si="759"/>
        <v>£m</v>
      </c>
    </row>
    <row r="2116" spans="3:7" outlineLevel="3" x14ac:dyDescent="0.2">
      <c r="E2116" s="16" t="str">
        <f xml:space="preserve"> E$1416</f>
        <v>PR19 C-MeX revenue adjustment not eligible for tax uplift in 2022-23 CPIH FYA prices (Residential retail)</v>
      </c>
      <c r="F2116" s="166">
        <f t="shared" ref="F2116:G2116" si="760" xml:space="preserve"> F$1416</f>
        <v>0</v>
      </c>
      <c r="G2116" s="16" t="str">
        <f t="shared" si="760"/>
        <v>£m</v>
      </c>
    </row>
    <row r="2117" spans="3:7" outlineLevel="3" x14ac:dyDescent="0.2">
      <c r="E2117" s="16" t="str">
        <f xml:space="preserve"> E$1444</f>
        <v>PR19 D-MeX revenue adjustment not eligible for tax uplift in 2022-23 CPIH FYA prices (Residential retail)</v>
      </c>
      <c r="F2117" s="166">
        <f t="shared" ref="F2117:G2117" si="761" xml:space="preserve"> F$1444</f>
        <v>0</v>
      </c>
      <c r="G2117" s="16" t="str">
        <f t="shared" si="761"/>
        <v>£m</v>
      </c>
    </row>
    <row r="2118" spans="3:7" outlineLevel="3" x14ac:dyDescent="0.2">
      <c r="E2118" s="16" t="str">
        <f xml:space="preserve"> E$1472</f>
        <v>PR19 Bilateral entry (BEA) revenue adjustment not eligible for tax uplift in 2022-23 CPIH FYA prices (Residential retail)</v>
      </c>
      <c r="F2118" s="166">
        <f t="shared" ref="F2118:G2118" si="762" xml:space="preserve"> F$1472</f>
        <v>0</v>
      </c>
      <c r="G2118" s="16" t="str">
        <f t="shared" si="762"/>
        <v>£m</v>
      </c>
    </row>
    <row r="2119" spans="3:7" outlineLevel="3" x14ac:dyDescent="0.2">
      <c r="E2119" s="16" t="str">
        <f xml:space="preserve"> E$1500</f>
        <v>PR19 Business retail revenue adjustment not eligible for tax uplift in 2022-23 CPIH FYA prices (Residential retail)</v>
      </c>
      <c r="F2119" s="166">
        <f t="shared" ref="F2119:G2119" si="763" xml:space="preserve"> F$1500</f>
        <v>0</v>
      </c>
      <c r="G2119" s="16" t="str">
        <f t="shared" si="763"/>
        <v>£m</v>
      </c>
    </row>
    <row r="2120" spans="3:7" outlineLevel="3" x14ac:dyDescent="0.2">
      <c r="E2120" s="16" t="str">
        <f xml:space="preserve"> E$1528</f>
        <v>PR19 Water trading revenue adjustment not eligible for tax uplift in 2022-23 CPIH FYA prices (Residential retail)</v>
      </c>
      <c r="F2120" s="166">
        <f t="shared" ref="F2120:G2120" si="764" xml:space="preserve"> F$1528</f>
        <v>0</v>
      </c>
      <c r="G2120" s="16" t="str">
        <f t="shared" si="764"/>
        <v>£m</v>
      </c>
    </row>
    <row r="2121" spans="3:7" outlineLevel="3" x14ac:dyDescent="0.2">
      <c r="E2121" s="16" t="str">
        <f xml:space="preserve"> E$1556</f>
        <v>PR19 Developer services revenue adjustment not eligible for tax uplift in 2022-23 CPIH FYA prices (Residential retail)</v>
      </c>
      <c r="F2121" s="166">
        <f t="shared" ref="F2121:G2121" si="765" xml:space="preserve"> F$1556</f>
        <v>0</v>
      </c>
      <c r="G2121" s="16" t="str">
        <f t="shared" si="765"/>
        <v>£m</v>
      </c>
    </row>
    <row r="2122" spans="3:7" outlineLevel="3" x14ac:dyDescent="0.2">
      <c r="E2122" s="16" t="str">
        <f>E$1584</f>
        <v>PR19 Cost of new debt revenue adjustment not eligible for tax uplift in 2022-23 CPIH FYA prices (Residential retail)</v>
      </c>
      <c r="F2122" s="166">
        <f t="shared" ref="F2122:G2122" si="766">F$1584</f>
        <v>0</v>
      </c>
      <c r="G2122" s="16" t="str">
        <f t="shared" si="766"/>
        <v>£m</v>
      </c>
    </row>
    <row r="2123" spans="3:7" outlineLevel="3" x14ac:dyDescent="0.2">
      <c r="E2123" s="16" t="str">
        <f xml:space="preserve"> E$1612</f>
        <v>PR19 Totex costs revenue adjustment not eligible for tax uplift in 2022-23 CPIH FYA prices (Residential retail)</v>
      </c>
      <c r="F2123" s="166">
        <f t="shared" ref="F2123:G2123" si="767" xml:space="preserve"> F$1612</f>
        <v>0</v>
      </c>
      <c r="G2123" s="16" t="str">
        <f t="shared" si="767"/>
        <v>£m</v>
      </c>
    </row>
    <row r="2124" spans="3:7" outlineLevel="3" x14ac:dyDescent="0.2">
      <c r="E2124" s="16" t="str">
        <f xml:space="preserve"> E$1640</f>
        <v>PR19 Tax revenue adjustment not eligible for tax uplift in 2022-23 CPIH FYA prices (Residential retail)</v>
      </c>
      <c r="F2124" s="166">
        <f t="shared" ref="F2124:G2124" si="768" xml:space="preserve"> F$1640</f>
        <v>0</v>
      </c>
      <c r="G2124" s="16" t="str">
        <f t="shared" si="768"/>
        <v>£m</v>
      </c>
    </row>
    <row r="2125" spans="3:7" outlineLevel="3" x14ac:dyDescent="0.2">
      <c r="E2125" s="16" t="str">
        <f xml:space="preserve"> E$1668</f>
        <v>PR19 RPI-CPIH wedge revenue adjustment not eligible for tax uplift in 2022-23 CPIH FYA prices (Residential retail)</v>
      </c>
      <c r="F2125" s="166">
        <f t="shared" ref="F2125:G2125" si="769" xml:space="preserve"> F$1668</f>
        <v>0</v>
      </c>
      <c r="G2125" s="16" t="str">
        <f t="shared" si="769"/>
        <v>£m</v>
      </c>
    </row>
    <row r="2126" spans="3:7" outlineLevel="3" x14ac:dyDescent="0.2">
      <c r="E2126" s="16" t="str">
        <f xml:space="preserve"> E$1696</f>
        <v>PR19 Strategic regional water resources revenue adjustment not eligible for tax uplift in 2022-23 CPIH FYA prices (Residential retail)</v>
      </c>
      <c r="F2126" s="166">
        <f t="shared" ref="F2126:G2126" si="770" xml:space="preserve"> F$1696</f>
        <v>0</v>
      </c>
      <c r="G2126" s="16" t="str">
        <f t="shared" si="770"/>
        <v>£m</v>
      </c>
    </row>
    <row r="2127" spans="3:7" outlineLevel="3" x14ac:dyDescent="0.2">
      <c r="E2127" s="16" t="str">
        <f xml:space="preserve"> E$1724</f>
        <v>PR19 Havant Thicket activities revenue adjustment not eligible for tax uplift in 2022-23 CPIH FYA prices (Residential retail)</v>
      </c>
      <c r="F2127" s="166">
        <f t="shared" ref="F2127:G2127" si="771" xml:space="preserve"> F$1724</f>
        <v>0</v>
      </c>
      <c r="G2127" s="16" t="str">
        <f t="shared" si="771"/>
        <v>£m</v>
      </c>
    </row>
    <row r="2128" spans="3:7" outlineLevel="3" x14ac:dyDescent="0.2">
      <c r="E2128" s="16" t="str">
        <f xml:space="preserve"> E$1752</f>
        <v>PR19 Green recovery costs revenue adjustment not eligible for tax uplift in 2022-23 CPIH FYA prices (Residential retail)</v>
      </c>
      <c r="F2128" s="166">
        <f t="shared" ref="F2128:G2128" si="772" xml:space="preserve"> F$1752</f>
        <v>0</v>
      </c>
      <c r="G2128" s="16" t="str">
        <f t="shared" si="772"/>
        <v>£m</v>
      </c>
    </row>
    <row r="2129" spans="1:7" outlineLevel="3" x14ac:dyDescent="0.2">
      <c r="E2129" s="16" t="str">
        <f xml:space="preserve"> E$1780</f>
        <v>PR19 Green recovery (TVM) revenue adjustment not eligible for tax uplift in 2022-23 CPIH FYA prices (Residential retail)</v>
      </c>
      <c r="F2129" s="166">
        <f t="shared" ref="F2129:G2129" si="773" xml:space="preserve"> F$1780</f>
        <v>0</v>
      </c>
      <c r="G2129" s="16" t="str">
        <f t="shared" si="773"/>
        <v>£m</v>
      </c>
    </row>
    <row r="2130" spans="1:7" outlineLevel="3" x14ac:dyDescent="0.2">
      <c r="E2130" s="16" t="str">
        <f xml:space="preserve"> E$1808</f>
        <v>Other revenue adjustment not eligible for tax uplift in 2022-23 CPIH FYA prices (Residential retail)</v>
      </c>
      <c r="F2130" s="166">
        <f t="shared" ref="F2130:G2130" si="774" xml:space="preserve"> F$1808</f>
        <v>0</v>
      </c>
      <c r="G2130" s="16" t="str">
        <f t="shared" si="774"/>
        <v>£m</v>
      </c>
    </row>
    <row r="2131" spans="1:7" outlineLevel="3" x14ac:dyDescent="0.2">
      <c r="E2131" s="16" t="str">
        <f xml:space="preserve"> E$1836</f>
        <v>PR19 Gearing outperformance revenue adjustment not eligible for tax uplift in 2022-23 CPIH FYA prices (Residential retail)</v>
      </c>
      <c r="F2131" s="166">
        <f t="shared" ref="F2131:G2131" si="775" xml:space="preserve"> F$1836</f>
        <v>0</v>
      </c>
      <c r="G2131" s="16" t="str">
        <f t="shared" si="775"/>
        <v>£m</v>
      </c>
    </row>
    <row r="2132" spans="1:7" outlineLevel="3" x14ac:dyDescent="0.2">
      <c r="E2132" s="16" t="str">
        <f xml:space="preserve"> E$1864</f>
        <v>PR19 Residential retail revenue adjustment not eligible for tax uplift in 2022-23 CPIH FYA prices (Residential retail)</v>
      </c>
      <c r="F2132" s="166">
        <f t="shared" ref="F2132:G2132" si="776" xml:space="preserve"> F$1864</f>
        <v>-12.720431710437934</v>
      </c>
      <c r="G2132" s="16" t="str">
        <f t="shared" si="776"/>
        <v>£m</v>
      </c>
    </row>
    <row r="2133" spans="1:7" outlineLevel="3" x14ac:dyDescent="0.2">
      <c r="E2133" s="16" t="str">
        <f xml:space="preserve"> E$1892</f>
        <v>PR19 RFI revenue adjustment not eligible for tax uplift in 2022-23 CPIH FYA prices (Residential retail)</v>
      </c>
      <c r="F2133" s="166">
        <f t="shared" ref="F2133:G2133" si="777" xml:space="preserve"> F$1892</f>
        <v>0</v>
      </c>
      <c r="G2133" s="16" t="str">
        <f t="shared" si="777"/>
        <v>£m</v>
      </c>
    </row>
    <row r="2134" spans="1:7" outlineLevel="3" x14ac:dyDescent="0.2">
      <c r="E2134" s="16" t="str">
        <f xml:space="preserve"> E$1920</f>
        <v>PR19 Bioresources revenue adjustment not eligible for tax uplift in 2022-23 CPIH FYA prices (Residential retail)</v>
      </c>
      <c r="F2134" s="166">
        <f t="shared" ref="F2134:G2134" si="778" xml:space="preserve"> F$1920</f>
        <v>0</v>
      </c>
      <c r="G2134" s="16" t="str">
        <f t="shared" si="778"/>
        <v>£m</v>
      </c>
    </row>
    <row r="2135" spans="1:7" outlineLevel="3" x14ac:dyDescent="0.2">
      <c r="E2135" s="16" t="str">
        <f xml:space="preserve"> E$1947</f>
        <v>PR19 Bioresources forecasting accuracy incentive penalty adjustment not eligible for tax uplift in 2022-23 CPIH FYA prices (Residential retail)</v>
      </c>
      <c r="F2135" s="166">
        <f t="shared" ref="F2135:G2135" si="779" xml:space="preserve"> F$1947</f>
        <v>0</v>
      </c>
      <c r="G2135" s="16" t="str">
        <f t="shared" si="779"/>
        <v>£m</v>
      </c>
    </row>
    <row r="2136" spans="1:7" s="16" customFormat="1" outlineLevel="3" x14ac:dyDescent="0.2">
      <c r="A2136" s="163"/>
      <c r="B2136" s="163"/>
      <c r="C2136" s="164"/>
      <c r="D2136" s="165"/>
      <c r="E2136" s="271" t="s">
        <v>1165</v>
      </c>
      <c r="F2136" s="272">
        <f xml:space="preserve"> SUM( F2114:F2135 )</f>
        <v>-15.073433869401631</v>
      </c>
      <c r="G2136" s="271" t="s">
        <v>158</v>
      </c>
    </row>
    <row r="2137" spans="1:7" outlineLevel="2" x14ac:dyDescent="0.2">
      <c r="C2137" s="40" t="s">
        <v>1166</v>
      </c>
      <c r="F2137" s="260"/>
    </row>
    <row r="2138" spans="1:7" outlineLevel="3" x14ac:dyDescent="0.2">
      <c r="E2138" s="16" t="str">
        <f xml:space="preserve"> E$1389</f>
        <v>PR19 ODI revenue adjustment not eligible for tax uplift in 2022-23 CPIH FYA prices (Business retail)</v>
      </c>
      <c r="F2138" s="166">
        <f t="shared" ref="F2138:G2138" si="780" xml:space="preserve"> F$1389</f>
        <v>0</v>
      </c>
      <c r="G2138" s="16" t="str">
        <f t="shared" si="780"/>
        <v>£m</v>
      </c>
    </row>
    <row r="2139" spans="1:7" outlineLevel="3" x14ac:dyDescent="0.2">
      <c r="E2139" s="16" t="str">
        <f xml:space="preserve"> E$1417</f>
        <v>PR19 C-MeX revenue adjustment not eligible for tax uplift in 2022-23 CPIH FYA prices (Business retail)</v>
      </c>
      <c r="F2139" s="166">
        <f t="shared" ref="F2139:G2139" si="781" xml:space="preserve"> F$1417</f>
        <v>0</v>
      </c>
      <c r="G2139" s="16" t="str">
        <f t="shared" si="781"/>
        <v>£m</v>
      </c>
    </row>
    <row r="2140" spans="1:7" outlineLevel="3" x14ac:dyDescent="0.2">
      <c r="E2140" s="16" t="str">
        <f xml:space="preserve"> E$1445</f>
        <v>PR19 D-MeX revenue adjustment not eligible for tax uplift in 2022-23 CPIH FYA prices (Business retail)</v>
      </c>
      <c r="F2140" s="166">
        <f t="shared" ref="F2140:G2140" si="782" xml:space="preserve"> F$1445</f>
        <v>0</v>
      </c>
      <c r="G2140" s="16" t="str">
        <f t="shared" si="782"/>
        <v>£m</v>
      </c>
    </row>
    <row r="2141" spans="1:7" outlineLevel="3" x14ac:dyDescent="0.2">
      <c r="E2141" s="16" t="str">
        <f xml:space="preserve"> E$1473</f>
        <v>PR19 Bilateral entry (BEA) revenue adjustment not eligible for tax uplift in 2022-23 CPIH FYA prices (Business retail)</v>
      </c>
      <c r="F2141" s="166">
        <f t="shared" ref="F2141:G2141" si="783" xml:space="preserve"> F$1473</f>
        <v>0</v>
      </c>
      <c r="G2141" s="16" t="str">
        <f t="shared" si="783"/>
        <v>£m</v>
      </c>
    </row>
    <row r="2142" spans="1:7" outlineLevel="3" x14ac:dyDescent="0.2">
      <c r="E2142" s="16" t="str">
        <f xml:space="preserve"> E$1501</f>
        <v>PR19 Business retail revenue adjustment not eligible for tax uplift in 2022-23 CPIH FYA prices (Business retail)</v>
      </c>
      <c r="F2142" s="166">
        <f t="shared" ref="F2142:G2142" si="784" xml:space="preserve"> F$1501</f>
        <v>1.7591436110666878</v>
      </c>
      <c r="G2142" s="16" t="str">
        <f t="shared" si="784"/>
        <v>£m</v>
      </c>
    </row>
    <row r="2143" spans="1:7" outlineLevel="3" x14ac:dyDescent="0.2">
      <c r="E2143" s="16" t="str">
        <f xml:space="preserve"> E$1529</f>
        <v>PR19 Water trading revenue adjustment not eligible for tax uplift in 2022-23 CPIH FYA prices (Business retail)</v>
      </c>
      <c r="F2143" s="166">
        <f t="shared" ref="F2143:G2143" si="785" xml:space="preserve"> F$1529</f>
        <v>0</v>
      </c>
      <c r="G2143" s="16" t="str">
        <f t="shared" si="785"/>
        <v>£m</v>
      </c>
    </row>
    <row r="2144" spans="1:7" outlineLevel="3" x14ac:dyDescent="0.2">
      <c r="E2144" s="16" t="str">
        <f xml:space="preserve"> E$1557</f>
        <v>PR19 Developer services revenue adjustment not eligible for tax uplift in 2022-23 CPIH FYA prices (Business retail)</v>
      </c>
      <c r="F2144" s="166">
        <f t="shared" ref="F2144:G2144" si="786" xml:space="preserve"> F$1557</f>
        <v>0</v>
      </c>
      <c r="G2144" s="16" t="str">
        <f t="shared" si="786"/>
        <v>£m</v>
      </c>
    </row>
    <row r="2145" spans="1:7" outlineLevel="3" x14ac:dyDescent="0.2">
      <c r="E2145" s="16" t="str">
        <f>E$1585</f>
        <v>PR19 Cost of new debt revenue adjustment not eligible for tax uplift in 2022-23 CPIH FYA prices (Business retail)</v>
      </c>
      <c r="F2145" s="166">
        <f t="shared" ref="F2145:G2145" si="787">F$1585</f>
        <v>0</v>
      </c>
      <c r="G2145" s="16" t="str">
        <f t="shared" si="787"/>
        <v>£m</v>
      </c>
    </row>
    <row r="2146" spans="1:7" outlineLevel="3" x14ac:dyDescent="0.2">
      <c r="E2146" s="16" t="str">
        <f xml:space="preserve"> E$1613</f>
        <v>PR19 Totex costs revenue adjustment not eligible for tax uplift in 2022-23 CPIH FYA prices (Business retail)</v>
      </c>
      <c r="F2146" s="166">
        <f t="shared" ref="F2146:G2146" si="788" xml:space="preserve"> F$1613</f>
        <v>0</v>
      </c>
      <c r="G2146" s="16" t="str">
        <f t="shared" si="788"/>
        <v>£m</v>
      </c>
    </row>
    <row r="2147" spans="1:7" outlineLevel="3" x14ac:dyDescent="0.2">
      <c r="E2147" s="16" t="str">
        <f xml:space="preserve"> E$1641</f>
        <v>PR19 Tax revenue adjustment not eligible for tax uplift in 2022-23 CPIH FYA prices (Business retail)</v>
      </c>
      <c r="F2147" s="166">
        <f t="shared" ref="F2147:G2147" si="789" xml:space="preserve"> F$1641</f>
        <v>0</v>
      </c>
      <c r="G2147" s="16" t="str">
        <f t="shared" si="789"/>
        <v>£m</v>
      </c>
    </row>
    <row r="2148" spans="1:7" outlineLevel="3" x14ac:dyDescent="0.2">
      <c r="E2148" s="16" t="str">
        <f xml:space="preserve"> E$1669</f>
        <v>PR19 RPI-CPIH wedge revenue adjustment not eligible for tax uplift in 2022-23 CPIH FYA prices (Business retail)</v>
      </c>
      <c r="F2148" s="166">
        <f t="shared" ref="F2148:G2148" si="790" xml:space="preserve"> F$1669</f>
        <v>0</v>
      </c>
      <c r="G2148" s="16" t="str">
        <f t="shared" si="790"/>
        <v>£m</v>
      </c>
    </row>
    <row r="2149" spans="1:7" outlineLevel="3" x14ac:dyDescent="0.2">
      <c r="E2149" s="16" t="str">
        <f xml:space="preserve"> E$1697</f>
        <v>PR19 Strategic regional water resources revenue adjustment not eligible for tax uplift in 2022-23 CPIH FYA prices (Business retail)</v>
      </c>
      <c r="F2149" s="166">
        <f t="shared" ref="F2149:G2149" si="791" xml:space="preserve"> F$1697</f>
        <v>0</v>
      </c>
      <c r="G2149" s="16" t="str">
        <f t="shared" si="791"/>
        <v>£m</v>
      </c>
    </row>
    <row r="2150" spans="1:7" outlineLevel="3" x14ac:dyDescent="0.2">
      <c r="E2150" s="16" t="str">
        <f xml:space="preserve"> E$1725</f>
        <v>PR19 Havant Thicket activities revenue adjustment not eligible for tax uplift in 2022-23 CPIH FYA prices (Business retail)</v>
      </c>
      <c r="F2150" s="166">
        <f t="shared" ref="F2150:G2150" si="792" xml:space="preserve"> F$1725</f>
        <v>0</v>
      </c>
      <c r="G2150" s="16" t="str">
        <f t="shared" si="792"/>
        <v>£m</v>
      </c>
    </row>
    <row r="2151" spans="1:7" outlineLevel="3" x14ac:dyDescent="0.2">
      <c r="E2151" s="16" t="str">
        <f xml:space="preserve"> E$1753</f>
        <v>PR19 Green recovery costs revenue adjustment not eligible for tax uplift in 2022-23 CPIH FYA prices (Business retail)</v>
      </c>
      <c r="F2151" s="166">
        <f t="shared" ref="F2151:G2151" si="793" xml:space="preserve"> F$1753</f>
        <v>0</v>
      </c>
      <c r="G2151" s="16" t="str">
        <f t="shared" si="793"/>
        <v>£m</v>
      </c>
    </row>
    <row r="2152" spans="1:7" outlineLevel="3" x14ac:dyDescent="0.2">
      <c r="E2152" s="16" t="str">
        <f xml:space="preserve"> E$1781</f>
        <v>PR19 Green recovery (TVM) revenue adjustment not eligible for tax uplift in 2022-23 CPIH FYA prices (Business retail)</v>
      </c>
      <c r="F2152" s="166">
        <f t="shared" ref="F2152:G2152" si="794" xml:space="preserve"> F$1781</f>
        <v>0</v>
      </c>
      <c r="G2152" s="16" t="str">
        <f t="shared" si="794"/>
        <v>£m</v>
      </c>
    </row>
    <row r="2153" spans="1:7" outlineLevel="3" x14ac:dyDescent="0.2">
      <c r="E2153" s="16" t="str">
        <f xml:space="preserve"> E$1809</f>
        <v>Other revenue adjustment not eligible for tax uplift in 2022-23 CPIH FYA prices (Business retail)</v>
      </c>
      <c r="F2153" s="166">
        <f t="shared" ref="F2153:G2153" si="795" xml:space="preserve"> F$1809</f>
        <v>0</v>
      </c>
      <c r="G2153" s="16" t="str">
        <f t="shared" si="795"/>
        <v>£m</v>
      </c>
    </row>
    <row r="2154" spans="1:7" outlineLevel="3" x14ac:dyDescent="0.2">
      <c r="E2154" s="16" t="str">
        <f xml:space="preserve"> E$1837</f>
        <v>PR19 Gearing outperformance revenue adjustment not eligible for tax uplift in 2022-23 CPIH FYA prices (Business retail)</v>
      </c>
      <c r="F2154" s="166">
        <f t="shared" ref="F2154:G2154" si="796" xml:space="preserve"> F$1837</f>
        <v>0</v>
      </c>
      <c r="G2154" s="16" t="str">
        <f t="shared" si="796"/>
        <v>£m</v>
      </c>
    </row>
    <row r="2155" spans="1:7" outlineLevel="3" x14ac:dyDescent="0.2">
      <c r="E2155" s="16" t="str">
        <f xml:space="preserve"> E$1865</f>
        <v>PR19 Residential retail revenue adjustment not eligible for tax uplift in 2022-23 CPIH FYA prices (Business retail)</v>
      </c>
      <c r="F2155" s="166">
        <f t="shared" ref="F2155:G2155" si="797" xml:space="preserve"> F$1865</f>
        <v>0</v>
      </c>
      <c r="G2155" s="16" t="str">
        <f t="shared" si="797"/>
        <v>£m</v>
      </c>
    </row>
    <row r="2156" spans="1:7" outlineLevel="3" x14ac:dyDescent="0.2">
      <c r="E2156" s="16" t="str">
        <f xml:space="preserve"> E$1893</f>
        <v>PR19 RFI revenue adjustment not eligible for tax uplift in 2022-23 CPIH FYA prices (Business retail)</v>
      </c>
      <c r="F2156" s="166">
        <f t="shared" ref="F2156:G2156" si="798" xml:space="preserve"> F$1893</f>
        <v>0</v>
      </c>
      <c r="G2156" s="16" t="str">
        <f t="shared" si="798"/>
        <v>£m</v>
      </c>
    </row>
    <row r="2157" spans="1:7" outlineLevel="3" x14ac:dyDescent="0.2">
      <c r="E2157" s="16" t="str">
        <f xml:space="preserve"> E$1921</f>
        <v>PR19 Bioresources revenue adjustment not eligible for tax uplift in 2022-23 CPIH FYA prices (Business retail)</v>
      </c>
      <c r="F2157" s="166">
        <f t="shared" ref="F2157:G2157" si="799" xml:space="preserve"> F$1921</f>
        <v>0</v>
      </c>
      <c r="G2157" s="16" t="str">
        <f t="shared" si="799"/>
        <v>£m</v>
      </c>
    </row>
    <row r="2158" spans="1:7" outlineLevel="3" x14ac:dyDescent="0.2">
      <c r="E2158" s="16" t="str">
        <f xml:space="preserve"> E$1948</f>
        <v>PR19 Bioresources forecasting accuracy incentive penalty adjustment not eligible for tax uplift in 2022-23 CPIH FYA prices (Business retail)</v>
      </c>
      <c r="F2158" s="166">
        <f t="shared" ref="F2158:G2158" si="800" xml:space="preserve"> F$1948</f>
        <v>0</v>
      </c>
      <c r="G2158" s="16" t="str">
        <f t="shared" si="800"/>
        <v>£m</v>
      </c>
    </row>
    <row r="2159" spans="1:7" s="16" customFormat="1" outlineLevel="3" x14ac:dyDescent="0.2">
      <c r="A2159" s="163"/>
      <c r="B2159" s="163"/>
      <c r="C2159" s="164"/>
      <c r="D2159" s="165"/>
      <c r="E2159" s="271" t="s">
        <v>1167</v>
      </c>
      <c r="F2159" s="272">
        <f xml:space="preserve"> SUM( F2137:F2158 )</f>
        <v>1.7591436110666878</v>
      </c>
      <c r="G2159" s="271" t="s">
        <v>158</v>
      </c>
    </row>
    <row r="2160" spans="1:7" s="16" customFormat="1" x14ac:dyDescent="0.2">
      <c r="A2160" s="163"/>
      <c r="B2160" s="163"/>
      <c r="C2160" s="164"/>
      <c r="D2160" s="165"/>
      <c r="F2160" s="166"/>
    </row>
    <row r="2161" spans="1:23" s="223" customFormat="1" x14ac:dyDescent="0.2">
      <c r="A2161" s="223" t="s">
        <v>1168</v>
      </c>
    </row>
    <row r="2162" spans="1:23" s="16" customFormat="1" outlineLevel="1" x14ac:dyDescent="0.2">
      <c r="A2162" s="251"/>
      <c r="B2162" s="10" t="s">
        <v>1169</v>
      </c>
      <c r="C2162" s="252"/>
      <c r="D2162" s="253"/>
      <c r="E2162" s="11"/>
      <c r="F2162" s="270"/>
      <c r="G2162" s="254"/>
      <c r="H2162" s="254"/>
      <c r="I2162" s="254"/>
      <c r="J2162" s="268"/>
      <c r="K2162" s="268"/>
      <c r="L2162" s="268"/>
      <c r="M2162" s="268"/>
      <c r="N2162" s="268"/>
      <c r="O2162" s="268"/>
      <c r="P2162" s="268"/>
      <c r="Q2162" s="268"/>
      <c r="R2162" s="268"/>
      <c r="S2162" s="268"/>
      <c r="T2162" s="268"/>
      <c r="U2162" s="268"/>
      <c r="V2162" s="268"/>
      <c r="W2162" s="268"/>
    </row>
    <row r="2163" spans="1:23" s="16" customFormat="1" outlineLevel="2" x14ac:dyDescent="0.2">
      <c r="A2163" s="10"/>
      <c r="C2163" s="40"/>
      <c r="D2163" s="46"/>
      <c r="E2163" s="254" t="str">
        <f xml:space="preserve"> E$1150</f>
        <v xml:space="preserve">Company - Unprofiled post financeability adjustments eligible for tax uplift - real (2022-23 CPIH FYA prices) (WR) </v>
      </c>
      <c r="F2163" s="270">
        <f t="shared" ref="F2163:G2163" si="801" xml:space="preserve"> F$1150</f>
        <v>0</v>
      </c>
      <c r="G2163" s="254" t="str">
        <f t="shared" si="801"/>
        <v>£m</v>
      </c>
      <c r="H2163" s="11"/>
      <c r="I2163" s="11"/>
    </row>
    <row r="2164" spans="1:23" s="16" customFormat="1" outlineLevel="2" x14ac:dyDescent="0.2">
      <c r="A2164" s="251"/>
      <c r="B2164" s="251"/>
      <c r="C2164" s="252"/>
      <c r="D2164" s="253"/>
      <c r="E2164" s="254" t="str">
        <f xml:space="preserve"> E$1177</f>
        <v xml:space="preserve">Company - Unprofiled post financeability adjustments eligible for tax uplift - real (2022-23 CPIH FYA prices) (WN) </v>
      </c>
      <c r="F2164" s="270">
        <f t="shared" ref="F2164:G2164" si="802" xml:space="preserve"> F$1177</f>
        <v>0</v>
      </c>
      <c r="G2164" s="254" t="str">
        <f t="shared" si="802"/>
        <v>£m</v>
      </c>
      <c r="H2164" s="254"/>
      <c r="I2164" s="254"/>
      <c r="J2164" s="268"/>
      <c r="K2164" s="268"/>
      <c r="L2164" s="268"/>
      <c r="M2164" s="268"/>
      <c r="N2164" s="268"/>
      <c r="O2164" s="268"/>
      <c r="P2164" s="268"/>
      <c r="Q2164" s="268"/>
      <c r="R2164" s="268"/>
      <c r="S2164" s="268"/>
      <c r="T2164" s="268"/>
      <c r="U2164" s="268"/>
      <c r="V2164" s="268"/>
      <c r="W2164" s="268"/>
    </row>
    <row r="2165" spans="1:23" s="16" customFormat="1" outlineLevel="2" x14ac:dyDescent="0.2">
      <c r="A2165" s="251"/>
      <c r="B2165" s="251"/>
      <c r="C2165" s="252"/>
      <c r="D2165" s="253"/>
      <c r="E2165" s="254" t="str">
        <f xml:space="preserve"> E$1204</f>
        <v xml:space="preserve">Company - Unprofiled post financeability adjustments eligible for tax uplift - real (2022-23 CPIH FYA prices) (WWN) </v>
      </c>
      <c r="F2165" s="270">
        <f t="shared" ref="F2165:G2165" si="803" xml:space="preserve"> F$1204</f>
        <v>0</v>
      </c>
      <c r="G2165" s="254" t="str">
        <f t="shared" si="803"/>
        <v>£m</v>
      </c>
      <c r="H2165" s="254"/>
      <c r="I2165" s="254"/>
      <c r="J2165" s="268"/>
      <c r="K2165" s="268"/>
      <c r="L2165" s="268"/>
      <c r="M2165" s="268"/>
      <c r="N2165" s="268"/>
      <c r="O2165" s="268"/>
      <c r="P2165" s="268"/>
      <c r="Q2165" s="268"/>
      <c r="R2165" s="268"/>
      <c r="S2165" s="268"/>
      <c r="T2165" s="268"/>
      <c r="U2165" s="268"/>
      <c r="V2165" s="268"/>
      <c r="W2165" s="268"/>
    </row>
    <row r="2166" spans="1:23" s="16" customFormat="1" outlineLevel="2" x14ac:dyDescent="0.2">
      <c r="A2166" s="251"/>
      <c r="B2166" s="251"/>
      <c r="C2166" s="252"/>
      <c r="D2166" s="253"/>
      <c r="E2166" s="254" t="str">
        <f xml:space="preserve"> E$1231</f>
        <v xml:space="preserve">Company - Unprofiled post financeability adjustments eligible for tax uplift - real (2022-23 CPIH FYA prices) (BR) </v>
      </c>
      <c r="F2166" s="270">
        <f t="shared" ref="F2166:G2166" si="804" xml:space="preserve"> F$1231</f>
        <v>0</v>
      </c>
      <c r="G2166" s="254" t="str">
        <f t="shared" si="804"/>
        <v>£m</v>
      </c>
      <c r="H2166" s="254"/>
      <c r="I2166" s="254"/>
      <c r="J2166" s="268"/>
      <c r="K2166" s="268"/>
      <c r="L2166" s="268"/>
      <c r="M2166" s="268"/>
      <c r="N2166" s="268"/>
      <c r="O2166" s="268"/>
      <c r="P2166" s="268"/>
      <c r="Q2166" s="268"/>
      <c r="R2166" s="268"/>
      <c r="S2166" s="268"/>
      <c r="T2166" s="268"/>
      <c r="U2166" s="268"/>
      <c r="V2166" s="268"/>
      <c r="W2166" s="268"/>
    </row>
    <row r="2167" spans="1:23" s="16" customFormat="1" outlineLevel="2" x14ac:dyDescent="0.2">
      <c r="A2167" s="251"/>
      <c r="B2167" s="251"/>
      <c r="C2167" s="252"/>
      <c r="D2167" s="253"/>
      <c r="E2167" s="254" t="str">
        <f xml:space="preserve"> E$1258</f>
        <v xml:space="preserve">Company - Unprofiled post financeability adjustments eligible for tax uplift - real (2022-23 CPIH FYA prices) (ADDN1) </v>
      </c>
      <c r="F2167" s="270">
        <f t="shared" ref="F2167:G2167" si="805" xml:space="preserve"> F$1258</f>
        <v>0</v>
      </c>
      <c r="G2167" s="254" t="str">
        <f t="shared" si="805"/>
        <v>£m</v>
      </c>
      <c r="H2167" s="254"/>
      <c r="I2167" s="254"/>
      <c r="J2167" s="268"/>
      <c r="K2167" s="268"/>
      <c r="L2167" s="268"/>
      <c r="M2167" s="268"/>
      <c r="N2167" s="268"/>
      <c r="O2167" s="268"/>
      <c r="P2167" s="268"/>
      <c r="Q2167" s="268"/>
      <c r="R2167" s="268"/>
      <c r="S2167" s="268"/>
      <c r="T2167" s="268"/>
      <c r="U2167" s="268"/>
      <c r="V2167" s="268"/>
      <c r="W2167" s="268"/>
    </row>
    <row r="2168" spans="1:23" s="16" customFormat="1" outlineLevel="2" x14ac:dyDescent="0.2">
      <c r="A2168" s="251"/>
      <c r="B2168" s="251"/>
      <c r="C2168" s="252"/>
      <c r="D2168" s="253"/>
      <c r="E2168" s="254" t="str">
        <f xml:space="preserve"> E$1285</f>
        <v xml:space="preserve">Company - Unprofiled post financeability adjustments eligible for tax uplift - real (2022-23 CPIH FYA prices) (ADDN2) </v>
      </c>
      <c r="F2168" s="270">
        <f t="shared" ref="F2168:G2168" si="806" xml:space="preserve"> F$1285</f>
        <v>0</v>
      </c>
      <c r="G2168" s="254" t="str">
        <f t="shared" si="806"/>
        <v>£m</v>
      </c>
      <c r="H2168" s="254"/>
      <c r="I2168" s="254"/>
      <c r="J2168" s="268"/>
      <c r="K2168" s="268"/>
      <c r="L2168" s="268"/>
      <c r="M2168" s="268"/>
      <c r="N2168" s="268"/>
      <c r="O2168" s="268"/>
      <c r="P2168" s="268"/>
      <c r="Q2168" s="268"/>
      <c r="R2168" s="268"/>
      <c r="S2168" s="268"/>
      <c r="T2168" s="268"/>
      <c r="U2168" s="268"/>
      <c r="V2168" s="268"/>
      <c r="W2168" s="268"/>
    </row>
    <row r="2169" spans="1:23" s="16" customFormat="1" outlineLevel="1" x14ac:dyDescent="0.2">
      <c r="A2169" s="251"/>
      <c r="B2169" s="251"/>
      <c r="C2169" s="252"/>
      <c r="D2169" s="253"/>
      <c r="E2169" s="254"/>
      <c r="F2169" s="270"/>
      <c r="G2169" s="254"/>
      <c r="H2169" s="254"/>
      <c r="I2169" s="254"/>
      <c r="J2169" s="268"/>
      <c r="K2169" s="268"/>
      <c r="L2169" s="268"/>
      <c r="M2169" s="268"/>
      <c r="N2169" s="268"/>
      <c r="O2169" s="268"/>
      <c r="P2169" s="268"/>
      <c r="Q2169" s="268"/>
      <c r="R2169" s="268"/>
      <c r="S2169" s="268"/>
      <c r="T2169" s="268"/>
      <c r="U2169" s="268"/>
      <c r="V2169" s="268"/>
      <c r="W2169" s="268"/>
    </row>
    <row r="2170" spans="1:23" s="16" customFormat="1" outlineLevel="1" x14ac:dyDescent="0.2">
      <c r="A2170" s="251"/>
      <c r="B2170" s="10" t="s">
        <v>1170</v>
      </c>
      <c r="C2170" s="252"/>
      <c r="D2170" s="253"/>
      <c r="E2170" s="254"/>
      <c r="F2170" s="270"/>
      <c r="G2170" s="254"/>
      <c r="H2170" s="254"/>
      <c r="I2170" s="254"/>
      <c r="J2170" s="268"/>
      <c r="K2170" s="268"/>
      <c r="L2170" s="268"/>
      <c r="M2170" s="268"/>
      <c r="N2170" s="268"/>
      <c r="O2170" s="268"/>
      <c r="P2170" s="268"/>
      <c r="Q2170" s="268"/>
      <c r="R2170" s="268"/>
      <c r="S2170" s="268"/>
      <c r="T2170" s="268"/>
      <c r="U2170" s="268"/>
      <c r="V2170" s="268"/>
      <c r="W2170" s="268"/>
    </row>
    <row r="2171" spans="1:23" s="16" customFormat="1" outlineLevel="2" x14ac:dyDescent="0.2">
      <c r="A2171" s="10"/>
      <c r="C2171" s="40"/>
      <c r="D2171" s="46"/>
      <c r="E2171" s="254" t="str">
        <f xml:space="preserve"> E$1977</f>
        <v xml:space="preserve">Company - Unprofiled post financeability adjustments not eligible for tax uplift - real (2022-23 CPIH FYA prices) (WR) </v>
      </c>
      <c r="F2171" s="270">
        <f t="shared" ref="F2171:G2171" si="807" xml:space="preserve"> F$1977</f>
        <v>2.6253185082271617</v>
      </c>
      <c r="G2171" s="254" t="str">
        <f t="shared" si="807"/>
        <v>£m</v>
      </c>
      <c r="H2171" s="11"/>
      <c r="I2171" s="11"/>
    </row>
    <row r="2172" spans="1:23" s="16" customFormat="1" outlineLevel="2" x14ac:dyDescent="0.2">
      <c r="A2172" s="251"/>
      <c r="B2172" s="251"/>
      <c r="C2172" s="252"/>
      <c r="D2172" s="253"/>
      <c r="E2172" s="254" t="str">
        <f xml:space="preserve"> E$2004</f>
        <v xml:space="preserve">Company - Unprofiled post financeability adjustments not eligible for tax uplift - real (2022-23 CPIH FYA prices) (WN) </v>
      </c>
      <c r="F2172" s="270">
        <f t="shared" ref="F2172:G2172" si="808" xml:space="preserve"> F$2004</f>
        <v>12.51023739473108</v>
      </c>
      <c r="G2172" s="254" t="str">
        <f t="shared" si="808"/>
        <v>£m</v>
      </c>
      <c r="H2172" s="254"/>
      <c r="I2172" s="254"/>
      <c r="J2172" s="268"/>
      <c r="K2172" s="268"/>
      <c r="L2172" s="268"/>
      <c r="M2172" s="268"/>
      <c r="N2172" s="268"/>
      <c r="O2172" s="268"/>
      <c r="P2172" s="268"/>
      <c r="Q2172" s="268"/>
      <c r="R2172" s="268"/>
      <c r="S2172" s="268"/>
      <c r="T2172" s="268"/>
      <c r="U2172" s="268"/>
      <c r="V2172" s="268"/>
      <c r="W2172" s="268"/>
    </row>
    <row r="2173" spans="1:23" s="16" customFormat="1" outlineLevel="2" x14ac:dyDescent="0.2">
      <c r="A2173" s="251"/>
      <c r="B2173" s="251"/>
      <c r="C2173" s="252"/>
      <c r="D2173" s="253"/>
      <c r="E2173" s="254" t="str">
        <f xml:space="preserve"> E$2031</f>
        <v xml:space="preserve">Company - Unprofiled post financeability adjustments not eligible for tax uplift - real (2022-23 CPIH FYA prices) (WWN) </v>
      </c>
      <c r="F2173" s="270">
        <f t="shared" ref="F2173:G2173" si="809" xml:space="preserve"> F$2031</f>
        <v>12.236580534746103</v>
      </c>
      <c r="G2173" s="254" t="str">
        <f t="shared" si="809"/>
        <v>£m</v>
      </c>
      <c r="H2173" s="254"/>
      <c r="I2173" s="254"/>
      <c r="J2173" s="268"/>
      <c r="K2173" s="268"/>
      <c r="L2173" s="268"/>
      <c r="M2173" s="268"/>
      <c r="N2173" s="268"/>
      <c r="O2173" s="268"/>
      <c r="P2173" s="268"/>
      <c r="Q2173" s="268"/>
      <c r="R2173" s="268"/>
      <c r="S2173" s="268"/>
      <c r="T2173" s="268"/>
      <c r="U2173" s="268"/>
      <c r="V2173" s="268"/>
      <c r="W2173" s="268"/>
    </row>
    <row r="2174" spans="1:23" s="16" customFormat="1" outlineLevel="2" x14ac:dyDescent="0.2">
      <c r="A2174" s="251"/>
      <c r="B2174" s="251"/>
      <c r="C2174" s="252"/>
      <c r="D2174" s="253"/>
      <c r="E2174" s="254" t="str">
        <f xml:space="preserve"> E$2058</f>
        <v xml:space="preserve">Company - Unprofiled post financeability adjustments not eligible for tax uplift - real (2022-23 CPIH FYA prices) (BR) </v>
      </c>
      <c r="F2174" s="270">
        <f t="shared" ref="F2174:G2174" si="810" xml:space="preserve"> F$2058</f>
        <v>-9.3771184623047454E-2</v>
      </c>
      <c r="G2174" s="254" t="str">
        <f t="shared" si="810"/>
        <v>£m</v>
      </c>
      <c r="H2174" s="254"/>
      <c r="I2174" s="254"/>
      <c r="J2174" s="268"/>
      <c r="K2174" s="268"/>
      <c r="L2174" s="268"/>
      <c r="M2174" s="268"/>
      <c r="N2174" s="268"/>
      <c r="O2174" s="268"/>
      <c r="P2174" s="268"/>
      <c r="Q2174" s="268"/>
      <c r="R2174" s="268"/>
      <c r="S2174" s="268"/>
      <c r="T2174" s="268"/>
      <c r="U2174" s="268"/>
      <c r="V2174" s="268"/>
      <c r="W2174" s="268"/>
    </row>
    <row r="2175" spans="1:23" s="16" customFormat="1" outlineLevel="2" x14ac:dyDescent="0.2">
      <c r="A2175" s="251"/>
      <c r="B2175" s="251"/>
      <c r="C2175" s="252"/>
      <c r="D2175" s="253"/>
      <c r="E2175" s="254" t="str">
        <f xml:space="preserve"> E$2085</f>
        <v xml:space="preserve">Company - Unprofiled post financeability adjustments not eligible for tax uplift - real (2022-23 CPIH FYA prices) (ADDN1) </v>
      </c>
      <c r="F2175" s="270">
        <f t="shared" ref="F2175:G2175" si="811" xml:space="preserve"> F$2085</f>
        <v>0</v>
      </c>
      <c r="G2175" s="254" t="str">
        <f t="shared" si="811"/>
        <v>£m</v>
      </c>
      <c r="H2175" s="254"/>
      <c r="I2175" s="254"/>
      <c r="J2175" s="268"/>
      <c r="K2175" s="268"/>
      <c r="L2175" s="268"/>
      <c r="M2175" s="268"/>
      <c r="N2175" s="268"/>
      <c r="O2175" s="268"/>
      <c r="P2175" s="268"/>
      <c r="Q2175" s="268"/>
      <c r="R2175" s="268"/>
      <c r="S2175" s="268"/>
      <c r="T2175" s="268"/>
      <c r="U2175" s="268"/>
      <c r="V2175" s="268"/>
      <c r="W2175" s="268"/>
    </row>
    <row r="2176" spans="1:23" s="16" customFormat="1" outlineLevel="2" x14ac:dyDescent="0.2">
      <c r="A2176" s="251"/>
      <c r="B2176" s="251"/>
      <c r="C2176" s="252"/>
      <c r="D2176" s="253"/>
      <c r="E2176" s="254" t="str">
        <f xml:space="preserve"> E$2112</f>
        <v xml:space="preserve">Company - Unprofiled post financeability adjustments not eligible for tax uplift - real (2022-23 CPIH FYA prices) (ADDN2) </v>
      </c>
      <c r="F2176" s="270">
        <f t="shared" ref="F2176:G2176" si="812" xml:space="preserve"> F$2112</f>
        <v>0</v>
      </c>
      <c r="G2176" s="254" t="str">
        <f t="shared" si="812"/>
        <v>£m</v>
      </c>
      <c r="H2176" s="254"/>
      <c r="I2176" s="254"/>
      <c r="J2176" s="268"/>
      <c r="K2176" s="268"/>
      <c r="L2176" s="268"/>
      <c r="M2176" s="268"/>
      <c r="N2176" s="268"/>
      <c r="O2176" s="268"/>
      <c r="P2176" s="268"/>
      <c r="Q2176" s="268"/>
      <c r="R2176" s="268"/>
      <c r="S2176" s="268"/>
      <c r="T2176" s="268"/>
      <c r="U2176" s="268"/>
      <c r="V2176" s="268"/>
      <c r="W2176" s="268"/>
    </row>
    <row r="2177" spans="1:23" s="16" customFormat="1" outlineLevel="2" x14ac:dyDescent="0.2">
      <c r="A2177" s="251"/>
      <c r="B2177" s="251"/>
      <c r="C2177" s="252"/>
      <c r="D2177" s="253"/>
      <c r="E2177" s="11"/>
      <c r="F2177" s="260"/>
      <c r="G2177" s="11"/>
      <c r="H2177" s="254"/>
      <c r="I2177" s="254"/>
      <c r="J2177" s="268"/>
      <c r="K2177" s="268"/>
      <c r="L2177" s="268"/>
      <c r="M2177" s="268"/>
      <c r="N2177" s="268"/>
      <c r="O2177" s="268"/>
      <c r="P2177" s="268"/>
      <c r="Q2177" s="268"/>
      <c r="R2177" s="268"/>
      <c r="S2177" s="268"/>
      <c r="T2177" s="268"/>
      <c r="U2177" s="268"/>
      <c r="V2177" s="268"/>
      <c r="W2177" s="268"/>
    </row>
    <row r="2178" spans="1:23" s="16" customFormat="1" outlineLevel="2" x14ac:dyDescent="0.2">
      <c r="A2178" s="10"/>
      <c r="B2178" s="10"/>
      <c r="C2178" s="40"/>
      <c r="D2178" s="46"/>
      <c r="E2178" s="254" t="str">
        <f xml:space="preserve"> E$2136</f>
        <v>Company - Unprofiled - Residential retail revenue adjustment - real (2022-23 CPIH FYA prices)</v>
      </c>
      <c r="F2178" s="270">
        <f t="shared" ref="F2178:G2178" si="813" xml:space="preserve"> F$2136</f>
        <v>-15.073433869401631</v>
      </c>
      <c r="G2178" s="254" t="str">
        <f t="shared" si="813"/>
        <v>£m</v>
      </c>
      <c r="H2178" s="11"/>
      <c r="I2178" s="11"/>
    </row>
    <row r="2179" spans="1:23" s="16" customFormat="1" outlineLevel="2" x14ac:dyDescent="0.2">
      <c r="A2179" s="251"/>
      <c r="B2179" s="251"/>
      <c r="C2179" s="252"/>
      <c r="D2179" s="253"/>
      <c r="E2179" s="254" t="str">
        <f xml:space="preserve"> E$2159</f>
        <v>Company - Unprofiled - Business retail revenue adjustment - real (2022-23 CPIH FYA prices)</v>
      </c>
      <c r="F2179" s="270">
        <f xml:space="preserve"> F$2159</f>
        <v>1.7591436110666878</v>
      </c>
      <c r="G2179" s="254" t="str">
        <f xml:space="preserve"> G$2159</f>
        <v>£m</v>
      </c>
      <c r="H2179" s="254"/>
      <c r="I2179" s="254"/>
      <c r="J2179" s="268"/>
      <c r="K2179" s="268"/>
      <c r="L2179" s="268"/>
      <c r="M2179" s="268"/>
      <c r="N2179" s="268"/>
      <c r="O2179" s="268"/>
      <c r="P2179" s="268"/>
      <c r="Q2179" s="268"/>
      <c r="R2179" s="268"/>
      <c r="S2179" s="268"/>
      <c r="T2179" s="268"/>
      <c r="U2179" s="268"/>
      <c r="V2179" s="268"/>
      <c r="W2179" s="268"/>
    </row>
    <row r="2180" spans="1:23" s="16" customFormat="1" x14ac:dyDescent="0.2">
      <c r="A2180" s="163"/>
      <c r="B2180" s="163"/>
      <c r="C2180" s="164"/>
      <c r="D2180" s="165"/>
      <c r="F2180" s="166"/>
    </row>
    <row r="2181" spans="1:23" s="16" customFormat="1" x14ac:dyDescent="0.2">
      <c r="A2181" s="10"/>
      <c r="B2181" s="10" t="s">
        <v>90</v>
      </c>
      <c r="C2181" s="40"/>
      <c r="D2181" s="46"/>
      <c r="E2181" s="11"/>
      <c r="F2181" s="11"/>
      <c r="G2181" s="11"/>
      <c r="H2181" s="11"/>
      <c r="I2181" s="11"/>
    </row>
    <row r="2182" spans="1:23" s="16" customFormat="1" x14ac:dyDescent="0.2">
      <c r="A2182" s="10"/>
      <c r="B2182" s="10"/>
      <c r="C2182" s="40"/>
      <c r="D2182" s="46"/>
      <c r="E2182" s="11"/>
      <c r="F2182" s="11"/>
      <c r="G2182" s="11"/>
      <c r="H2182" s="11"/>
      <c r="I2182" s="11"/>
    </row>
    <row r="2183" spans="1:23" s="16" customFormat="1" x14ac:dyDescent="0.2">
      <c r="A2183" s="10"/>
      <c r="B2183" s="10"/>
      <c r="C2183" s="40"/>
      <c r="D2183" s="46"/>
      <c r="E2183" s="11"/>
      <c r="F2183" s="11"/>
      <c r="G2183" s="11"/>
      <c r="H2183" s="11"/>
      <c r="I2183" s="11"/>
    </row>
  </sheetData>
  <conditionalFormatting sqref="F2:F3">
    <cfRule type="cellIs" dxfId="72" priority="6" stopIfTrue="1" operator="notEqual">
      <formula>0</formula>
    </cfRule>
    <cfRule type="cellIs" dxfId="71" priority="7" stopIfTrue="1" operator="equal">
      <formula>""</formula>
    </cfRule>
  </conditionalFormatting>
  <conditionalFormatting sqref="J3:GO3">
    <cfRule type="cellIs" dxfId="70" priority="1" operator="equal">
      <formula>"PPA ext."</formula>
    </cfRule>
    <cfRule type="cellIs" dxfId="69" priority="2" operator="equal">
      <formula>"Delay"</formula>
    </cfRule>
    <cfRule type="cellIs" dxfId="68" priority="3" operator="equal">
      <formula>"Fin Close"</formula>
    </cfRule>
    <cfRule type="cellIs" dxfId="67" priority="4" stopIfTrue="1" operator="equal">
      <formula>"Construction"</formula>
    </cfRule>
    <cfRule type="cellIs" dxfId="66" priority="5" stopIfTrue="1" operator="equal">
      <formula>"Operations"</formula>
    </cfRule>
  </conditionalFormatting>
  <conditionalFormatting sqref="GP4:LI4">
    <cfRule type="cellIs" dxfId="65" priority="21" stopIfTrue="1" operator="equal">
      <formula>"Budget"</formula>
    </cfRule>
    <cfRule type="cellIs" dxfId="64" priority="22" stopIfTrue="1" operator="equal">
      <formula>"Actuals"</formula>
    </cfRule>
    <cfRule type="cellIs" dxfId="63" priority="23" stopIfTrue="1" operator="equal">
      <formula>"Forecast"</formula>
    </cfRule>
  </conditionalFormatting>
  <conditionalFormatting sqref="GP4:XFD4">
    <cfRule type="cellIs" dxfId="62" priority="13" operator="equal">
      <formula xml:space="preserve"> "FC/Const."</formula>
    </cfRule>
    <cfRule type="cellIs" dxfId="61" priority="14" operator="equal">
      <formula>"Ops/Post-cont."</formula>
    </cfRule>
    <cfRule type="cellIs" dxfId="60" priority="15" operator="equal">
      <formula>"Const/Ops"</formula>
    </cfRule>
    <cfRule type="cellIs" dxfId="59" priority="16" operator="equal">
      <formula>"Fin-close"</formula>
    </cfRule>
    <cfRule type="cellIs" dxfId="58" priority="17" stopIfTrue="1" operator="equal">
      <formula>"Const"</formula>
    </cfRule>
    <cfRule type="cellIs" dxfId="57" priority="18" stopIfTrue="1" operator="equal">
      <formula>"Ops"</formula>
    </cfRule>
    <cfRule type="cellIs" dxfId="56" priority="19" stopIfTrue="1" operator="equal">
      <formula>"Const"</formula>
    </cfRule>
    <cfRule type="cellIs" dxfId="55" priority="20" stopIfTrue="1" operator="equal">
      <formula>"Ops"</formula>
    </cfRule>
  </conditionalFormatting>
  <pageMargins left="0.70866141732283472" right="0.70866141732283472" top="0.74803149606299213" bottom="0.74803149606299213" header="0.31496062992125984" footer="0.31496062992125984"/>
  <pageSetup paperSize="9" scale="49" fitToHeight="0" orientation="landscape" r:id="rId1"/>
  <headerFooter>
    <oddHeader>&amp;L&amp;F&amp;C&amp;A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A4A2F-3252-48EC-B4E5-0689A21EF331}">
  <sheetPr>
    <outlinePr summaryBelow="0"/>
    <pageSetUpPr fitToPage="1"/>
  </sheetPr>
  <dimension ref="A1:AAE406"/>
  <sheetViews>
    <sheetView showGridLines="0" defaultGridColor="0" colorId="22" zoomScale="90" zoomScaleNormal="90" workbookViewId="0">
      <pane xSplit="9" ySplit="5" topLeftCell="J385" activePane="bottomRight" state="frozen"/>
      <selection pane="topRight" activeCell="J1" sqref="J1"/>
      <selection pane="bottomLeft" activeCell="A6" sqref="A6"/>
      <selection pane="bottomRight" activeCell="F396" sqref="F396"/>
    </sheetView>
  </sheetViews>
  <sheetFormatPr defaultColWidth="0" defaultRowHeight="13.8" outlineLevelRow="3" outlineLevelCol="1" x14ac:dyDescent="0.2"/>
  <cols>
    <col min="1" max="1" width="10.85546875" style="10" customWidth="1"/>
    <col min="2" max="2" width="1.85546875" style="10" customWidth="1"/>
    <col min="3" max="3" width="1.42578125" style="40" customWidth="1"/>
    <col min="4" max="4" width="1.42578125" style="46" customWidth="1"/>
    <col min="5" max="5" width="115.85546875" style="11" customWidth="1"/>
    <col min="6" max="6" width="13.42578125" style="11" customWidth="1"/>
    <col min="7" max="7" width="13.140625" style="11" bestFit="1" customWidth="1"/>
    <col min="8" max="8" width="7" style="11" bestFit="1" customWidth="1"/>
    <col min="9" max="9" width="3.42578125" style="11" customWidth="1"/>
    <col min="10" max="14" width="11.85546875" style="11" hidden="1" customWidth="1" outlineLevel="1"/>
    <col min="15" max="15" width="11.85546875" style="11" bestFit="1" customWidth="1" collapsed="1"/>
    <col min="16" max="17" width="11.85546875" style="11" bestFit="1" customWidth="1"/>
    <col min="18" max="22" width="11.85546875" style="11" customWidth="1"/>
    <col min="23" max="23" width="11.85546875" style="11" bestFit="1" customWidth="1"/>
    <col min="24" max="708" width="15.140625" style="11" hidden="1" customWidth="1"/>
    <col min="709" max="16384" width="15.140625" style="11" hidden="1"/>
  </cols>
  <sheetData>
    <row r="1" spans="1:707" s="1" customFormat="1" ht="31.2" x14ac:dyDescent="0.2">
      <c r="A1" s="1" t="str">
        <f ca="1">RIGHT(CELL("filename", A1), LEN(CELL("filename", A1)) - SEARCH("]", CELL("filename", A1)))</f>
        <v>Calc_In-periodODI</v>
      </c>
    </row>
    <row r="2" spans="1:707" s="23" customFormat="1" x14ac:dyDescent="0.2">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2">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2">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2">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7" spans="1:707" s="16" customFormat="1" x14ac:dyDescent="0.2">
      <c r="A7" s="163"/>
      <c r="B7" s="163"/>
      <c r="C7" s="164"/>
      <c r="D7" s="165"/>
    </row>
    <row r="8" spans="1:707" x14ac:dyDescent="0.2">
      <c r="A8" s="223" t="s">
        <v>532</v>
      </c>
      <c r="B8" s="223"/>
      <c r="C8" s="224"/>
      <c r="D8" s="225"/>
      <c r="E8" s="226"/>
      <c r="F8" s="226"/>
      <c r="G8" s="226"/>
      <c r="H8" s="226"/>
      <c r="I8" s="226"/>
      <c r="J8" s="226"/>
      <c r="K8" s="226"/>
      <c r="L8" s="226"/>
      <c r="M8" s="226"/>
      <c r="N8" s="226"/>
      <c r="O8" s="226"/>
      <c r="P8" s="226"/>
      <c r="Q8" s="226"/>
      <c r="R8" s="226"/>
      <c r="S8" s="226"/>
      <c r="T8" s="226"/>
      <c r="U8" s="226"/>
      <c r="V8" s="226"/>
      <c r="W8" s="226"/>
    </row>
    <row r="9" spans="1:707" outlineLevel="1" x14ac:dyDescent="0.2">
      <c r="B9" s="10" t="s">
        <v>533</v>
      </c>
      <c r="F9" s="260"/>
    </row>
    <row r="10" spans="1:707" s="16" customFormat="1" outlineLevel="2" x14ac:dyDescent="0.2">
      <c r="A10" s="163"/>
      <c r="B10" s="163"/>
      <c r="C10" s="164" t="s">
        <v>159</v>
      </c>
      <c r="D10" s="165"/>
    </row>
    <row r="11" spans="1:707" s="146" customFormat="1" outlineLevel="3" x14ac:dyDescent="0.2">
      <c r="A11" s="211"/>
      <c r="B11" s="211"/>
      <c r="C11" s="209"/>
      <c r="D11" s="210"/>
      <c r="E11" s="146" t="str">
        <f xml:space="preserve"> InpS!E$284</f>
        <v>2022-23 ODI payments deferred until next reporting year (tvm adjusted) in 2017-18 CPIH FYA prices (WR)</v>
      </c>
      <c r="F11" s="263">
        <f xml:space="preserve"> InpS!F$284</f>
        <v>0</v>
      </c>
      <c r="G11" s="146" t="str">
        <f xml:space="preserve"> InpS!G$284</f>
        <v>£m</v>
      </c>
    </row>
    <row r="12" spans="1:707" s="146" customFormat="1" outlineLevel="3" x14ac:dyDescent="0.2">
      <c r="A12" s="211"/>
      <c r="B12" s="211"/>
      <c r="C12" s="209"/>
      <c r="D12" s="210"/>
      <c r="E12" s="146" t="str">
        <f xml:space="preserve"> InpS!E$285</f>
        <v>2022-23 ODI payments deferred until next reporting year (tvm adjusted) in 2017-18 CPIH FYA prices (WN)</v>
      </c>
      <c r="F12" s="263">
        <f xml:space="preserve"> InpS!F$285</f>
        <v>0</v>
      </c>
      <c r="G12" s="146" t="str">
        <f xml:space="preserve"> InpS!G$285</f>
        <v>£m</v>
      </c>
    </row>
    <row r="13" spans="1:707" s="146" customFormat="1" outlineLevel="3" x14ac:dyDescent="0.2">
      <c r="A13" s="211"/>
      <c r="B13" s="211"/>
      <c r="C13" s="209"/>
      <c r="D13" s="210"/>
      <c r="E13" s="146" t="str">
        <f xml:space="preserve"> InpS!E$286</f>
        <v>2022-23 ODI payments deferred until next reporting year (tvm adjusted) in 2017-18 CPIH FYA prices (WWN)</v>
      </c>
      <c r="F13" s="263">
        <f xml:space="preserve"> InpS!F$286</f>
        <v>0</v>
      </c>
      <c r="G13" s="146" t="str">
        <f xml:space="preserve"> InpS!G$286</f>
        <v>£m</v>
      </c>
    </row>
    <row r="14" spans="1:707" s="146" customFormat="1" outlineLevel="3" x14ac:dyDescent="0.2">
      <c r="A14" s="211"/>
      <c r="B14" s="211"/>
      <c r="C14" s="209"/>
      <c r="D14" s="210"/>
      <c r="E14" s="146" t="str">
        <f xml:space="preserve"> InpS!E$287</f>
        <v>2022-23 ODI payments deferred until next reporting year (tvm adjusted) in 2017-18 CPIH FYA prices (BR)</v>
      </c>
      <c r="F14" s="263">
        <f xml:space="preserve"> InpS!F$287</f>
        <v>0</v>
      </c>
      <c r="G14" s="146" t="str">
        <f xml:space="preserve"> InpS!G$287</f>
        <v>£m</v>
      </c>
    </row>
    <row r="15" spans="1:707" s="146" customFormat="1" outlineLevel="3" x14ac:dyDescent="0.2">
      <c r="A15" s="211"/>
      <c r="B15" s="211"/>
      <c r="C15" s="209"/>
      <c r="D15" s="210"/>
      <c r="E15" s="146" t="str">
        <f xml:space="preserve"> InpS!E$288</f>
        <v>2022-23 ODI payments deferred until next reporting year (tvm adjusted) in 2017-18 CPIH FYA prices (Residential retail)</v>
      </c>
      <c r="F15" s="263">
        <f xml:space="preserve"> InpS!F$288</f>
        <v>0</v>
      </c>
      <c r="G15" s="146" t="str">
        <f xml:space="preserve"> InpS!G$288</f>
        <v>£m</v>
      </c>
    </row>
    <row r="16" spans="1:707" s="146" customFormat="1" outlineLevel="3" x14ac:dyDescent="0.2">
      <c r="A16" s="211"/>
      <c r="B16" s="211"/>
      <c r="C16" s="209"/>
      <c r="D16" s="210"/>
      <c r="E16" s="146" t="str">
        <f xml:space="preserve"> InpS!E$289</f>
        <v>2022-23 ODI payments deferred until next reporting year (tvm adjusted) in 2017-18 CPIH FYA prices (Business retail)</v>
      </c>
      <c r="F16" s="263">
        <f xml:space="preserve"> InpS!F$289</f>
        <v>0</v>
      </c>
      <c r="G16" s="146" t="str">
        <f xml:space="preserve"> InpS!G$289</f>
        <v>£m</v>
      </c>
    </row>
    <row r="17" spans="1:7" s="146" customFormat="1" outlineLevel="3" x14ac:dyDescent="0.2">
      <c r="A17" s="211"/>
      <c r="B17" s="211"/>
      <c r="C17" s="209"/>
      <c r="D17" s="210"/>
      <c r="E17" s="146" t="str">
        <f xml:space="preserve"> InpS!E$290</f>
        <v>2022-23 ODI payments deferred until next reporting year (tvm adjusted) in 2017-18 CPIH FYA prices (ADDN1)</v>
      </c>
      <c r="F17" s="263">
        <f xml:space="preserve"> InpS!F$290</f>
        <v>0</v>
      </c>
      <c r="G17" s="146" t="str">
        <f xml:space="preserve"> InpS!G$290</f>
        <v>£m</v>
      </c>
    </row>
    <row r="18" spans="1:7" s="146" customFormat="1" outlineLevel="3" x14ac:dyDescent="0.2">
      <c r="A18" s="211"/>
      <c r="B18" s="211"/>
      <c r="C18" s="209"/>
      <c r="D18" s="210"/>
      <c r="E18" s="146" t="str">
        <f xml:space="preserve"> InpS!E$291</f>
        <v>2022-23 ODI payments deferred until next reporting year (tvm adjusted) in 2017-18 CPIH FYA prices (ADDN2)</v>
      </c>
      <c r="F18" s="263" t="str">
        <f xml:space="preserve"> InpS!F$291</f>
        <v>n/a</v>
      </c>
      <c r="G18" s="146">
        <f xml:space="preserve"> InpS!G$291</f>
        <v>0</v>
      </c>
    </row>
    <row r="19" spans="1:7" s="146" customFormat="1" outlineLevel="2" x14ac:dyDescent="0.2">
      <c r="A19" s="211"/>
      <c r="B19" s="211"/>
      <c r="C19" s="209"/>
      <c r="D19" s="210"/>
      <c r="F19" s="263"/>
    </row>
    <row r="20" spans="1:7" s="16" customFormat="1" outlineLevel="2" x14ac:dyDescent="0.2">
      <c r="A20" s="163"/>
      <c r="B20" s="163"/>
      <c r="C20" s="164" t="s">
        <v>175</v>
      </c>
      <c r="D20" s="165"/>
      <c r="F20" s="173"/>
    </row>
    <row r="21" spans="1:7" s="146" customFormat="1" outlineLevel="3" x14ac:dyDescent="0.2">
      <c r="A21" s="211"/>
      <c r="B21" s="211"/>
      <c r="C21" s="209"/>
      <c r="D21" s="210"/>
      <c r="E21" s="146" t="str">
        <f xml:space="preserve"> InpS!E$294</f>
        <v>2023-24 ODI payments in 2017-18 CPIH FYA prices (WR)</v>
      </c>
      <c r="F21" s="263">
        <f xml:space="preserve"> InpS!F$294</f>
        <v>0</v>
      </c>
      <c r="G21" s="146" t="str">
        <f xml:space="preserve"> InpS!G$294</f>
        <v>£m</v>
      </c>
    </row>
    <row r="22" spans="1:7" s="146" customFormat="1" outlineLevel="3" x14ac:dyDescent="0.2">
      <c r="A22" s="211"/>
      <c r="B22" s="211"/>
      <c r="C22" s="209"/>
      <c r="D22" s="210"/>
      <c r="E22" s="146" t="str">
        <f xml:space="preserve"> InpS!E$295</f>
        <v>2023-24 ODI payments in 2017-18 CPIH FYA prices (WN)</v>
      </c>
      <c r="F22" s="263">
        <f xml:space="preserve"> InpS!F$295</f>
        <v>-9.532</v>
      </c>
      <c r="G22" s="146" t="str">
        <f xml:space="preserve"> InpS!G$295</f>
        <v>£m</v>
      </c>
    </row>
    <row r="23" spans="1:7" s="146" customFormat="1" outlineLevel="3" x14ac:dyDescent="0.2">
      <c r="A23" s="211"/>
      <c r="B23" s="211"/>
      <c r="C23" s="209"/>
      <c r="D23" s="210"/>
      <c r="E23" s="146" t="str">
        <f xml:space="preserve"> InpS!E$296</f>
        <v>2023-24 ODI payments in 2017-18 CPIH FYA prices (WWN)</v>
      </c>
      <c r="F23" s="263">
        <f xml:space="preserve"> InpS!F$296</f>
        <v>-1.7050000000000001</v>
      </c>
      <c r="G23" s="146" t="str">
        <f xml:space="preserve"> InpS!G$296</f>
        <v>£m</v>
      </c>
    </row>
    <row r="24" spans="1:7" s="146" customFormat="1" outlineLevel="3" x14ac:dyDescent="0.2">
      <c r="A24" s="211"/>
      <c r="B24" s="211"/>
      <c r="C24" s="209"/>
      <c r="D24" s="210"/>
      <c r="E24" s="146" t="str">
        <f xml:space="preserve"> InpS!E$297</f>
        <v>2023-24 ODI payments in 2017-18 CPIH FYA prices (BR)</v>
      </c>
      <c r="F24" s="263">
        <f xml:space="preserve"> InpS!F$297</f>
        <v>0</v>
      </c>
      <c r="G24" s="146" t="str">
        <f xml:space="preserve"> InpS!G$297</f>
        <v>£m</v>
      </c>
    </row>
    <row r="25" spans="1:7" s="146" customFormat="1" outlineLevel="3" x14ac:dyDescent="0.2">
      <c r="A25" s="211"/>
      <c r="B25" s="211"/>
      <c r="C25" s="209"/>
      <c r="D25" s="210"/>
      <c r="E25" s="146" t="str">
        <f xml:space="preserve"> InpS!E$298</f>
        <v>2023-24 ODI payments in 2017-18 CPIH FYA prices (Residential retail)</v>
      </c>
      <c r="F25" s="263">
        <f xml:space="preserve"> InpS!F$298</f>
        <v>0</v>
      </c>
      <c r="G25" s="146" t="str">
        <f xml:space="preserve"> InpS!G$298</f>
        <v>£m</v>
      </c>
    </row>
    <row r="26" spans="1:7" s="146" customFormat="1" outlineLevel="3" x14ac:dyDescent="0.2">
      <c r="A26" s="211"/>
      <c r="B26" s="211"/>
      <c r="C26" s="209"/>
      <c r="D26" s="210"/>
      <c r="E26" s="146" t="str">
        <f xml:space="preserve"> InpS!E$299</f>
        <v>2023-24 ODI payments in 2017-18 CPIH FYA prices (Business retail)</v>
      </c>
      <c r="F26" s="263">
        <f xml:space="preserve"> InpS!F$299</f>
        <v>-0.125</v>
      </c>
      <c r="G26" s="146" t="str">
        <f xml:space="preserve"> InpS!G$299</f>
        <v>£m</v>
      </c>
    </row>
    <row r="27" spans="1:7" s="146" customFormat="1" outlineLevel="3" x14ac:dyDescent="0.2">
      <c r="A27" s="211"/>
      <c r="B27" s="211"/>
      <c r="C27" s="209"/>
      <c r="D27" s="210"/>
      <c r="E27" s="146" t="str">
        <f xml:space="preserve"> InpS!E$300</f>
        <v>2023-24 ODI payments in 2017-18 CPIH FYA prices (ADDN1)</v>
      </c>
      <c r="F27" s="263">
        <f xml:space="preserve"> InpS!F$300</f>
        <v>0</v>
      </c>
      <c r="G27" s="146" t="str">
        <f xml:space="preserve"> InpS!G$300</f>
        <v>£m</v>
      </c>
    </row>
    <row r="28" spans="1:7" s="146" customFormat="1" outlineLevel="3" x14ac:dyDescent="0.2">
      <c r="A28" s="211"/>
      <c r="B28" s="211"/>
      <c r="C28" s="209"/>
      <c r="D28" s="210"/>
      <c r="E28" s="146" t="str">
        <f xml:space="preserve"> InpS!E$301</f>
        <v>2023-24 ODI payments in 2017-18 CPIH FYA prices (ADDN2)</v>
      </c>
      <c r="F28" s="263" t="str">
        <f xml:space="preserve"> InpS!F$301</f>
        <v>n/a</v>
      </c>
      <c r="G28" s="146">
        <f xml:space="preserve"> InpS!G$301</f>
        <v>0</v>
      </c>
    </row>
    <row r="29" spans="1:7" s="146" customFormat="1" outlineLevel="3" x14ac:dyDescent="0.2">
      <c r="A29" s="211"/>
      <c r="B29" s="211"/>
      <c r="C29" s="209"/>
      <c r="D29" s="210"/>
      <c r="E29" s="146" t="str">
        <f xml:space="preserve"> InpS!E$302</f>
        <v>2023-24 Other in-period payments in 2017-18 CPIH FYA prices - C-MeX (residential retail)</v>
      </c>
      <c r="F29" s="263">
        <f xml:space="preserve"> InpS!F$302</f>
        <v>2</v>
      </c>
      <c r="G29" s="146" t="str">
        <f xml:space="preserve"> InpS!G$302</f>
        <v>£m</v>
      </c>
    </row>
    <row r="30" spans="1:7" s="146" customFormat="1" outlineLevel="3" x14ac:dyDescent="0.2">
      <c r="A30" s="211"/>
      <c r="B30" s="211"/>
      <c r="C30" s="209"/>
      <c r="D30" s="210"/>
      <c r="E30" s="146" t="str">
        <f xml:space="preserve"> InpS!E$303</f>
        <v>2023-24 Other in-period payments in 2017-18 CPIH FYA prices - D-MeX (water network plus)</v>
      </c>
      <c r="F30" s="263">
        <f xml:space="preserve"> InpS!F$303</f>
        <v>0</v>
      </c>
      <c r="G30" s="146" t="str">
        <f xml:space="preserve"> InpS!G$303</f>
        <v>£m</v>
      </c>
    </row>
    <row r="31" spans="1:7" s="146" customFormat="1" outlineLevel="3" x14ac:dyDescent="0.2">
      <c r="A31" s="211"/>
      <c r="B31" s="211"/>
      <c r="C31" s="209"/>
      <c r="D31" s="210"/>
      <c r="E31" s="146" t="str">
        <f xml:space="preserve"> InpS!E$304</f>
        <v>2023-24 Other in-period payments in 2017-18 CPIH FYA prices - D-MeX (wastewater network plus)</v>
      </c>
      <c r="F31" s="263">
        <f xml:space="preserve"> InpS!F$304</f>
        <v>0</v>
      </c>
      <c r="G31" s="146" t="str">
        <f xml:space="preserve"> InpS!G$304</f>
        <v>£m</v>
      </c>
    </row>
    <row r="32" spans="1:7" s="146" customFormat="1" outlineLevel="3" x14ac:dyDescent="0.2">
      <c r="A32" s="211"/>
      <c r="B32" s="211"/>
      <c r="C32" s="209"/>
      <c r="D32" s="210"/>
      <c r="E32" s="146" t="str">
        <f xml:space="preserve"> InpS!E$305</f>
        <v>2023-24 Voluntary abatements in 2017-18 CPIH FYA prices (WR)</v>
      </c>
      <c r="F32" s="263">
        <f xml:space="preserve"> InpS!F$305</f>
        <v>0</v>
      </c>
      <c r="G32" s="146" t="str">
        <f xml:space="preserve"> InpS!G$305</f>
        <v>£m</v>
      </c>
    </row>
    <row r="33" spans="1:7" s="146" customFormat="1" outlineLevel="3" x14ac:dyDescent="0.2">
      <c r="A33" s="211"/>
      <c r="B33" s="211"/>
      <c r="C33" s="209"/>
      <c r="D33" s="210"/>
      <c r="E33" s="146" t="str">
        <f xml:space="preserve"> InpS!E$306</f>
        <v>2023-24 Voluntary abatements in 2017-18 CPIH FYA prices (WN)</v>
      </c>
      <c r="F33" s="263">
        <f xml:space="preserve"> InpS!F$306</f>
        <v>0</v>
      </c>
      <c r="G33" s="146" t="str">
        <f xml:space="preserve"> InpS!G$306</f>
        <v>£m</v>
      </c>
    </row>
    <row r="34" spans="1:7" s="146" customFormat="1" outlineLevel="3" x14ac:dyDescent="0.2">
      <c r="A34" s="211"/>
      <c r="B34" s="211"/>
      <c r="C34" s="209"/>
      <c r="D34" s="210"/>
      <c r="E34" s="146" t="str">
        <f xml:space="preserve"> InpS!E$307</f>
        <v>2023-24 Voluntary abatements in 2017-18 CPIH FYA prices (WWN)</v>
      </c>
      <c r="F34" s="263">
        <f xml:space="preserve"> InpS!F$307</f>
        <v>0</v>
      </c>
      <c r="G34" s="146" t="str">
        <f xml:space="preserve"> InpS!G$307</f>
        <v>£m</v>
      </c>
    </row>
    <row r="35" spans="1:7" s="146" customFormat="1" outlineLevel="3" x14ac:dyDescent="0.2">
      <c r="A35" s="211"/>
      <c r="B35" s="211"/>
      <c r="C35" s="209"/>
      <c r="D35" s="210"/>
      <c r="E35" s="146" t="str">
        <f xml:space="preserve"> InpS!E$308</f>
        <v>2023-24 Voluntary abatements in 2017-18 CPIH FYA prices (BR)</v>
      </c>
      <c r="F35" s="263">
        <f xml:space="preserve"> InpS!F$308</f>
        <v>0</v>
      </c>
      <c r="G35" s="146" t="str">
        <f xml:space="preserve"> InpS!G$308</f>
        <v>£m</v>
      </c>
    </row>
    <row r="36" spans="1:7" s="146" customFormat="1" outlineLevel="3" x14ac:dyDescent="0.2">
      <c r="A36" s="211"/>
      <c r="B36" s="211"/>
      <c r="C36" s="209"/>
      <c r="D36" s="210"/>
      <c r="E36" s="146" t="str">
        <f xml:space="preserve"> InpS!E$309</f>
        <v>2023-24 Voluntary abatements in 2017-18 CPIH FYA prices (Residential retail)</v>
      </c>
      <c r="F36" s="263">
        <f xml:space="preserve"> InpS!F$309</f>
        <v>0</v>
      </c>
      <c r="G36" s="146" t="str">
        <f xml:space="preserve"> InpS!G$309</f>
        <v>£m</v>
      </c>
    </row>
    <row r="37" spans="1:7" s="146" customFormat="1" outlineLevel="3" x14ac:dyDescent="0.2">
      <c r="A37" s="211"/>
      <c r="B37" s="211"/>
      <c r="C37" s="209"/>
      <c r="D37" s="210"/>
      <c r="E37" s="146" t="str">
        <f xml:space="preserve"> InpS!E$310</f>
        <v>2023-24 Voluntary abatements in 2017-18 CPIH FYA prices (Business retail)</v>
      </c>
      <c r="F37" s="263">
        <f xml:space="preserve"> InpS!F$310</f>
        <v>0</v>
      </c>
      <c r="G37" s="146" t="str">
        <f xml:space="preserve"> InpS!G$310</f>
        <v>£m</v>
      </c>
    </row>
    <row r="38" spans="1:7" s="146" customFormat="1" outlineLevel="3" x14ac:dyDescent="0.2">
      <c r="A38" s="211"/>
      <c r="B38" s="211"/>
      <c r="C38" s="209"/>
      <c r="D38" s="210"/>
      <c r="E38" s="146" t="str">
        <f xml:space="preserve"> InpS!E$311</f>
        <v>2023-24 Voluntary abatements in 2017-18 CPIH FYA prices (ADDN1)</v>
      </c>
      <c r="F38" s="263">
        <f xml:space="preserve"> InpS!F$311</f>
        <v>0</v>
      </c>
      <c r="G38" s="146" t="str">
        <f xml:space="preserve"> InpS!G$311</f>
        <v>£m</v>
      </c>
    </row>
    <row r="39" spans="1:7" s="146" customFormat="1" outlineLevel="3" x14ac:dyDescent="0.2">
      <c r="A39" s="211"/>
      <c r="B39" s="211"/>
      <c r="C39" s="209"/>
      <c r="D39" s="210"/>
      <c r="E39" s="146" t="str">
        <f xml:space="preserve"> InpS!E$312</f>
        <v>2023-24 Voluntary abatements in 2017-18 CPIH FYA prices (ADDN2)</v>
      </c>
      <c r="F39" s="263" t="str">
        <f xml:space="preserve"> InpS!F$312</f>
        <v>n/a</v>
      </c>
      <c r="G39" s="146">
        <f xml:space="preserve"> InpS!G$312</f>
        <v>0</v>
      </c>
    </row>
    <row r="40" spans="1:7" s="146" customFormat="1" outlineLevel="3" x14ac:dyDescent="0.2">
      <c r="A40" s="211"/>
      <c r="B40" s="211"/>
      <c r="C40" s="209"/>
      <c r="D40" s="210"/>
      <c r="E40" s="146" t="str">
        <f xml:space="preserve"> InpS!E$313</f>
        <v>2023-24 Voluntary deferrals in 2017-18 CPIH FYA prices (WR)</v>
      </c>
      <c r="F40" s="263">
        <f xml:space="preserve"> InpS!F$313</f>
        <v>0</v>
      </c>
      <c r="G40" s="146" t="str">
        <f xml:space="preserve"> InpS!G$313</f>
        <v>£m</v>
      </c>
    </row>
    <row r="41" spans="1:7" s="146" customFormat="1" outlineLevel="3" x14ac:dyDescent="0.2">
      <c r="A41" s="211"/>
      <c r="B41" s="211"/>
      <c r="C41" s="209"/>
      <c r="D41" s="210"/>
      <c r="E41" s="146" t="str">
        <f xml:space="preserve"> InpS!E$314</f>
        <v>2023-24 Voluntary deferrals in 2017-18 CPIH FYA prices (WN)</v>
      </c>
      <c r="F41" s="263">
        <f xml:space="preserve"> InpS!F$314</f>
        <v>0</v>
      </c>
      <c r="G41" s="146" t="str">
        <f xml:space="preserve"> InpS!G$314</f>
        <v>£m</v>
      </c>
    </row>
    <row r="42" spans="1:7" s="146" customFormat="1" outlineLevel="3" x14ac:dyDescent="0.2">
      <c r="A42" s="211"/>
      <c r="B42" s="211"/>
      <c r="C42" s="209"/>
      <c r="D42" s="210"/>
      <c r="E42" s="146" t="str">
        <f xml:space="preserve"> InpS!E$315</f>
        <v>2023-24 Voluntary deferrals in 2017-18 CPIH FYA prices (WWN)</v>
      </c>
      <c r="F42" s="263">
        <f xml:space="preserve"> InpS!F$315</f>
        <v>0</v>
      </c>
      <c r="G42" s="146" t="str">
        <f xml:space="preserve"> InpS!G$315</f>
        <v>£m</v>
      </c>
    </row>
    <row r="43" spans="1:7" s="146" customFormat="1" outlineLevel="3" x14ac:dyDescent="0.2">
      <c r="A43" s="211"/>
      <c r="B43" s="211"/>
      <c r="C43" s="209"/>
      <c r="D43" s="210"/>
      <c r="E43" s="146" t="str">
        <f xml:space="preserve"> InpS!E$316</f>
        <v>2023-24 Voluntary deferrals in 2017-18 CPIH FYA prices (BR)</v>
      </c>
      <c r="F43" s="263">
        <f xml:space="preserve"> InpS!F$316</f>
        <v>0</v>
      </c>
      <c r="G43" s="146" t="str">
        <f xml:space="preserve"> InpS!G$316</f>
        <v>£m</v>
      </c>
    </row>
    <row r="44" spans="1:7" s="146" customFormat="1" outlineLevel="3" x14ac:dyDescent="0.2">
      <c r="A44" s="211"/>
      <c r="B44" s="211"/>
      <c r="C44" s="209"/>
      <c r="D44" s="210"/>
      <c r="E44" s="146" t="str">
        <f xml:space="preserve"> InpS!E$317</f>
        <v>2023-24 Voluntary deferrals in 2017-18 CPIH FYA prices (Residential retail)</v>
      </c>
      <c r="F44" s="263">
        <f xml:space="preserve"> InpS!F$317</f>
        <v>0</v>
      </c>
      <c r="G44" s="146" t="str">
        <f xml:space="preserve"> InpS!G$317</f>
        <v>£m</v>
      </c>
    </row>
    <row r="45" spans="1:7" s="146" customFormat="1" outlineLevel="3" x14ac:dyDescent="0.2">
      <c r="A45" s="211"/>
      <c r="B45" s="211"/>
      <c r="C45" s="209"/>
      <c r="D45" s="210"/>
      <c r="E45" s="146" t="str">
        <f xml:space="preserve"> InpS!E$318</f>
        <v>2023-24 Voluntary deferrals in 2017-18 CPIH FYA prices (Business retail)</v>
      </c>
      <c r="F45" s="263">
        <f xml:space="preserve"> InpS!F$318</f>
        <v>0</v>
      </c>
      <c r="G45" s="146" t="str">
        <f xml:space="preserve"> InpS!G$318</f>
        <v>£m</v>
      </c>
    </row>
    <row r="46" spans="1:7" s="146" customFormat="1" outlineLevel="3" x14ac:dyDescent="0.2">
      <c r="A46" s="211"/>
      <c r="B46" s="211"/>
      <c r="C46" s="209"/>
      <c r="D46" s="210"/>
      <c r="E46" s="146" t="str">
        <f xml:space="preserve"> InpS!E$319</f>
        <v>2023-24 Voluntary deferrals in 2017-18 CPIH FYA prices (ADDN1)</v>
      </c>
      <c r="F46" s="263">
        <f xml:space="preserve"> InpS!F$319</f>
        <v>0</v>
      </c>
      <c r="G46" s="146" t="str">
        <f xml:space="preserve"> InpS!G$319</f>
        <v>£m</v>
      </c>
    </row>
    <row r="47" spans="1:7" s="146" customFormat="1" outlineLevel="3" x14ac:dyDescent="0.2">
      <c r="A47" s="211"/>
      <c r="B47" s="211"/>
      <c r="C47" s="209"/>
      <c r="D47" s="210"/>
      <c r="E47" s="146" t="str">
        <f xml:space="preserve"> InpS!E$320</f>
        <v>2023-24 Voluntary deferrals in 2017-18 CPIH FYA prices (ADDN2)</v>
      </c>
      <c r="F47" s="263" t="str">
        <f xml:space="preserve"> InpS!F$320</f>
        <v>n/a</v>
      </c>
      <c r="G47" s="146">
        <f xml:space="preserve"> InpS!G$320</f>
        <v>0</v>
      </c>
    </row>
    <row r="48" spans="1:7" s="146" customFormat="1" outlineLevel="3" x14ac:dyDescent="0.2">
      <c r="A48" s="211"/>
      <c r="B48" s="211"/>
      <c r="C48" s="209"/>
      <c r="D48" s="210"/>
      <c r="E48" s="146" t="str">
        <f xml:space="preserve"> InpS!E$321</f>
        <v>2023-24 Other bespoke adjustments in 2017-18 CPIH FYA prices (WR)</v>
      </c>
      <c r="F48" s="263">
        <f xml:space="preserve"> InpS!F$321</f>
        <v>0</v>
      </c>
      <c r="G48" s="146" t="str">
        <f xml:space="preserve"> InpS!G$321</f>
        <v>£m</v>
      </c>
    </row>
    <row r="49" spans="1:7" s="146" customFormat="1" outlineLevel="3" x14ac:dyDescent="0.2">
      <c r="A49" s="211"/>
      <c r="B49" s="211"/>
      <c r="C49" s="209"/>
      <c r="D49" s="210"/>
      <c r="E49" s="146" t="str">
        <f xml:space="preserve"> InpS!E$322</f>
        <v>2023-24 Other bespoke adjustments in 2017-18 CPIH FYA prices (WN)</v>
      </c>
      <c r="F49" s="263">
        <f xml:space="preserve"> InpS!F$322</f>
        <v>0</v>
      </c>
      <c r="G49" s="146" t="str">
        <f xml:space="preserve"> InpS!G$322</f>
        <v>£m</v>
      </c>
    </row>
    <row r="50" spans="1:7" s="146" customFormat="1" outlineLevel="3" x14ac:dyDescent="0.2">
      <c r="A50" s="211"/>
      <c r="B50" s="211"/>
      <c r="C50" s="209"/>
      <c r="D50" s="210"/>
      <c r="E50" s="146" t="str">
        <f xml:space="preserve"> InpS!E$323</f>
        <v>2023-24 Other bespoke adjustments in 2017-18 CPIH FYA prices (WWN)</v>
      </c>
      <c r="F50" s="263">
        <f xml:space="preserve"> InpS!F$323</f>
        <v>0</v>
      </c>
      <c r="G50" s="146" t="str">
        <f xml:space="preserve"> InpS!G$323</f>
        <v>£m</v>
      </c>
    </row>
    <row r="51" spans="1:7" s="146" customFormat="1" outlineLevel="3" x14ac:dyDescent="0.2">
      <c r="A51" s="211"/>
      <c r="B51" s="211"/>
      <c r="C51" s="209"/>
      <c r="D51" s="210"/>
      <c r="E51" s="146" t="str">
        <f xml:space="preserve"> InpS!E$324</f>
        <v>2023-24 Other bespoke adjustments in 2017-18 CPIH FYA prices (BR)</v>
      </c>
      <c r="F51" s="263">
        <f xml:space="preserve"> InpS!F$324</f>
        <v>0</v>
      </c>
      <c r="G51" s="146" t="str">
        <f xml:space="preserve"> InpS!G$324</f>
        <v>£m</v>
      </c>
    </row>
    <row r="52" spans="1:7" s="146" customFormat="1" outlineLevel="3" x14ac:dyDescent="0.2">
      <c r="A52" s="211"/>
      <c r="B52" s="211"/>
      <c r="C52" s="209"/>
      <c r="D52" s="210"/>
      <c r="E52" s="146" t="str">
        <f xml:space="preserve"> InpS!E$325</f>
        <v>2023-24 Other bespoke adjustments in 2017-18 CPIH FYA prices (Residential retail)</v>
      </c>
      <c r="F52" s="263">
        <f xml:space="preserve"> InpS!F$325</f>
        <v>0</v>
      </c>
      <c r="G52" s="146" t="str">
        <f xml:space="preserve"> InpS!G$325</f>
        <v>£m</v>
      </c>
    </row>
    <row r="53" spans="1:7" s="146" customFormat="1" outlineLevel="3" x14ac:dyDescent="0.2">
      <c r="A53" s="211"/>
      <c r="B53" s="211"/>
      <c r="C53" s="209"/>
      <c r="D53" s="210"/>
      <c r="E53" s="146" t="str">
        <f xml:space="preserve"> InpS!E$326</f>
        <v>2023-24 Other bespoke adjustments in 2017-18 CPIH FYA prices (Business retail)</v>
      </c>
      <c r="F53" s="263">
        <f xml:space="preserve"> InpS!F$326</f>
        <v>0</v>
      </c>
      <c r="G53" s="146" t="str">
        <f xml:space="preserve"> InpS!G$326</f>
        <v>£m</v>
      </c>
    </row>
    <row r="54" spans="1:7" s="146" customFormat="1" outlineLevel="3" x14ac:dyDescent="0.2">
      <c r="A54" s="211"/>
      <c r="B54" s="211"/>
      <c r="C54" s="209"/>
      <c r="D54" s="210"/>
      <c r="E54" s="146" t="str">
        <f xml:space="preserve"> InpS!E$327</f>
        <v>2023-24 Other bespoke adjustments in 2017-18 CPIH FYA prices (ADDN1)</v>
      </c>
      <c r="F54" s="263">
        <f xml:space="preserve"> InpS!F$327</f>
        <v>0</v>
      </c>
      <c r="G54" s="146" t="str">
        <f xml:space="preserve"> InpS!G$327</f>
        <v>£m</v>
      </c>
    </row>
    <row r="55" spans="1:7" s="146" customFormat="1" outlineLevel="3" x14ac:dyDescent="0.2">
      <c r="A55" s="211"/>
      <c r="B55" s="211"/>
      <c r="C55" s="209"/>
      <c r="D55" s="210"/>
      <c r="E55" s="146" t="str">
        <f xml:space="preserve"> InpS!E$328</f>
        <v>2023-24 Other bespoke adjustments in 2017-18 CPIH FYA prices (ADDN2)</v>
      </c>
      <c r="F55" s="263" t="str">
        <f xml:space="preserve"> InpS!F$328</f>
        <v>n/a</v>
      </c>
      <c r="G55" s="146">
        <f xml:space="preserve"> InpS!G$328</f>
        <v>0</v>
      </c>
    </row>
    <row r="56" spans="1:7" s="146" customFormat="1" outlineLevel="2" x14ac:dyDescent="0.2">
      <c r="A56" s="211"/>
      <c r="B56" s="211"/>
      <c r="C56" s="209"/>
      <c r="D56" s="210"/>
      <c r="F56" s="263"/>
    </row>
    <row r="57" spans="1:7" s="16" customFormat="1" outlineLevel="2" x14ac:dyDescent="0.2">
      <c r="A57" s="163"/>
      <c r="B57" s="163"/>
      <c r="C57" s="164" t="s">
        <v>242</v>
      </c>
      <c r="D57" s="165"/>
      <c r="F57" s="173"/>
    </row>
    <row r="58" spans="1:7" s="146" customFormat="1" outlineLevel="3" x14ac:dyDescent="0.2">
      <c r="A58" s="211"/>
      <c r="B58" s="211"/>
      <c r="C58" s="209"/>
      <c r="D58" s="210"/>
      <c r="E58" s="146" t="str">
        <f xml:space="preserve"> InpS!E$331</f>
        <v>2024-25 ODI payments in 2017-18 CPIH FYA prices (WR)</v>
      </c>
      <c r="F58" s="263">
        <f xml:space="preserve"> InpS!F$331</f>
        <v>0</v>
      </c>
      <c r="G58" s="146" t="str">
        <f xml:space="preserve"> InpS!G$331</f>
        <v>£m</v>
      </c>
    </row>
    <row r="59" spans="1:7" s="146" customFormat="1" outlineLevel="3" x14ac:dyDescent="0.2">
      <c r="A59" s="211"/>
      <c r="B59" s="211"/>
      <c r="C59" s="209"/>
      <c r="D59" s="210"/>
      <c r="E59" s="146" t="str">
        <f xml:space="preserve"> InpS!E$332</f>
        <v>2024-25 ODI payments in 2017-18 CPIH FYA prices (WN)</v>
      </c>
      <c r="F59" s="263">
        <f xml:space="preserve"> InpS!F$332</f>
        <v>-9.3559999999999999</v>
      </c>
      <c r="G59" s="146" t="str">
        <f xml:space="preserve"> InpS!G$332</f>
        <v>£m</v>
      </c>
    </row>
    <row r="60" spans="1:7" s="146" customFormat="1" outlineLevel="3" x14ac:dyDescent="0.2">
      <c r="A60" s="211"/>
      <c r="B60" s="211"/>
      <c r="C60" s="209"/>
      <c r="D60" s="210"/>
      <c r="E60" s="146" t="str">
        <f xml:space="preserve"> InpS!E$333</f>
        <v>2024-25 ODI payments in 2017-18 CPIH FYA prices (WWN)</v>
      </c>
      <c r="F60" s="263">
        <f xml:space="preserve"> InpS!F$333</f>
        <v>-1.65</v>
      </c>
      <c r="G60" s="146" t="str">
        <f xml:space="preserve"> InpS!G$333</f>
        <v>£m</v>
      </c>
    </row>
    <row r="61" spans="1:7" s="146" customFormat="1" outlineLevel="3" x14ac:dyDescent="0.2">
      <c r="A61" s="211"/>
      <c r="B61" s="211"/>
      <c r="C61" s="209"/>
      <c r="D61" s="210"/>
      <c r="E61" s="146" t="str">
        <f xml:space="preserve"> InpS!E$334</f>
        <v>2024-25 ODI payments in 2017-18 CPIH FYA prices (BR)</v>
      </c>
      <c r="F61" s="263">
        <f xml:space="preserve"> InpS!F$334</f>
        <v>0</v>
      </c>
      <c r="G61" s="146" t="str">
        <f xml:space="preserve"> InpS!G$334</f>
        <v>£m</v>
      </c>
    </row>
    <row r="62" spans="1:7" s="146" customFormat="1" outlineLevel="3" x14ac:dyDescent="0.2">
      <c r="A62" s="211"/>
      <c r="B62" s="211"/>
      <c r="C62" s="209"/>
      <c r="D62" s="210"/>
      <c r="E62" s="146" t="str">
        <f xml:space="preserve"> InpS!E$335</f>
        <v>2024-25 ODI payments in 2017-18 CPIH FYA prices (Residential retail)</v>
      </c>
      <c r="F62" s="263">
        <f xml:space="preserve"> InpS!F$335</f>
        <v>0</v>
      </c>
      <c r="G62" s="146" t="str">
        <f xml:space="preserve"> InpS!G$335</f>
        <v>£m</v>
      </c>
    </row>
    <row r="63" spans="1:7" s="146" customFormat="1" outlineLevel="3" x14ac:dyDescent="0.2">
      <c r="A63" s="211"/>
      <c r="B63" s="211"/>
      <c r="C63" s="209"/>
      <c r="D63" s="210"/>
      <c r="E63" s="146" t="str">
        <f xml:space="preserve"> InpS!E$336</f>
        <v>2024-25 ODI payments in 2017-18 CPIH FYA prices (Business retail)</v>
      </c>
      <c r="F63" s="263">
        <f xml:space="preserve"> InpS!F$336</f>
        <v>-0.125</v>
      </c>
      <c r="G63" s="146" t="str">
        <f xml:space="preserve"> InpS!G$336</f>
        <v>£m</v>
      </c>
    </row>
    <row r="64" spans="1:7" s="146" customFormat="1" outlineLevel="3" x14ac:dyDescent="0.2">
      <c r="A64" s="211"/>
      <c r="B64" s="211"/>
      <c r="C64" s="209"/>
      <c r="D64" s="210"/>
      <c r="E64" s="146" t="str">
        <f xml:space="preserve"> InpS!E$337</f>
        <v>2024-25 ODI payments in 2017-18 CPIH FYA prices (ADDN1)</v>
      </c>
      <c r="F64" s="263">
        <f xml:space="preserve"> InpS!F$337</f>
        <v>0</v>
      </c>
      <c r="G64" s="146" t="str">
        <f xml:space="preserve"> InpS!G$337</f>
        <v>£m</v>
      </c>
    </row>
    <row r="65" spans="1:7" s="146" customFormat="1" outlineLevel="3" x14ac:dyDescent="0.2">
      <c r="A65" s="211"/>
      <c r="B65" s="211"/>
      <c r="C65" s="209"/>
      <c r="D65" s="210"/>
      <c r="E65" s="146" t="str">
        <f xml:space="preserve"> InpS!E$338</f>
        <v>2024-25 ODI payments in 2017-18 CPIH FYA prices (ADDN2)</v>
      </c>
      <c r="F65" s="263" t="str">
        <f xml:space="preserve"> InpS!F$338</f>
        <v>n/a</v>
      </c>
      <c r="G65" s="146">
        <f xml:space="preserve"> InpS!G$338</f>
        <v>0</v>
      </c>
    </row>
    <row r="66" spans="1:7" s="146" customFormat="1" outlineLevel="3" x14ac:dyDescent="0.2">
      <c r="A66" s="211"/>
      <c r="B66" s="211"/>
      <c r="C66" s="209"/>
      <c r="D66" s="210"/>
      <c r="E66" s="146" t="str">
        <f xml:space="preserve"> InpS!E$339</f>
        <v>2024-25 Other in-period payments in 2017-18 CPIH FYA prices - C-MeX (residential retail)</v>
      </c>
      <c r="F66" s="263">
        <f xml:space="preserve"> InpS!F$339</f>
        <v>2</v>
      </c>
      <c r="G66" s="146" t="str">
        <f xml:space="preserve"> InpS!G$339</f>
        <v>£m</v>
      </c>
    </row>
    <row r="67" spans="1:7" s="146" customFormat="1" outlineLevel="3" x14ac:dyDescent="0.2">
      <c r="A67" s="211"/>
      <c r="B67" s="211"/>
      <c r="C67" s="209"/>
      <c r="D67" s="210"/>
      <c r="E67" s="146" t="str">
        <f xml:space="preserve"> InpS!E$340</f>
        <v>2024-25 Other in-period payments in 2017-18 CPIH FYA prices - D-MeX (water network plus)</v>
      </c>
      <c r="F67" s="263">
        <f xml:space="preserve"> InpS!F$340</f>
        <v>0</v>
      </c>
      <c r="G67" s="146" t="str">
        <f xml:space="preserve"> InpS!G$340</f>
        <v>£m</v>
      </c>
    </row>
    <row r="68" spans="1:7" s="146" customFormat="1" outlineLevel="3" x14ac:dyDescent="0.2">
      <c r="A68" s="211"/>
      <c r="B68" s="211"/>
      <c r="C68" s="209"/>
      <c r="D68" s="210"/>
      <c r="E68" s="146" t="str">
        <f xml:space="preserve"> InpS!E$341</f>
        <v>2024-25 Other in-period payments in 2017-18 CPIH FYA prices - D-MeX (wastewater network plus)</v>
      </c>
      <c r="F68" s="263">
        <f xml:space="preserve"> InpS!F$341</f>
        <v>0</v>
      </c>
      <c r="G68" s="146" t="str">
        <f xml:space="preserve"> InpS!G$341</f>
        <v>£m</v>
      </c>
    </row>
    <row r="69" spans="1:7" s="146" customFormat="1" outlineLevel="3" x14ac:dyDescent="0.2">
      <c r="A69" s="211"/>
      <c r="B69" s="211"/>
      <c r="C69" s="209"/>
      <c r="D69" s="210"/>
      <c r="E69" s="146" t="str">
        <f xml:space="preserve"> InpS!E$342</f>
        <v>2024-25 Voluntary abatements in 2017-18 CPIH FYA prices (WR)</v>
      </c>
      <c r="F69" s="263">
        <f xml:space="preserve"> InpS!F$342</f>
        <v>0</v>
      </c>
      <c r="G69" s="146" t="str">
        <f xml:space="preserve"> InpS!G$342</f>
        <v>£m</v>
      </c>
    </row>
    <row r="70" spans="1:7" s="146" customFormat="1" outlineLevel="3" x14ac:dyDescent="0.2">
      <c r="A70" s="211"/>
      <c r="B70" s="211"/>
      <c r="C70" s="209"/>
      <c r="D70" s="210"/>
      <c r="E70" s="146" t="str">
        <f xml:space="preserve"> InpS!E$343</f>
        <v>2024-25 Voluntary abatements in 2017-18 CPIH FYA prices (WN)</v>
      </c>
      <c r="F70" s="263">
        <f xml:space="preserve"> InpS!F$343</f>
        <v>0</v>
      </c>
      <c r="G70" s="146" t="str">
        <f xml:space="preserve"> InpS!G$343</f>
        <v>£m</v>
      </c>
    </row>
    <row r="71" spans="1:7" s="146" customFormat="1" outlineLevel="3" x14ac:dyDescent="0.2">
      <c r="A71" s="211"/>
      <c r="B71" s="211"/>
      <c r="C71" s="209"/>
      <c r="D71" s="210"/>
      <c r="E71" s="146" t="str">
        <f xml:space="preserve"> InpS!E$344</f>
        <v>2024-25 Voluntary abatements in 2017-18 CPIH FYA prices (WWN)</v>
      </c>
      <c r="F71" s="263">
        <f xml:space="preserve"> InpS!F$344</f>
        <v>0</v>
      </c>
      <c r="G71" s="146" t="str">
        <f xml:space="preserve"> InpS!G$344</f>
        <v>£m</v>
      </c>
    </row>
    <row r="72" spans="1:7" s="146" customFormat="1" outlineLevel="3" x14ac:dyDescent="0.2">
      <c r="A72" s="211"/>
      <c r="B72" s="211"/>
      <c r="C72" s="209"/>
      <c r="D72" s="210"/>
      <c r="E72" s="146" t="str">
        <f xml:space="preserve"> InpS!E$345</f>
        <v>2024-25 Voluntary abatements in 2017-18 CPIH FYA prices (BR)</v>
      </c>
      <c r="F72" s="263">
        <f xml:space="preserve"> InpS!F$345</f>
        <v>0</v>
      </c>
      <c r="G72" s="146" t="str">
        <f xml:space="preserve"> InpS!G$345</f>
        <v>£m</v>
      </c>
    </row>
    <row r="73" spans="1:7" s="146" customFormat="1" outlineLevel="3" x14ac:dyDescent="0.2">
      <c r="A73" s="211"/>
      <c r="B73" s="211"/>
      <c r="C73" s="209"/>
      <c r="D73" s="210"/>
      <c r="E73" s="146" t="str">
        <f xml:space="preserve"> InpS!E$346</f>
        <v>2024-25 Voluntary abatements in 2017-18 CPIH FYA prices (Residential retail)</v>
      </c>
      <c r="F73" s="263">
        <f xml:space="preserve"> InpS!F$346</f>
        <v>0</v>
      </c>
      <c r="G73" s="146" t="str">
        <f xml:space="preserve"> InpS!G$346</f>
        <v>£m</v>
      </c>
    </row>
    <row r="74" spans="1:7" s="146" customFormat="1" outlineLevel="3" x14ac:dyDescent="0.2">
      <c r="A74" s="211"/>
      <c r="B74" s="211"/>
      <c r="C74" s="209"/>
      <c r="D74" s="210"/>
      <c r="E74" s="146" t="str">
        <f xml:space="preserve"> InpS!E$347</f>
        <v>2024-25 Voluntary abatements in 2017-18 CPIH FYA prices (Business retail)</v>
      </c>
      <c r="F74" s="263">
        <f xml:space="preserve"> InpS!F$347</f>
        <v>0</v>
      </c>
      <c r="G74" s="146" t="str">
        <f xml:space="preserve"> InpS!G$347</f>
        <v>£m</v>
      </c>
    </row>
    <row r="75" spans="1:7" s="146" customFormat="1" outlineLevel="3" x14ac:dyDescent="0.2">
      <c r="A75" s="211"/>
      <c r="B75" s="211"/>
      <c r="C75" s="209"/>
      <c r="D75" s="210"/>
      <c r="E75" s="146" t="str">
        <f xml:space="preserve"> InpS!E$348</f>
        <v>2024-25 Voluntary abatements in 2017-18 CPIH FYA prices (ADDN1)</v>
      </c>
      <c r="F75" s="263">
        <f xml:space="preserve"> InpS!F$348</f>
        <v>0</v>
      </c>
      <c r="G75" s="146" t="str">
        <f xml:space="preserve"> InpS!G$348</f>
        <v>£m</v>
      </c>
    </row>
    <row r="76" spans="1:7" s="146" customFormat="1" outlineLevel="3" x14ac:dyDescent="0.2">
      <c r="A76" s="211"/>
      <c r="B76" s="211"/>
      <c r="C76" s="209"/>
      <c r="D76" s="210"/>
      <c r="E76" s="146" t="str">
        <f xml:space="preserve"> InpS!E$349</f>
        <v>2024-25 Voluntary abatements in 2017-18 CPIH FYA prices (ADDN2)</v>
      </c>
      <c r="F76" s="263" t="str">
        <f xml:space="preserve"> InpS!F$349</f>
        <v>n/a</v>
      </c>
      <c r="G76" s="146">
        <f xml:space="preserve"> InpS!G$349</f>
        <v>0</v>
      </c>
    </row>
    <row r="77" spans="1:7" s="146" customFormat="1" outlineLevel="3" x14ac:dyDescent="0.2">
      <c r="A77" s="211"/>
      <c r="B77" s="211"/>
      <c r="C77" s="209"/>
      <c r="D77" s="210"/>
      <c r="E77" s="146" t="str">
        <f xml:space="preserve"> InpS!E$350</f>
        <v>2024-25 Voluntary deferrals in 2017-18 CPIH FYA prices (WR)</v>
      </c>
      <c r="F77" s="263">
        <f xml:space="preserve"> InpS!F$350</f>
        <v>0</v>
      </c>
      <c r="G77" s="146" t="str">
        <f xml:space="preserve"> InpS!G$350</f>
        <v>£m</v>
      </c>
    </row>
    <row r="78" spans="1:7" s="146" customFormat="1" outlineLevel="3" x14ac:dyDescent="0.2">
      <c r="A78" s="211"/>
      <c r="B78" s="211"/>
      <c r="C78" s="209"/>
      <c r="D78" s="210"/>
      <c r="E78" s="146" t="str">
        <f xml:space="preserve"> InpS!E$351</f>
        <v>2024-25 Voluntary deferrals in 2017-18 CPIH FYA prices (WN)</v>
      </c>
      <c r="F78" s="263">
        <f xml:space="preserve"> InpS!F$351</f>
        <v>0</v>
      </c>
      <c r="G78" s="146" t="str">
        <f xml:space="preserve"> InpS!G$351</f>
        <v>£m</v>
      </c>
    </row>
    <row r="79" spans="1:7" s="146" customFormat="1" outlineLevel="3" x14ac:dyDescent="0.2">
      <c r="A79" s="211"/>
      <c r="B79" s="211"/>
      <c r="C79" s="209"/>
      <c r="D79" s="210"/>
      <c r="E79" s="146" t="str">
        <f xml:space="preserve"> InpS!E$352</f>
        <v>2024-25 Voluntary deferrals in 2017-18 CPIH FYA prices (WWN)</v>
      </c>
      <c r="F79" s="263">
        <f xml:space="preserve"> InpS!F$352</f>
        <v>0</v>
      </c>
      <c r="G79" s="146" t="str">
        <f xml:space="preserve"> InpS!G$352</f>
        <v>£m</v>
      </c>
    </row>
    <row r="80" spans="1:7" s="146" customFormat="1" outlineLevel="3" x14ac:dyDescent="0.2">
      <c r="A80" s="211"/>
      <c r="B80" s="211"/>
      <c r="C80" s="209"/>
      <c r="D80" s="210"/>
      <c r="E80" s="146" t="str">
        <f xml:space="preserve"> InpS!E$353</f>
        <v>2024-25 Voluntary deferrals in 2017-18 CPIH FYA prices (BR)</v>
      </c>
      <c r="F80" s="263">
        <f xml:space="preserve"> InpS!F$353</f>
        <v>0</v>
      </c>
      <c r="G80" s="146" t="str">
        <f xml:space="preserve"> InpS!G$353</f>
        <v>£m</v>
      </c>
    </row>
    <row r="81" spans="1:7" s="146" customFormat="1" outlineLevel="3" x14ac:dyDescent="0.2">
      <c r="A81" s="211"/>
      <c r="B81" s="211"/>
      <c r="C81" s="209"/>
      <c r="D81" s="210"/>
      <c r="E81" s="146" t="str">
        <f xml:space="preserve"> InpS!E$354</f>
        <v>2024-25 Voluntary deferrals in 2017-18 CPIH FYA prices (Residential retail)</v>
      </c>
      <c r="F81" s="263">
        <f xml:space="preserve"> InpS!F$354</f>
        <v>0</v>
      </c>
      <c r="G81" s="146" t="str">
        <f xml:space="preserve"> InpS!G$354</f>
        <v>£m</v>
      </c>
    </row>
    <row r="82" spans="1:7" s="146" customFormat="1" outlineLevel="3" x14ac:dyDescent="0.2">
      <c r="A82" s="211"/>
      <c r="B82" s="211"/>
      <c r="C82" s="209"/>
      <c r="D82" s="210"/>
      <c r="E82" s="146" t="str">
        <f xml:space="preserve"> InpS!E$355</f>
        <v>2024-25 Voluntary deferrals in 2017-18 CPIH FYA prices (Business retail)</v>
      </c>
      <c r="F82" s="263">
        <f xml:space="preserve"> InpS!F$355</f>
        <v>0</v>
      </c>
      <c r="G82" s="146" t="str">
        <f xml:space="preserve"> InpS!G$355</f>
        <v>£m</v>
      </c>
    </row>
    <row r="83" spans="1:7" s="146" customFormat="1" outlineLevel="3" x14ac:dyDescent="0.2">
      <c r="A83" s="211"/>
      <c r="B83" s="211"/>
      <c r="C83" s="209"/>
      <c r="D83" s="210"/>
      <c r="E83" s="146" t="str">
        <f xml:space="preserve"> InpS!E$356</f>
        <v>2024-25 Voluntary deferrals in 2017-18 CPIH FYA prices (ADDN1)</v>
      </c>
      <c r="F83" s="263">
        <f xml:space="preserve"> InpS!F$356</f>
        <v>0</v>
      </c>
      <c r="G83" s="146" t="str">
        <f xml:space="preserve"> InpS!G$356</f>
        <v>£m</v>
      </c>
    </row>
    <row r="84" spans="1:7" s="146" customFormat="1" outlineLevel="3" x14ac:dyDescent="0.2">
      <c r="A84" s="211"/>
      <c r="B84" s="211"/>
      <c r="C84" s="209"/>
      <c r="D84" s="210"/>
      <c r="E84" s="146" t="str">
        <f xml:space="preserve"> InpS!E$357</f>
        <v>2024-25 Voluntary deferrals in 2017-18 CPIH FYA prices (ADDN2)</v>
      </c>
      <c r="F84" s="263" t="str">
        <f xml:space="preserve"> InpS!F$357</f>
        <v>n/a</v>
      </c>
      <c r="G84" s="146">
        <f xml:space="preserve"> InpS!G$357</f>
        <v>0</v>
      </c>
    </row>
    <row r="85" spans="1:7" s="146" customFormat="1" outlineLevel="3" x14ac:dyDescent="0.2">
      <c r="A85" s="211"/>
      <c r="B85" s="211"/>
      <c r="C85" s="209"/>
      <c r="D85" s="210"/>
      <c r="E85" s="146" t="str">
        <f xml:space="preserve"> InpS!E$358</f>
        <v>2024-25 Other bespoke adjustments in 2017-18 CPIH FYA prices (WR)</v>
      </c>
      <c r="F85" s="263">
        <f xml:space="preserve"> InpS!F$358</f>
        <v>0</v>
      </c>
      <c r="G85" s="146" t="str">
        <f xml:space="preserve"> InpS!G$358</f>
        <v>£m</v>
      </c>
    </row>
    <row r="86" spans="1:7" s="146" customFormat="1" outlineLevel="3" x14ac:dyDescent="0.2">
      <c r="A86" s="211"/>
      <c r="B86" s="211"/>
      <c r="C86" s="209"/>
      <c r="D86" s="210"/>
      <c r="E86" s="146" t="str">
        <f xml:space="preserve"> InpS!E$359</f>
        <v>2024-25 Other bespoke adjustments in 2017-18 CPIH FYA prices (WN)</v>
      </c>
      <c r="F86" s="263">
        <f xml:space="preserve"> InpS!F$359</f>
        <v>0</v>
      </c>
      <c r="G86" s="146" t="str">
        <f xml:space="preserve"> InpS!G$359</f>
        <v>£m</v>
      </c>
    </row>
    <row r="87" spans="1:7" s="146" customFormat="1" outlineLevel="3" x14ac:dyDescent="0.2">
      <c r="A87" s="211"/>
      <c r="B87" s="211"/>
      <c r="C87" s="209"/>
      <c r="D87" s="210"/>
      <c r="E87" s="146" t="str">
        <f xml:space="preserve"> InpS!E$360</f>
        <v>2024-25 Other bespoke adjustments in 2017-18 CPIH FYA prices (WWN)</v>
      </c>
      <c r="F87" s="263">
        <f xml:space="preserve"> InpS!F$360</f>
        <v>0</v>
      </c>
      <c r="G87" s="146" t="str">
        <f xml:space="preserve"> InpS!G$360</f>
        <v>£m</v>
      </c>
    </row>
    <row r="88" spans="1:7" s="146" customFormat="1" outlineLevel="3" x14ac:dyDescent="0.2">
      <c r="A88" s="211"/>
      <c r="B88" s="211"/>
      <c r="C88" s="209"/>
      <c r="D88" s="210"/>
      <c r="E88" s="146" t="str">
        <f xml:space="preserve"> InpS!E$361</f>
        <v>2024-25 Other bespoke adjustments in 2017-18 CPIH FYA prices (BR)</v>
      </c>
      <c r="F88" s="263">
        <f xml:space="preserve"> InpS!F$361</f>
        <v>0</v>
      </c>
      <c r="G88" s="146" t="str">
        <f xml:space="preserve"> InpS!G$361</f>
        <v>£m</v>
      </c>
    </row>
    <row r="89" spans="1:7" s="146" customFormat="1" outlineLevel="3" x14ac:dyDescent="0.2">
      <c r="A89" s="211"/>
      <c r="B89" s="211"/>
      <c r="C89" s="209"/>
      <c r="D89" s="210"/>
      <c r="E89" s="146" t="str">
        <f xml:space="preserve"> InpS!E$362</f>
        <v>2024-25 Other bespoke adjustments in 2017-18 CPIH FYA prices (Residential retail)</v>
      </c>
      <c r="F89" s="263">
        <f xml:space="preserve"> InpS!F$362</f>
        <v>0</v>
      </c>
      <c r="G89" s="146" t="str">
        <f xml:space="preserve"> InpS!G$362</f>
        <v>£m</v>
      </c>
    </row>
    <row r="90" spans="1:7" s="146" customFormat="1" outlineLevel="3" x14ac:dyDescent="0.2">
      <c r="A90" s="211"/>
      <c r="B90" s="211"/>
      <c r="C90" s="209"/>
      <c r="D90" s="210"/>
      <c r="E90" s="146" t="str">
        <f xml:space="preserve"> InpS!E$363</f>
        <v>2024-25 Other bespoke adjustments in 2017-18 CPIH FYA prices (Business retail)</v>
      </c>
      <c r="F90" s="263">
        <f xml:space="preserve"> InpS!F$363</f>
        <v>0</v>
      </c>
      <c r="G90" s="146" t="str">
        <f xml:space="preserve"> InpS!G$363</f>
        <v>£m</v>
      </c>
    </row>
    <row r="91" spans="1:7" s="146" customFormat="1" outlineLevel="3" x14ac:dyDescent="0.2">
      <c r="A91" s="211"/>
      <c r="B91" s="211"/>
      <c r="C91" s="209"/>
      <c r="D91" s="210"/>
      <c r="E91" s="146" t="str">
        <f xml:space="preserve"> InpS!E$364</f>
        <v>2024-25 Other bespoke adjustments in 2017-18 CPIH FYA prices (ADDN1)</v>
      </c>
      <c r="F91" s="263">
        <f xml:space="preserve"> InpS!F$364</f>
        <v>0</v>
      </c>
      <c r="G91" s="146" t="str">
        <f xml:space="preserve"> InpS!G$364</f>
        <v>£m</v>
      </c>
    </row>
    <row r="92" spans="1:7" s="146" customFormat="1" outlineLevel="3" x14ac:dyDescent="0.2">
      <c r="A92" s="211"/>
      <c r="B92" s="211"/>
      <c r="C92" s="209"/>
      <c r="D92" s="210"/>
      <c r="E92" s="146" t="str">
        <f xml:space="preserve"> InpS!E$365</f>
        <v>2024-25 Other bespoke adjustments in 2017-18 CPIH FYA prices (ADDN2)</v>
      </c>
      <c r="F92" s="263" t="str">
        <f xml:space="preserve"> InpS!F$365</f>
        <v>n/a</v>
      </c>
      <c r="G92" s="146">
        <f xml:space="preserve"> InpS!G$365</f>
        <v>0</v>
      </c>
    </row>
    <row r="93" spans="1:7" s="146" customFormat="1" outlineLevel="2" x14ac:dyDescent="0.2">
      <c r="A93" s="211"/>
      <c r="B93" s="211"/>
      <c r="C93" s="209"/>
      <c r="D93" s="210"/>
    </row>
    <row r="94" spans="1:7" s="146" customFormat="1" outlineLevel="2" x14ac:dyDescent="0.2">
      <c r="A94" s="211"/>
      <c r="B94" s="211"/>
      <c r="C94" s="209"/>
      <c r="D94" s="210"/>
      <c r="E94" s="146" t="str">
        <f xml:space="preserve"> Indexation!E$92</f>
        <v>CPI(H): Inflate from 2017-18 FYA to 2022-23 FYA</v>
      </c>
      <c r="F94" s="263">
        <f xml:space="preserve"> Indexation!F$92</f>
        <v>1.1806332960179113</v>
      </c>
      <c r="G94" s="146" t="str">
        <f xml:space="preserve"> Indexation!G$92</f>
        <v>factor</v>
      </c>
    </row>
    <row r="95" spans="1:7" s="16" customFormat="1" outlineLevel="2" x14ac:dyDescent="0.2">
      <c r="A95" s="163"/>
      <c r="B95" s="163"/>
      <c r="C95" s="164"/>
      <c r="D95" s="165"/>
      <c r="F95" s="166"/>
    </row>
    <row r="96" spans="1:7" s="16" customFormat="1" outlineLevel="2" x14ac:dyDescent="0.2">
      <c r="A96" s="163"/>
      <c r="B96" s="163"/>
      <c r="C96" s="164" t="s">
        <v>159</v>
      </c>
      <c r="D96" s="165"/>
    </row>
    <row r="97" spans="1:7" s="16" customFormat="1" outlineLevel="3" x14ac:dyDescent="0.2">
      <c r="A97" s="163"/>
      <c r="B97" s="163"/>
      <c r="C97" s="164"/>
      <c r="D97" s="165"/>
      <c r="E97" s="16" t="s">
        <v>1171</v>
      </c>
      <c r="F97" s="173">
        <f xml:space="preserve"> IF(F11 = "n/a", 0, F11 * $F$94)</f>
        <v>0</v>
      </c>
      <c r="G97" s="16" t="s">
        <v>158</v>
      </c>
    </row>
    <row r="98" spans="1:7" s="16" customFormat="1" outlineLevel="3" x14ac:dyDescent="0.2">
      <c r="A98" s="163"/>
      <c r="B98" s="163"/>
      <c r="C98" s="164"/>
      <c r="D98" s="165"/>
      <c r="E98" s="16" t="s">
        <v>1172</v>
      </c>
      <c r="F98" s="173">
        <f xml:space="preserve"> IF(F12 = "n/a", 0, F12 * $F$94)</f>
        <v>0</v>
      </c>
      <c r="G98" s="16" t="s">
        <v>158</v>
      </c>
    </row>
    <row r="99" spans="1:7" s="16" customFormat="1" outlineLevel="3" x14ac:dyDescent="0.2">
      <c r="A99" s="163"/>
      <c r="B99" s="163"/>
      <c r="C99" s="164"/>
      <c r="D99" s="165"/>
      <c r="E99" s="16" t="s">
        <v>1173</v>
      </c>
      <c r="F99" s="173">
        <f t="shared" ref="F99:F104" si="0" xml:space="preserve"> IF(F13 = "n/a", 0, F13 * $F$94)</f>
        <v>0</v>
      </c>
      <c r="G99" s="16" t="s">
        <v>158</v>
      </c>
    </row>
    <row r="100" spans="1:7" s="16" customFormat="1" outlineLevel="3" x14ac:dyDescent="0.2">
      <c r="A100" s="163"/>
      <c r="B100" s="163"/>
      <c r="C100" s="164"/>
      <c r="D100" s="165"/>
      <c r="E100" s="16" t="s">
        <v>1174</v>
      </c>
      <c r="F100" s="173">
        <f t="shared" si="0"/>
        <v>0</v>
      </c>
      <c r="G100" s="16" t="s">
        <v>158</v>
      </c>
    </row>
    <row r="101" spans="1:7" s="16" customFormat="1" outlineLevel="3" x14ac:dyDescent="0.2">
      <c r="A101" s="163"/>
      <c r="B101" s="163"/>
      <c r="C101" s="164"/>
      <c r="D101" s="165"/>
      <c r="E101" s="16" t="s">
        <v>1175</v>
      </c>
      <c r="F101" s="173">
        <f t="shared" si="0"/>
        <v>0</v>
      </c>
      <c r="G101" s="16" t="s">
        <v>158</v>
      </c>
    </row>
    <row r="102" spans="1:7" s="16" customFormat="1" outlineLevel="3" x14ac:dyDescent="0.2">
      <c r="A102" s="163"/>
      <c r="B102" s="163"/>
      <c r="C102" s="164"/>
      <c r="D102" s="165"/>
      <c r="E102" s="16" t="s">
        <v>1176</v>
      </c>
      <c r="F102" s="173">
        <f t="shared" si="0"/>
        <v>0</v>
      </c>
      <c r="G102" s="16" t="s">
        <v>158</v>
      </c>
    </row>
    <row r="103" spans="1:7" s="16" customFormat="1" outlineLevel="3" x14ac:dyDescent="0.2">
      <c r="A103" s="163"/>
      <c r="B103" s="163"/>
      <c r="C103" s="164"/>
      <c r="D103" s="165"/>
      <c r="E103" s="16" t="s">
        <v>1177</v>
      </c>
      <c r="F103" s="173">
        <f t="shared" si="0"/>
        <v>0</v>
      </c>
      <c r="G103" s="16" t="s">
        <v>158</v>
      </c>
    </row>
    <row r="104" spans="1:7" s="16" customFormat="1" outlineLevel="3" x14ac:dyDescent="0.2">
      <c r="A104" s="163"/>
      <c r="B104" s="163"/>
      <c r="C104" s="164"/>
      <c r="D104" s="165"/>
      <c r="E104" s="16" t="s">
        <v>1178</v>
      </c>
      <c r="F104" s="173">
        <f t="shared" si="0"/>
        <v>0</v>
      </c>
      <c r="G104" s="16" t="s">
        <v>158</v>
      </c>
    </row>
    <row r="105" spans="1:7" s="16" customFormat="1" outlineLevel="2" x14ac:dyDescent="0.2">
      <c r="A105" s="163"/>
      <c r="B105" s="163"/>
      <c r="C105" s="164"/>
      <c r="D105" s="165"/>
      <c r="F105" s="173"/>
    </row>
    <row r="106" spans="1:7" s="16" customFormat="1" outlineLevel="2" x14ac:dyDescent="0.2">
      <c r="A106" s="163"/>
      <c r="B106" s="163"/>
      <c r="C106" s="164" t="s">
        <v>175</v>
      </c>
      <c r="D106" s="165"/>
      <c r="F106" s="173"/>
    </row>
    <row r="107" spans="1:7" s="16" customFormat="1" outlineLevel="3" x14ac:dyDescent="0.2">
      <c r="A107" s="163"/>
      <c r="B107" s="163"/>
      <c r="C107" s="164"/>
      <c r="D107" s="165"/>
      <c r="E107" s="16" t="s">
        <v>1179</v>
      </c>
      <c r="F107" s="173">
        <f xml:space="preserve"> IF(F21 = "n/a", 0, F21 * $F$94)</f>
        <v>0</v>
      </c>
      <c r="G107" s="16" t="s">
        <v>158</v>
      </c>
    </row>
    <row r="108" spans="1:7" s="16" customFormat="1" outlineLevel="3" x14ac:dyDescent="0.2">
      <c r="A108" s="163"/>
      <c r="B108" s="163"/>
      <c r="C108" s="164"/>
      <c r="D108" s="165"/>
      <c r="E108" s="16" t="s">
        <v>1180</v>
      </c>
      <c r="F108" s="173">
        <f t="shared" ref="F108:F141" si="1" xml:space="preserve"> IF(F22 = "n/a", 0, F22 * $F$94)</f>
        <v>-11.253796577642731</v>
      </c>
      <c r="G108" s="16" t="s">
        <v>158</v>
      </c>
    </row>
    <row r="109" spans="1:7" s="16" customFormat="1" outlineLevel="3" x14ac:dyDescent="0.2">
      <c r="A109" s="163"/>
      <c r="B109" s="163"/>
      <c r="C109" s="164"/>
      <c r="D109" s="165"/>
      <c r="E109" s="16" t="s">
        <v>1181</v>
      </c>
      <c r="F109" s="173">
        <f t="shared" si="1"/>
        <v>-2.0129797697105389</v>
      </c>
      <c r="G109" s="16" t="s">
        <v>158</v>
      </c>
    </row>
    <row r="110" spans="1:7" s="16" customFormat="1" outlineLevel="3" x14ac:dyDescent="0.2">
      <c r="A110" s="163"/>
      <c r="B110" s="163"/>
      <c r="C110" s="164"/>
      <c r="D110" s="165"/>
      <c r="E110" s="16" t="s">
        <v>1182</v>
      </c>
      <c r="F110" s="173">
        <f t="shared" si="1"/>
        <v>0</v>
      </c>
      <c r="G110" s="16" t="s">
        <v>158</v>
      </c>
    </row>
    <row r="111" spans="1:7" s="16" customFormat="1" outlineLevel="3" x14ac:dyDescent="0.2">
      <c r="A111" s="163"/>
      <c r="B111" s="163"/>
      <c r="C111" s="164"/>
      <c r="D111" s="165"/>
      <c r="E111" s="16" t="s">
        <v>1183</v>
      </c>
      <c r="F111" s="173">
        <f t="shared" si="1"/>
        <v>0</v>
      </c>
      <c r="G111" s="16" t="s">
        <v>158</v>
      </c>
    </row>
    <row r="112" spans="1:7" s="16" customFormat="1" outlineLevel="3" x14ac:dyDescent="0.2">
      <c r="A112" s="163"/>
      <c r="B112" s="163"/>
      <c r="C112" s="164"/>
      <c r="D112" s="165"/>
      <c r="E112" s="16" t="s">
        <v>1184</v>
      </c>
      <c r="F112" s="173">
        <f t="shared" si="1"/>
        <v>-0.14757916200223892</v>
      </c>
      <c r="G112" s="16" t="s">
        <v>158</v>
      </c>
    </row>
    <row r="113" spans="1:7" s="16" customFormat="1" outlineLevel="3" x14ac:dyDescent="0.2">
      <c r="A113" s="163"/>
      <c r="B113" s="163"/>
      <c r="C113" s="164"/>
      <c r="D113" s="165"/>
      <c r="E113" s="16" t="s">
        <v>1185</v>
      </c>
      <c r="F113" s="173">
        <f t="shared" si="1"/>
        <v>0</v>
      </c>
      <c r="G113" s="16" t="s">
        <v>158</v>
      </c>
    </row>
    <row r="114" spans="1:7" s="16" customFormat="1" outlineLevel="3" x14ac:dyDescent="0.2">
      <c r="A114" s="163"/>
      <c r="B114" s="163"/>
      <c r="C114" s="164"/>
      <c r="D114" s="165"/>
      <c r="E114" s="16" t="s">
        <v>1186</v>
      </c>
      <c r="F114" s="173">
        <f t="shared" si="1"/>
        <v>0</v>
      </c>
      <c r="G114" s="16" t="s">
        <v>158</v>
      </c>
    </row>
    <row r="115" spans="1:7" s="16" customFormat="1" outlineLevel="3" x14ac:dyDescent="0.2">
      <c r="A115" s="163"/>
      <c r="B115" s="163"/>
      <c r="C115" s="164"/>
      <c r="D115" s="165"/>
      <c r="E115" s="16" t="s">
        <v>1187</v>
      </c>
      <c r="F115" s="173">
        <f xml:space="preserve"> IF(F29 = "n/a", 0, F29 * $F$94)</f>
        <v>2.3612665920358227</v>
      </c>
      <c r="G115" s="16" t="s">
        <v>158</v>
      </c>
    </row>
    <row r="116" spans="1:7" s="16" customFormat="1" outlineLevel="3" x14ac:dyDescent="0.2">
      <c r="A116" s="163"/>
      <c r="B116" s="163"/>
      <c r="C116" s="164"/>
      <c r="D116" s="165"/>
      <c r="E116" s="16" t="s">
        <v>1188</v>
      </c>
      <c r="F116" s="173">
        <f t="shared" si="1"/>
        <v>0</v>
      </c>
      <c r="G116" s="16" t="s">
        <v>158</v>
      </c>
    </row>
    <row r="117" spans="1:7" s="16" customFormat="1" outlineLevel="3" x14ac:dyDescent="0.2">
      <c r="A117" s="163"/>
      <c r="B117" s="163"/>
      <c r="C117" s="164"/>
      <c r="D117" s="165"/>
      <c r="E117" s="16" t="s">
        <v>1189</v>
      </c>
      <c r="F117" s="173">
        <f t="shared" si="1"/>
        <v>0</v>
      </c>
      <c r="G117" s="16" t="s">
        <v>158</v>
      </c>
    </row>
    <row r="118" spans="1:7" s="16" customFormat="1" outlineLevel="3" x14ac:dyDescent="0.2">
      <c r="A118" s="163"/>
      <c r="B118" s="163"/>
      <c r="C118" s="164"/>
      <c r="D118" s="165"/>
      <c r="E118" s="16" t="s">
        <v>1190</v>
      </c>
      <c r="F118" s="173">
        <f t="shared" ref="F118:F133" si="2" xml:space="preserve"> IF(F32 = "n/a", 0, F32 * $F$94 * (-1))</f>
        <v>0</v>
      </c>
      <c r="G118" s="16" t="s">
        <v>158</v>
      </c>
    </row>
    <row r="119" spans="1:7" s="16" customFormat="1" outlineLevel="3" x14ac:dyDescent="0.2">
      <c r="A119" s="163"/>
      <c r="B119" s="163"/>
      <c r="C119" s="164"/>
      <c r="D119" s="165"/>
      <c r="E119" s="16" t="s">
        <v>1191</v>
      </c>
      <c r="F119" s="173">
        <f t="shared" si="2"/>
        <v>0</v>
      </c>
      <c r="G119" s="16" t="s">
        <v>158</v>
      </c>
    </row>
    <row r="120" spans="1:7" s="16" customFormat="1" outlineLevel="3" x14ac:dyDescent="0.2">
      <c r="A120" s="163"/>
      <c r="B120" s="163"/>
      <c r="C120" s="164"/>
      <c r="D120" s="165"/>
      <c r="E120" s="16" t="s">
        <v>1192</v>
      </c>
      <c r="F120" s="173">
        <f t="shared" si="2"/>
        <v>0</v>
      </c>
      <c r="G120" s="16" t="s">
        <v>158</v>
      </c>
    </row>
    <row r="121" spans="1:7" s="16" customFormat="1" outlineLevel="3" x14ac:dyDescent="0.2">
      <c r="A121" s="163"/>
      <c r="B121" s="163"/>
      <c r="C121" s="164"/>
      <c r="D121" s="165"/>
      <c r="E121" s="16" t="s">
        <v>1193</v>
      </c>
      <c r="F121" s="173">
        <f t="shared" si="2"/>
        <v>0</v>
      </c>
      <c r="G121" s="16" t="s">
        <v>158</v>
      </c>
    </row>
    <row r="122" spans="1:7" s="16" customFormat="1" outlineLevel="3" x14ac:dyDescent="0.2">
      <c r="A122" s="163"/>
      <c r="B122" s="163"/>
      <c r="C122" s="164"/>
      <c r="D122" s="165"/>
      <c r="E122" s="16" t="s">
        <v>1194</v>
      </c>
      <c r="F122" s="173">
        <f t="shared" si="2"/>
        <v>0</v>
      </c>
      <c r="G122" s="16" t="s">
        <v>158</v>
      </c>
    </row>
    <row r="123" spans="1:7" s="16" customFormat="1" outlineLevel="3" x14ac:dyDescent="0.2">
      <c r="A123" s="163"/>
      <c r="B123" s="163"/>
      <c r="C123" s="164"/>
      <c r="D123" s="165"/>
      <c r="E123" s="16" t="s">
        <v>1195</v>
      </c>
      <c r="F123" s="173">
        <f t="shared" si="2"/>
        <v>0</v>
      </c>
      <c r="G123" s="16" t="s">
        <v>158</v>
      </c>
    </row>
    <row r="124" spans="1:7" s="16" customFormat="1" outlineLevel="3" x14ac:dyDescent="0.2">
      <c r="A124" s="163"/>
      <c r="B124" s="163"/>
      <c r="C124" s="164"/>
      <c r="D124" s="165"/>
      <c r="E124" s="16" t="s">
        <v>1196</v>
      </c>
      <c r="F124" s="173">
        <f t="shared" si="2"/>
        <v>0</v>
      </c>
      <c r="G124" s="16" t="s">
        <v>158</v>
      </c>
    </row>
    <row r="125" spans="1:7" s="16" customFormat="1" outlineLevel="3" x14ac:dyDescent="0.2">
      <c r="A125" s="163"/>
      <c r="B125" s="163"/>
      <c r="C125" s="164"/>
      <c r="D125" s="165"/>
      <c r="E125" s="16" t="s">
        <v>1197</v>
      </c>
      <c r="F125" s="173">
        <f t="shared" si="2"/>
        <v>0</v>
      </c>
      <c r="G125" s="16" t="s">
        <v>158</v>
      </c>
    </row>
    <row r="126" spans="1:7" s="16" customFormat="1" outlineLevel="3" x14ac:dyDescent="0.2">
      <c r="A126" s="163"/>
      <c r="B126" s="163"/>
      <c r="C126" s="164"/>
      <c r="D126" s="165"/>
      <c r="E126" s="16" t="s">
        <v>1198</v>
      </c>
      <c r="F126" s="173">
        <f t="shared" si="2"/>
        <v>0</v>
      </c>
      <c r="G126" s="16" t="s">
        <v>158</v>
      </c>
    </row>
    <row r="127" spans="1:7" s="16" customFormat="1" outlineLevel="3" x14ac:dyDescent="0.2">
      <c r="A127" s="163"/>
      <c r="B127" s="163"/>
      <c r="C127" s="164"/>
      <c r="D127" s="165"/>
      <c r="E127" s="16" t="s">
        <v>1199</v>
      </c>
      <c r="F127" s="173">
        <f t="shared" si="2"/>
        <v>0</v>
      </c>
      <c r="G127" s="16" t="s">
        <v>158</v>
      </c>
    </row>
    <row r="128" spans="1:7" s="16" customFormat="1" outlineLevel="3" x14ac:dyDescent="0.2">
      <c r="A128" s="163"/>
      <c r="B128" s="163"/>
      <c r="C128" s="164"/>
      <c r="D128" s="165"/>
      <c r="E128" s="16" t="s">
        <v>1200</v>
      </c>
      <c r="F128" s="173">
        <f t="shared" si="2"/>
        <v>0</v>
      </c>
      <c r="G128" s="16" t="s">
        <v>158</v>
      </c>
    </row>
    <row r="129" spans="1:7" s="16" customFormat="1" outlineLevel="3" x14ac:dyDescent="0.2">
      <c r="A129" s="163"/>
      <c r="B129" s="163"/>
      <c r="C129" s="164"/>
      <c r="D129" s="165"/>
      <c r="E129" s="16" t="s">
        <v>1201</v>
      </c>
      <c r="F129" s="173">
        <f t="shared" si="2"/>
        <v>0</v>
      </c>
      <c r="G129" s="16" t="s">
        <v>158</v>
      </c>
    </row>
    <row r="130" spans="1:7" s="16" customFormat="1" outlineLevel="3" x14ac:dyDescent="0.2">
      <c r="A130" s="163"/>
      <c r="B130" s="163"/>
      <c r="C130" s="164"/>
      <c r="D130" s="165"/>
      <c r="E130" s="16" t="s">
        <v>1202</v>
      </c>
      <c r="F130" s="173">
        <f t="shared" si="2"/>
        <v>0</v>
      </c>
      <c r="G130" s="16" t="s">
        <v>158</v>
      </c>
    </row>
    <row r="131" spans="1:7" s="16" customFormat="1" outlineLevel="3" x14ac:dyDescent="0.2">
      <c r="A131" s="163"/>
      <c r="B131" s="163"/>
      <c r="C131" s="164"/>
      <c r="D131" s="165"/>
      <c r="E131" s="16" t="s">
        <v>1203</v>
      </c>
      <c r="F131" s="173">
        <f t="shared" si="2"/>
        <v>0</v>
      </c>
      <c r="G131" s="16" t="s">
        <v>158</v>
      </c>
    </row>
    <row r="132" spans="1:7" s="16" customFormat="1" outlineLevel="3" x14ac:dyDescent="0.2">
      <c r="A132" s="163"/>
      <c r="B132" s="163"/>
      <c r="C132" s="164"/>
      <c r="D132" s="165"/>
      <c r="E132" s="16" t="s">
        <v>1204</v>
      </c>
      <c r="F132" s="173">
        <f t="shared" si="2"/>
        <v>0</v>
      </c>
      <c r="G132" s="16" t="s">
        <v>158</v>
      </c>
    </row>
    <row r="133" spans="1:7" s="16" customFormat="1" outlineLevel="3" x14ac:dyDescent="0.2">
      <c r="A133" s="163"/>
      <c r="B133" s="163"/>
      <c r="C133" s="164"/>
      <c r="D133" s="165"/>
      <c r="E133" s="16" t="s">
        <v>1205</v>
      </c>
      <c r="F133" s="173">
        <f t="shared" si="2"/>
        <v>0</v>
      </c>
      <c r="G133" s="16" t="s">
        <v>158</v>
      </c>
    </row>
    <row r="134" spans="1:7" s="16" customFormat="1" outlineLevel="3" x14ac:dyDescent="0.2">
      <c r="A134" s="163"/>
      <c r="B134" s="163"/>
      <c r="C134" s="164"/>
      <c r="D134" s="165"/>
      <c r="E134" s="16" t="s">
        <v>1206</v>
      </c>
      <c r="F134" s="173">
        <f t="shared" si="1"/>
        <v>0</v>
      </c>
      <c r="G134" s="16" t="s">
        <v>158</v>
      </c>
    </row>
    <row r="135" spans="1:7" s="16" customFormat="1" outlineLevel="3" x14ac:dyDescent="0.2">
      <c r="A135" s="163"/>
      <c r="B135" s="163"/>
      <c r="C135" s="164"/>
      <c r="D135" s="165"/>
      <c r="E135" s="16" t="s">
        <v>1207</v>
      </c>
      <c r="F135" s="173">
        <f t="shared" si="1"/>
        <v>0</v>
      </c>
      <c r="G135" s="16" t="s">
        <v>158</v>
      </c>
    </row>
    <row r="136" spans="1:7" s="16" customFormat="1" outlineLevel="3" x14ac:dyDescent="0.2">
      <c r="A136" s="163"/>
      <c r="B136" s="163"/>
      <c r="C136" s="164"/>
      <c r="D136" s="165"/>
      <c r="E136" s="16" t="s">
        <v>1208</v>
      </c>
      <c r="F136" s="173">
        <f t="shared" si="1"/>
        <v>0</v>
      </c>
      <c r="G136" s="16" t="s">
        <v>158</v>
      </c>
    </row>
    <row r="137" spans="1:7" s="16" customFormat="1" outlineLevel="3" x14ac:dyDescent="0.2">
      <c r="A137" s="163"/>
      <c r="B137" s="163"/>
      <c r="C137" s="164"/>
      <c r="D137" s="165"/>
      <c r="E137" s="16" t="s">
        <v>1209</v>
      </c>
      <c r="F137" s="173">
        <f t="shared" si="1"/>
        <v>0</v>
      </c>
      <c r="G137" s="16" t="s">
        <v>158</v>
      </c>
    </row>
    <row r="138" spans="1:7" s="16" customFormat="1" outlineLevel="3" x14ac:dyDescent="0.2">
      <c r="A138" s="163"/>
      <c r="B138" s="163"/>
      <c r="C138" s="164"/>
      <c r="D138" s="165"/>
      <c r="E138" s="16" t="s">
        <v>1210</v>
      </c>
      <c r="F138" s="173">
        <f t="shared" si="1"/>
        <v>0</v>
      </c>
      <c r="G138" s="16" t="s">
        <v>158</v>
      </c>
    </row>
    <row r="139" spans="1:7" s="16" customFormat="1" outlineLevel="3" x14ac:dyDescent="0.2">
      <c r="A139" s="163"/>
      <c r="B139" s="163"/>
      <c r="C139" s="164"/>
      <c r="D139" s="165"/>
      <c r="E139" s="16" t="s">
        <v>1211</v>
      </c>
      <c r="F139" s="173">
        <f t="shared" si="1"/>
        <v>0</v>
      </c>
      <c r="G139" s="16" t="s">
        <v>158</v>
      </c>
    </row>
    <row r="140" spans="1:7" s="16" customFormat="1" outlineLevel="3" x14ac:dyDescent="0.2">
      <c r="A140" s="163"/>
      <c r="B140" s="163"/>
      <c r="C140" s="164"/>
      <c r="D140" s="165"/>
      <c r="E140" s="16" t="s">
        <v>1212</v>
      </c>
      <c r="F140" s="173">
        <f t="shared" si="1"/>
        <v>0</v>
      </c>
      <c r="G140" s="16" t="s">
        <v>158</v>
      </c>
    </row>
    <row r="141" spans="1:7" s="16" customFormat="1" outlineLevel="3" x14ac:dyDescent="0.2">
      <c r="A141" s="163"/>
      <c r="B141" s="163"/>
      <c r="C141" s="164"/>
      <c r="D141" s="165"/>
      <c r="E141" s="16" t="s">
        <v>1213</v>
      </c>
      <c r="F141" s="173">
        <f t="shared" si="1"/>
        <v>0</v>
      </c>
      <c r="G141" s="16" t="s">
        <v>158</v>
      </c>
    </row>
    <row r="142" spans="1:7" s="16" customFormat="1" outlineLevel="2" x14ac:dyDescent="0.2">
      <c r="A142" s="163"/>
      <c r="B142" s="163"/>
      <c r="C142" s="164"/>
      <c r="D142" s="165"/>
      <c r="F142" s="173"/>
    </row>
    <row r="143" spans="1:7" s="16" customFormat="1" outlineLevel="2" x14ac:dyDescent="0.2">
      <c r="A143" s="163"/>
      <c r="B143" s="163"/>
      <c r="C143" s="164" t="s">
        <v>242</v>
      </c>
      <c r="D143" s="165"/>
      <c r="F143" s="173"/>
    </row>
    <row r="144" spans="1:7" s="16" customFormat="1" outlineLevel="3" x14ac:dyDescent="0.2">
      <c r="A144" s="163"/>
      <c r="B144" s="163"/>
      <c r="C144" s="164"/>
      <c r="D144" s="165"/>
      <c r="E144" s="16" t="s">
        <v>1214</v>
      </c>
      <c r="F144" s="173">
        <f t="shared" ref="F144:F178" si="3" xml:space="preserve"> IF(F58 = "n/a", 0, F58 * $F$94)</f>
        <v>0</v>
      </c>
      <c r="G144" s="16" t="s">
        <v>158</v>
      </c>
    </row>
    <row r="145" spans="1:7" s="16" customFormat="1" outlineLevel="3" x14ac:dyDescent="0.2">
      <c r="A145" s="163"/>
      <c r="B145" s="163"/>
      <c r="C145" s="164"/>
      <c r="D145" s="165"/>
      <c r="E145" s="16" t="s">
        <v>1215</v>
      </c>
      <c r="F145" s="173">
        <f t="shared" si="3"/>
        <v>-11.046005117543578</v>
      </c>
      <c r="G145" s="16" t="s">
        <v>158</v>
      </c>
    </row>
    <row r="146" spans="1:7" s="16" customFormat="1" outlineLevel="3" x14ac:dyDescent="0.2">
      <c r="A146" s="163"/>
      <c r="B146" s="163"/>
      <c r="C146" s="164"/>
      <c r="D146" s="165"/>
      <c r="E146" s="16" t="s">
        <v>1216</v>
      </c>
      <c r="F146" s="173">
        <f t="shared" si="3"/>
        <v>-1.9480449384295535</v>
      </c>
      <c r="G146" s="16" t="s">
        <v>158</v>
      </c>
    </row>
    <row r="147" spans="1:7" s="16" customFormat="1" outlineLevel="3" x14ac:dyDescent="0.2">
      <c r="A147" s="163"/>
      <c r="B147" s="163"/>
      <c r="C147" s="164"/>
      <c r="D147" s="165"/>
      <c r="E147" s="16" t="s">
        <v>1217</v>
      </c>
      <c r="F147" s="173">
        <f t="shared" si="3"/>
        <v>0</v>
      </c>
      <c r="G147" s="16" t="s">
        <v>158</v>
      </c>
    </row>
    <row r="148" spans="1:7" s="16" customFormat="1" outlineLevel="3" x14ac:dyDescent="0.2">
      <c r="A148" s="163"/>
      <c r="B148" s="163"/>
      <c r="C148" s="164"/>
      <c r="D148" s="165"/>
      <c r="E148" s="16" t="s">
        <v>1218</v>
      </c>
      <c r="F148" s="173">
        <f t="shared" si="3"/>
        <v>0</v>
      </c>
      <c r="G148" s="16" t="s">
        <v>158</v>
      </c>
    </row>
    <row r="149" spans="1:7" s="16" customFormat="1" outlineLevel="3" x14ac:dyDescent="0.2">
      <c r="A149" s="163"/>
      <c r="B149" s="163"/>
      <c r="C149" s="164"/>
      <c r="D149" s="165"/>
      <c r="E149" s="16" t="s">
        <v>1219</v>
      </c>
      <c r="F149" s="173">
        <f t="shared" si="3"/>
        <v>-0.14757916200223892</v>
      </c>
      <c r="G149" s="16" t="s">
        <v>158</v>
      </c>
    </row>
    <row r="150" spans="1:7" s="16" customFormat="1" outlineLevel="3" x14ac:dyDescent="0.2">
      <c r="A150" s="163"/>
      <c r="B150" s="163"/>
      <c r="C150" s="164"/>
      <c r="D150" s="165"/>
      <c r="E150" s="16" t="s">
        <v>1220</v>
      </c>
      <c r="F150" s="173">
        <f t="shared" si="3"/>
        <v>0</v>
      </c>
      <c r="G150" s="16" t="s">
        <v>158</v>
      </c>
    </row>
    <row r="151" spans="1:7" s="16" customFormat="1" outlineLevel="3" x14ac:dyDescent="0.2">
      <c r="A151" s="163"/>
      <c r="B151" s="163"/>
      <c r="C151" s="164"/>
      <c r="D151" s="165"/>
      <c r="E151" s="16" t="s">
        <v>1221</v>
      </c>
      <c r="F151" s="173">
        <f t="shared" si="3"/>
        <v>0</v>
      </c>
      <c r="G151" s="16" t="s">
        <v>158</v>
      </c>
    </row>
    <row r="152" spans="1:7" s="16" customFormat="1" outlineLevel="3" x14ac:dyDescent="0.2">
      <c r="A152" s="163"/>
      <c r="B152" s="163"/>
      <c r="C152" s="164"/>
      <c r="D152" s="165"/>
      <c r="E152" s="16" t="s">
        <v>1222</v>
      </c>
      <c r="F152" s="173">
        <f t="shared" si="3"/>
        <v>2.3612665920358227</v>
      </c>
      <c r="G152" s="16" t="s">
        <v>158</v>
      </c>
    </row>
    <row r="153" spans="1:7" s="16" customFormat="1" outlineLevel="3" x14ac:dyDescent="0.2">
      <c r="A153" s="163"/>
      <c r="B153" s="163"/>
      <c r="C153" s="164"/>
      <c r="D153" s="165"/>
      <c r="E153" s="16" t="s">
        <v>1223</v>
      </c>
      <c r="F153" s="173">
        <f t="shared" si="3"/>
        <v>0</v>
      </c>
      <c r="G153" s="16" t="s">
        <v>158</v>
      </c>
    </row>
    <row r="154" spans="1:7" s="16" customFormat="1" outlineLevel="3" x14ac:dyDescent="0.2">
      <c r="A154" s="163"/>
      <c r="B154" s="163"/>
      <c r="C154" s="164"/>
      <c r="D154" s="165"/>
      <c r="E154" s="16" t="s">
        <v>1224</v>
      </c>
      <c r="F154" s="173">
        <f t="shared" si="3"/>
        <v>0</v>
      </c>
      <c r="G154" s="16" t="s">
        <v>158</v>
      </c>
    </row>
    <row r="155" spans="1:7" s="16" customFormat="1" outlineLevel="3" x14ac:dyDescent="0.2">
      <c r="A155" s="163"/>
      <c r="B155" s="163"/>
      <c r="C155" s="164"/>
      <c r="D155" s="165"/>
      <c r="E155" s="16" t="s">
        <v>1225</v>
      </c>
      <c r="F155" s="173">
        <f t="shared" ref="F155:F170" si="4" xml:space="preserve"> IF(F69 = "n/a", 0, F69 * $F$94 * (-1))</f>
        <v>0</v>
      </c>
      <c r="G155" s="16" t="s">
        <v>158</v>
      </c>
    </row>
    <row r="156" spans="1:7" s="16" customFormat="1" outlineLevel="3" x14ac:dyDescent="0.2">
      <c r="A156" s="163"/>
      <c r="B156" s="163"/>
      <c r="C156" s="164"/>
      <c r="D156" s="165"/>
      <c r="E156" s="16" t="s">
        <v>1226</v>
      </c>
      <c r="F156" s="173">
        <f t="shared" si="4"/>
        <v>0</v>
      </c>
      <c r="G156" s="16" t="s">
        <v>158</v>
      </c>
    </row>
    <row r="157" spans="1:7" s="16" customFormat="1" outlineLevel="3" x14ac:dyDescent="0.2">
      <c r="A157" s="163"/>
      <c r="B157" s="163"/>
      <c r="C157" s="164"/>
      <c r="D157" s="165"/>
      <c r="E157" s="16" t="s">
        <v>1227</v>
      </c>
      <c r="F157" s="173">
        <f t="shared" si="4"/>
        <v>0</v>
      </c>
      <c r="G157" s="16" t="s">
        <v>158</v>
      </c>
    </row>
    <row r="158" spans="1:7" s="16" customFormat="1" outlineLevel="3" x14ac:dyDescent="0.2">
      <c r="A158" s="163"/>
      <c r="B158" s="163"/>
      <c r="C158" s="164"/>
      <c r="D158" s="165"/>
      <c r="E158" s="16" t="s">
        <v>1228</v>
      </c>
      <c r="F158" s="173">
        <f t="shared" si="4"/>
        <v>0</v>
      </c>
      <c r="G158" s="16" t="s">
        <v>158</v>
      </c>
    </row>
    <row r="159" spans="1:7" s="16" customFormat="1" outlineLevel="3" x14ac:dyDescent="0.2">
      <c r="A159" s="163"/>
      <c r="B159" s="163"/>
      <c r="C159" s="164"/>
      <c r="D159" s="165"/>
      <c r="E159" s="16" t="s">
        <v>1229</v>
      </c>
      <c r="F159" s="173">
        <f t="shared" si="4"/>
        <v>0</v>
      </c>
      <c r="G159" s="16" t="s">
        <v>158</v>
      </c>
    </row>
    <row r="160" spans="1:7" s="16" customFormat="1" outlineLevel="3" x14ac:dyDescent="0.2">
      <c r="A160" s="163"/>
      <c r="B160" s="163"/>
      <c r="C160" s="164"/>
      <c r="D160" s="165"/>
      <c r="E160" s="16" t="s">
        <v>1230</v>
      </c>
      <c r="F160" s="173">
        <f t="shared" si="4"/>
        <v>0</v>
      </c>
      <c r="G160" s="16" t="s">
        <v>158</v>
      </c>
    </row>
    <row r="161" spans="1:7" s="16" customFormat="1" outlineLevel="3" x14ac:dyDescent="0.2">
      <c r="A161" s="163"/>
      <c r="B161" s="163"/>
      <c r="C161" s="164"/>
      <c r="D161" s="165"/>
      <c r="E161" s="16" t="s">
        <v>1231</v>
      </c>
      <c r="F161" s="173">
        <f t="shared" si="4"/>
        <v>0</v>
      </c>
      <c r="G161" s="16" t="s">
        <v>158</v>
      </c>
    </row>
    <row r="162" spans="1:7" s="16" customFormat="1" outlineLevel="3" x14ac:dyDescent="0.2">
      <c r="A162" s="163"/>
      <c r="B162" s="163"/>
      <c r="C162" s="164"/>
      <c r="D162" s="165"/>
      <c r="E162" s="16" t="s">
        <v>1232</v>
      </c>
      <c r="F162" s="173">
        <f t="shared" si="4"/>
        <v>0</v>
      </c>
      <c r="G162" s="16" t="s">
        <v>158</v>
      </c>
    </row>
    <row r="163" spans="1:7" s="16" customFormat="1" outlineLevel="3" x14ac:dyDescent="0.2">
      <c r="A163" s="163"/>
      <c r="B163" s="163"/>
      <c r="C163" s="164"/>
      <c r="D163" s="165"/>
      <c r="E163" s="16" t="s">
        <v>1233</v>
      </c>
      <c r="F163" s="173">
        <f t="shared" si="4"/>
        <v>0</v>
      </c>
      <c r="G163" s="16" t="s">
        <v>158</v>
      </c>
    </row>
    <row r="164" spans="1:7" s="16" customFormat="1" outlineLevel="3" x14ac:dyDescent="0.2">
      <c r="A164" s="163"/>
      <c r="B164" s="163"/>
      <c r="C164" s="164"/>
      <c r="D164" s="165"/>
      <c r="E164" s="16" t="s">
        <v>1234</v>
      </c>
      <c r="F164" s="173">
        <f t="shared" si="4"/>
        <v>0</v>
      </c>
      <c r="G164" s="16" t="s">
        <v>158</v>
      </c>
    </row>
    <row r="165" spans="1:7" s="16" customFormat="1" outlineLevel="3" x14ac:dyDescent="0.2">
      <c r="A165" s="163"/>
      <c r="B165" s="163"/>
      <c r="C165" s="164"/>
      <c r="D165" s="165"/>
      <c r="E165" s="16" t="s">
        <v>1235</v>
      </c>
      <c r="F165" s="173">
        <f t="shared" si="4"/>
        <v>0</v>
      </c>
      <c r="G165" s="16" t="s">
        <v>158</v>
      </c>
    </row>
    <row r="166" spans="1:7" s="16" customFormat="1" outlineLevel="3" x14ac:dyDescent="0.2">
      <c r="A166" s="163"/>
      <c r="B166" s="163"/>
      <c r="C166" s="164"/>
      <c r="D166" s="165"/>
      <c r="E166" s="16" t="s">
        <v>1236</v>
      </c>
      <c r="F166" s="173">
        <f t="shared" si="4"/>
        <v>0</v>
      </c>
      <c r="G166" s="16" t="s">
        <v>158</v>
      </c>
    </row>
    <row r="167" spans="1:7" s="16" customFormat="1" outlineLevel="3" x14ac:dyDescent="0.2">
      <c r="A167" s="163"/>
      <c r="B167" s="163"/>
      <c r="C167" s="164"/>
      <c r="D167" s="165"/>
      <c r="E167" s="16" t="s">
        <v>1237</v>
      </c>
      <c r="F167" s="173">
        <f t="shared" si="4"/>
        <v>0</v>
      </c>
      <c r="G167" s="16" t="s">
        <v>158</v>
      </c>
    </row>
    <row r="168" spans="1:7" s="16" customFormat="1" outlineLevel="3" x14ac:dyDescent="0.2">
      <c r="A168" s="163"/>
      <c r="B168" s="163"/>
      <c r="C168" s="164"/>
      <c r="D168" s="165"/>
      <c r="E168" s="16" t="s">
        <v>1238</v>
      </c>
      <c r="F168" s="173">
        <f t="shared" si="4"/>
        <v>0</v>
      </c>
      <c r="G168" s="16" t="s">
        <v>158</v>
      </c>
    </row>
    <row r="169" spans="1:7" s="16" customFormat="1" outlineLevel="3" x14ac:dyDescent="0.2">
      <c r="A169" s="163"/>
      <c r="B169" s="163"/>
      <c r="C169" s="164"/>
      <c r="D169" s="165"/>
      <c r="E169" s="16" t="s">
        <v>1239</v>
      </c>
      <c r="F169" s="173">
        <f t="shared" si="4"/>
        <v>0</v>
      </c>
      <c r="G169" s="16" t="s">
        <v>158</v>
      </c>
    </row>
    <row r="170" spans="1:7" s="16" customFormat="1" outlineLevel="3" x14ac:dyDescent="0.2">
      <c r="A170" s="163"/>
      <c r="B170" s="163"/>
      <c r="C170" s="164"/>
      <c r="D170" s="165"/>
      <c r="E170" s="16" t="s">
        <v>1240</v>
      </c>
      <c r="F170" s="173">
        <f t="shared" si="4"/>
        <v>0</v>
      </c>
      <c r="G170" s="16" t="s">
        <v>158</v>
      </c>
    </row>
    <row r="171" spans="1:7" s="16" customFormat="1" outlineLevel="3" x14ac:dyDescent="0.2">
      <c r="A171" s="163"/>
      <c r="B171" s="163"/>
      <c r="C171" s="164"/>
      <c r="D171" s="165"/>
      <c r="E171" s="16" t="s">
        <v>1241</v>
      </c>
      <c r="F171" s="173">
        <f t="shared" si="3"/>
        <v>0</v>
      </c>
      <c r="G171" s="16" t="s">
        <v>158</v>
      </c>
    </row>
    <row r="172" spans="1:7" s="16" customFormat="1" outlineLevel="3" x14ac:dyDescent="0.2">
      <c r="A172" s="163"/>
      <c r="B172" s="163"/>
      <c r="C172" s="164"/>
      <c r="D172" s="165"/>
      <c r="E172" s="16" t="s">
        <v>1242</v>
      </c>
      <c r="F172" s="173">
        <f t="shared" si="3"/>
        <v>0</v>
      </c>
      <c r="G172" s="16" t="s">
        <v>158</v>
      </c>
    </row>
    <row r="173" spans="1:7" s="16" customFormat="1" outlineLevel="3" x14ac:dyDescent="0.2">
      <c r="A173" s="163"/>
      <c r="B173" s="163"/>
      <c r="C173" s="164"/>
      <c r="D173" s="165"/>
      <c r="E173" s="16" t="s">
        <v>1243</v>
      </c>
      <c r="F173" s="173">
        <f t="shared" si="3"/>
        <v>0</v>
      </c>
      <c r="G173" s="16" t="s">
        <v>158</v>
      </c>
    </row>
    <row r="174" spans="1:7" s="16" customFormat="1" outlineLevel="3" x14ac:dyDescent="0.2">
      <c r="A174" s="163"/>
      <c r="B174" s="163"/>
      <c r="C174" s="164"/>
      <c r="D174" s="165"/>
      <c r="E174" s="16" t="s">
        <v>1244</v>
      </c>
      <c r="F174" s="173">
        <f t="shared" si="3"/>
        <v>0</v>
      </c>
      <c r="G174" s="16" t="s">
        <v>158</v>
      </c>
    </row>
    <row r="175" spans="1:7" s="16" customFormat="1" outlineLevel="3" x14ac:dyDescent="0.2">
      <c r="A175" s="163"/>
      <c r="B175" s="163"/>
      <c r="C175" s="164"/>
      <c r="D175" s="165"/>
      <c r="E175" s="16" t="s">
        <v>1245</v>
      </c>
      <c r="F175" s="173">
        <f t="shared" si="3"/>
        <v>0</v>
      </c>
      <c r="G175" s="16" t="s">
        <v>158</v>
      </c>
    </row>
    <row r="176" spans="1:7" s="16" customFormat="1" outlineLevel="3" x14ac:dyDescent="0.2">
      <c r="A176" s="163"/>
      <c r="B176" s="163"/>
      <c r="C176" s="164"/>
      <c r="D176" s="165"/>
      <c r="E176" s="16" t="s">
        <v>1246</v>
      </c>
      <c r="F176" s="173">
        <f t="shared" si="3"/>
        <v>0</v>
      </c>
      <c r="G176" s="16" t="s">
        <v>158</v>
      </c>
    </row>
    <row r="177" spans="1:23" s="16" customFormat="1" outlineLevel="3" x14ac:dyDescent="0.2">
      <c r="A177" s="163"/>
      <c r="B177" s="163"/>
      <c r="C177" s="164"/>
      <c r="D177" s="165"/>
      <c r="E177" s="16" t="s">
        <v>1247</v>
      </c>
      <c r="F177" s="173">
        <f t="shared" si="3"/>
        <v>0</v>
      </c>
      <c r="G177" s="16" t="s">
        <v>158</v>
      </c>
    </row>
    <row r="178" spans="1:23" s="16" customFormat="1" outlineLevel="3" x14ac:dyDescent="0.2">
      <c r="A178" s="163"/>
      <c r="B178" s="163"/>
      <c r="C178" s="164"/>
      <c r="D178" s="165"/>
      <c r="E178" s="16" t="s">
        <v>1248</v>
      </c>
      <c r="F178" s="173">
        <f t="shared" si="3"/>
        <v>0</v>
      </c>
      <c r="G178" s="16" t="s">
        <v>158</v>
      </c>
    </row>
    <row r="179" spans="1:23" x14ac:dyDescent="0.2">
      <c r="F179" s="260"/>
    </row>
    <row r="180" spans="1:23" x14ac:dyDescent="0.2">
      <c r="A180" s="223" t="s">
        <v>1249</v>
      </c>
      <c r="B180" s="223"/>
      <c r="C180" s="224"/>
      <c r="D180" s="225"/>
      <c r="E180" s="226"/>
      <c r="F180" s="226"/>
      <c r="G180" s="226"/>
      <c r="H180" s="226"/>
      <c r="I180" s="226"/>
      <c r="J180" s="226"/>
      <c r="K180" s="226"/>
      <c r="L180" s="226"/>
      <c r="M180" s="226"/>
      <c r="N180" s="226"/>
      <c r="O180" s="226"/>
      <c r="P180" s="226"/>
      <c r="Q180" s="226"/>
      <c r="R180" s="226"/>
      <c r="S180" s="226"/>
      <c r="T180" s="226"/>
      <c r="U180" s="226"/>
      <c r="V180" s="226"/>
      <c r="W180" s="226"/>
    </row>
    <row r="181" spans="1:23" outlineLevel="1" x14ac:dyDescent="0.2">
      <c r="B181" s="10" t="s">
        <v>1250</v>
      </c>
      <c r="F181" s="260"/>
    </row>
    <row r="182" spans="1:23" outlineLevel="2" x14ac:dyDescent="0.2">
      <c r="C182" s="40" t="s">
        <v>951</v>
      </c>
      <c r="F182" s="260"/>
    </row>
    <row r="183" spans="1:23" outlineLevel="3" x14ac:dyDescent="0.2">
      <c r="E183" s="11" t="str">
        <f xml:space="preserve"> E$97</f>
        <v>2022-23 ODI payments deferred until next reporting year (tvm adjusted) expressed in 2022-23 CPIH FYA prices (WR)</v>
      </c>
      <c r="F183" s="230">
        <f xml:space="preserve"> F$97</f>
        <v>0</v>
      </c>
      <c r="G183" s="11" t="str">
        <f t="shared" ref="G183" si="5" xml:space="preserve"> G$97</f>
        <v>£m</v>
      </c>
      <c r="J183" s="173"/>
    </row>
    <row r="184" spans="1:23" outlineLevel="3" x14ac:dyDescent="0.2">
      <c r="E184" s="11" t="str">
        <f xml:space="preserve"> E$107</f>
        <v>2023-24 ODI payments expressed in 2022-23 CPIH FYA prices (WR)</v>
      </c>
      <c r="F184" s="230">
        <f t="shared" ref="F184:G184" si="6" xml:space="preserve"> F$107</f>
        <v>0</v>
      </c>
      <c r="G184" s="11" t="str">
        <f t="shared" si="6"/>
        <v>£m</v>
      </c>
      <c r="J184" s="173"/>
    </row>
    <row r="185" spans="1:23" outlineLevel="3" x14ac:dyDescent="0.2">
      <c r="E185" s="11" t="str">
        <f xml:space="preserve"> E$118</f>
        <v>2023-24 Voluntary abatements expressed in 2022-23 CPIH FYA prices sign reversed (WR)</v>
      </c>
      <c r="F185" s="230">
        <f t="shared" ref="F185:G185" si="7" xml:space="preserve"> F$118</f>
        <v>0</v>
      </c>
      <c r="G185" s="11" t="str">
        <f t="shared" si="7"/>
        <v>£m</v>
      </c>
      <c r="J185" s="173"/>
    </row>
    <row r="186" spans="1:23" outlineLevel="3" x14ac:dyDescent="0.2">
      <c r="E186" s="11" t="str">
        <f xml:space="preserve"> E$126</f>
        <v>2023-24 Voluntary deferrals expressed in 2022-23 CPIH FYA prices sign reversed (WR)</v>
      </c>
      <c r="F186" s="230">
        <f t="shared" ref="F186:G186" si="8" xml:space="preserve"> F$126</f>
        <v>0</v>
      </c>
      <c r="G186" s="11" t="str">
        <f t="shared" si="8"/>
        <v>£m</v>
      </c>
      <c r="J186" s="173"/>
    </row>
    <row r="187" spans="1:23" s="16" customFormat="1" outlineLevel="3" x14ac:dyDescent="0.2">
      <c r="A187" s="163"/>
      <c r="B187" s="163"/>
      <c r="C187" s="164"/>
      <c r="D187" s="165"/>
      <c r="E187" s="16" t="str">
        <f xml:space="preserve"> E$134</f>
        <v>2023-24 Other bespoke adjustments expressed in 2022-23 CPIH FYA prices (WR)</v>
      </c>
      <c r="F187" s="173">
        <f t="shared" ref="F187:G187" si="9" xml:space="preserve"> F$134</f>
        <v>0</v>
      </c>
      <c r="G187" s="16" t="str">
        <f t="shared" si="9"/>
        <v>£m</v>
      </c>
      <c r="J187" s="173"/>
    </row>
    <row r="188" spans="1:23" s="16" customFormat="1" outlineLevel="3" x14ac:dyDescent="0.2">
      <c r="A188" s="163"/>
      <c r="B188" s="163"/>
      <c r="C188" s="164"/>
      <c r="D188" s="165"/>
      <c r="E188" s="271" t="s">
        <v>1251</v>
      </c>
      <c r="F188" s="275">
        <f xml:space="preserve"> SUM( F183:F187 )</f>
        <v>0</v>
      </c>
      <c r="G188" s="271" t="s">
        <v>158</v>
      </c>
      <c r="J188" s="173"/>
    </row>
    <row r="189" spans="1:23" s="16" customFormat="1" outlineLevel="2" x14ac:dyDescent="0.2">
      <c r="A189" s="163"/>
      <c r="B189" s="163"/>
      <c r="C189" s="164"/>
      <c r="D189" s="165"/>
      <c r="E189" s="276"/>
      <c r="F189" s="277"/>
      <c r="G189" s="276"/>
      <c r="J189" s="173"/>
    </row>
    <row r="190" spans="1:23" s="16" customFormat="1" outlineLevel="2" x14ac:dyDescent="0.2">
      <c r="A190" s="163"/>
      <c r="B190" s="163"/>
      <c r="C190" s="164" t="s">
        <v>953</v>
      </c>
      <c r="D190" s="165"/>
      <c r="F190" s="173"/>
      <c r="J190" s="173"/>
    </row>
    <row r="191" spans="1:23" outlineLevel="3" x14ac:dyDescent="0.2">
      <c r="E191" s="11" t="str">
        <f xml:space="preserve"> E$98</f>
        <v>2022-23 ODI payments deferred until next reporting year (tvm adjusted) expressed in 2022-23 CPIH FYA prices (WN)</v>
      </c>
      <c r="F191" s="230">
        <f t="shared" ref="F191:G191" si="10" xml:space="preserve"> F$98</f>
        <v>0</v>
      </c>
      <c r="G191" s="11" t="str">
        <f t="shared" si="10"/>
        <v>£m</v>
      </c>
      <c r="J191" s="173"/>
    </row>
    <row r="192" spans="1:23" outlineLevel="3" x14ac:dyDescent="0.2">
      <c r="E192" s="11" t="str">
        <f xml:space="preserve"> E$108</f>
        <v>2023-24 ODI payments expressed in 2022-23 CPIH FYA prices (WN)</v>
      </c>
      <c r="F192" s="230">
        <f t="shared" ref="F192:G192" si="11" xml:space="preserve"> F$108</f>
        <v>-11.253796577642731</v>
      </c>
      <c r="G192" s="11" t="str">
        <f t="shared" si="11"/>
        <v>£m</v>
      </c>
      <c r="J192" s="173"/>
    </row>
    <row r="193" spans="1:10" outlineLevel="3" x14ac:dyDescent="0.2">
      <c r="E193" s="11" t="str">
        <f xml:space="preserve"> E$116</f>
        <v>2023-24 Other in-period payments expressed in 2022-23 CPIH FYA prices - D-MeX (WN)</v>
      </c>
      <c r="F193" s="230">
        <f t="shared" ref="F193:G193" si="12" xml:space="preserve"> F$116</f>
        <v>0</v>
      </c>
      <c r="G193" s="11" t="str">
        <f t="shared" si="12"/>
        <v>£m</v>
      </c>
      <c r="J193" s="173"/>
    </row>
    <row r="194" spans="1:10" outlineLevel="3" x14ac:dyDescent="0.2">
      <c r="E194" s="11" t="str">
        <f xml:space="preserve"> E$119</f>
        <v>2023-24 Voluntary abatements expressed in 2022-23 CPIH FYA prices sign reversed (WN)</v>
      </c>
      <c r="F194" s="230">
        <f t="shared" ref="F194:G194" si="13" xml:space="preserve"> F$119</f>
        <v>0</v>
      </c>
      <c r="G194" s="11" t="str">
        <f t="shared" si="13"/>
        <v>£m</v>
      </c>
      <c r="J194" s="173"/>
    </row>
    <row r="195" spans="1:10" outlineLevel="3" x14ac:dyDescent="0.2">
      <c r="E195" s="11" t="str">
        <f xml:space="preserve"> E$127</f>
        <v>2023-24 Voluntary deferrals expressed in 2022-23 CPIH FYA prices sign reversed (WN)</v>
      </c>
      <c r="F195" s="230">
        <f t="shared" ref="F195:G195" si="14" xml:space="preserve"> F$127</f>
        <v>0</v>
      </c>
      <c r="G195" s="11" t="str">
        <f t="shared" si="14"/>
        <v>£m</v>
      </c>
      <c r="J195" s="173"/>
    </row>
    <row r="196" spans="1:10" s="16" customFormat="1" outlineLevel="3" x14ac:dyDescent="0.2">
      <c r="A196" s="163"/>
      <c r="B196" s="163"/>
      <c r="C196" s="164"/>
      <c r="D196" s="165"/>
      <c r="E196" s="16" t="str">
        <f xml:space="preserve"> E$135</f>
        <v>2023-24 Other bespoke adjustments expressed in 2022-23 CPIH FYA prices (WN)</v>
      </c>
      <c r="F196" s="173">
        <f t="shared" ref="F196:G196" si="15" xml:space="preserve"> F$135</f>
        <v>0</v>
      </c>
      <c r="G196" s="16" t="str">
        <f t="shared" si="15"/>
        <v>£m</v>
      </c>
      <c r="J196" s="173"/>
    </row>
    <row r="197" spans="1:10" s="16" customFormat="1" outlineLevel="3" x14ac:dyDescent="0.2">
      <c r="A197" s="163"/>
      <c r="B197" s="163"/>
      <c r="C197" s="164"/>
      <c r="D197" s="165"/>
      <c r="E197" s="271" t="s">
        <v>1252</v>
      </c>
      <c r="F197" s="275">
        <f xml:space="preserve"> SUM( F191:F196 )</f>
        <v>-11.253796577642731</v>
      </c>
      <c r="G197" s="271" t="s">
        <v>158</v>
      </c>
      <c r="J197" s="173"/>
    </row>
    <row r="198" spans="1:10" s="16" customFormat="1" outlineLevel="2" x14ac:dyDescent="0.2">
      <c r="A198" s="163"/>
      <c r="B198" s="163"/>
      <c r="C198" s="164"/>
      <c r="D198" s="165"/>
      <c r="F198" s="173"/>
      <c r="J198" s="173"/>
    </row>
    <row r="199" spans="1:10" s="16" customFormat="1" outlineLevel="2" x14ac:dyDescent="0.2">
      <c r="A199" s="163"/>
      <c r="B199" s="163"/>
      <c r="C199" s="164" t="s">
        <v>955</v>
      </c>
      <c r="D199" s="165"/>
      <c r="F199" s="173"/>
      <c r="J199" s="173"/>
    </row>
    <row r="200" spans="1:10" outlineLevel="3" x14ac:dyDescent="0.2">
      <c r="E200" s="11" t="str">
        <f xml:space="preserve"> E$99</f>
        <v>2022-23 ODI payments deferred until next reporting year (tvm adjusted) expressed in 2022-23 CPIH FYA prices (WWN)</v>
      </c>
      <c r="F200" s="230">
        <f t="shared" ref="F200:G200" si="16" xml:space="preserve"> F$99</f>
        <v>0</v>
      </c>
      <c r="G200" s="11" t="str">
        <f t="shared" si="16"/>
        <v>£m</v>
      </c>
      <c r="J200" s="173"/>
    </row>
    <row r="201" spans="1:10" outlineLevel="3" x14ac:dyDescent="0.2">
      <c r="E201" s="11" t="str">
        <f xml:space="preserve"> E$109</f>
        <v>2023-24 ODI payments expressed in 2022-23 CPIH FYA prices (WWN)</v>
      </c>
      <c r="F201" s="230">
        <f t="shared" ref="F201:G201" si="17" xml:space="preserve"> F$109</f>
        <v>-2.0129797697105389</v>
      </c>
      <c r="G201" s="11" t="str">
        <f t="shared" si="17"/>
        <v>£m</v>
      </c>
      <c r="J201" s="173"/>
    </row>
    <row r="202" spans="1:10" outlineLevel="3" x14ac:dyDescent="0.2">
      <c r="E202" s="11" t="str">
        <f xml:space="preserve"> E$117</f>
        <v>2023-24 Other in-period payments expressed in 2022-23 CPIH FYA prices - D-MeX (WWN)</v>
      </c>
      <c r="F202" s="230">
        <f t="shared" ref="F202:G202" si="18" xml:space="preserve"> F$117</f>
        <v>0</v>
      </c>
      <c r="G202" s="11" t="str">
        <f t="shared" si="18"/>
        <v>£m</v>
      </c>
      <c r="J202" s="173"/>
    </row>
    <row r="203" spans="1:10" outlineLevel="3" x14ac:dyDescent="0.2">
      <c r="E203" s="11" t="str">
        <f xml:space="preserve"> E$120</f>
        <v>2023-24 Voluntary abatements expressed in 2022-23 CPIH FYA prices sign reversed (WWN)</v>
      </c>
      <c r="F203" s="230">
        <f t="shared" ref="F203:G203" si="19" xml:space="preserve"> F$120</f>
        <v>0</v>
      </c>
      <c r="G203" s="11" t="str">
        <f t="shared" si="19"/>
        <v>£m</v>
      </c>
      <c r="J203" s="173"/>
    </row>
    <row r="204" spans="1:10" outlineLevel="3" x14ac:dyDescent="0.2">
      <c r="E204" s="11" t="str">
        <f xml:space="preserve"> E$128</f>
        <v>2023-24 Voluntary deferrals expressed in 2022-23 CPIH FYA prices sign reversed (WWN)</v>
      </c>
      <c r="F204" s="230">
        <f t="shared" ref="F204:G204" si="20" xml:space="preserve"> F$128</f>
        <v>0</v>
      </c>
      <c r="G204" s="11" t="str">
        <f t="shared" si="20"/>
        <v>£m</v>
      </c>
      <c r="J204" s="173"/>
    </row>
    <row r="205" spans="1:10" s="16" customFormat="1" outlineLevel="3" x14ac:dyDescent="0.2">
      <c r="A205" s="163"/>
      <c r="B205" s="163"/>
      <c r="C205" s="164"/>
      <c r="D205" s="165"/>
      <c r="E205" s="16" t="str">
        <f xml:space="preserve"> E$136</f>
        <v>2023-24 Other bespoke adjustments expressed in 2022-23 CPIH FYA prices (WWN)</v>
      </c>
      <c r="F205" s="173">
        <f t="shared" ref="F205:G205" si="21" xml:space="preserve"> F$136</f>
        <v>0</v>
      </c>
      <c r="G205" s="16" t="str">
        <f t="shared" si="21"/>
        <v>£m</v>
      </c>
      <c r="J205" s="173"/>
    </row>
    <row r="206" spans="1:10" s="16" customFormat="1" outlineLevel="3" x14ac:dyDescent="0.2">
      <c r="A206" s="163"/>
      <c r="B206" s="163"/>
      <c r="C206" s="164"/>
      <c r="D206" s="165"/>
      <c r="E206" s="271" t="s">
        <v>1253</v>
      </c>
      <c r="F206" s="275">
        <f xml:space="preserve"> SUM( F200:F205 )</f>
        <v>-2.0129797697105389</v>
      </c>
      <c r="G206" s="271" t="s">
        <v>158</v>
      </c>
      <c r="J206" s="173"/>
    </row>
    <row r="207" spans="1:10" s="16" customFormat="1" outlineLevel="2" x14ac:dyDescent="0.2">
      <c r="A207" s="163"/>
      <c r="B207" s="163"/>
      <c r="C207" s="164"/>
      <c r="D207" s="165"/>
      <c r="F207" s="173"/>
      <c r="J207" s="173"/>
    </row>
    <row r="208" spans="1:10" s="16" customFormat="1" outlineLevel="2" x14ac:dyDescent="0.2">
      <c r="A208" s="163"/>
      <c r="B208" s="163"/>
      <c r="C208" s="164" t="s">
        <v>957</v>
      </c>
      <c r="D208" s="165"/>
      <c r="F208" s="173"/>
      <c r="J208" s="173"/>
    </row>
    <row r="209" spans="1:10" outlineLevel="3" x14ac:dyDescent="0.2">
      <c r="E209" s="11" t="str">
        <f xml:space="preserve"> E$100</f>
        <v>2022-23 ODI payments deferred until next reporting year (tvm adjusted) expressed in 2022-23 CPIH FYA prices (BR)</v>
      </c>
      <c r="F209" s="230">
        <f t="shared" ref="F209:G209" si="22" xml:space="preserve"> F$100</f>
        <v>0</v>
      </c>
      <c r="G209" s="11" t="str">
        <f t="shared" si="22"/>
        <v>£m</v>
      </c>
      <c r="J209" s="173"/>
    </row>
    <row r="210" spans="1:10" outlineLevel="3" x14ac:dyDescent="0.2">
      <c r="E210" s="11" t="str">
        <f xml:space="preserve"> E$110</f>
        <v>2023-24 ODI payments expressed in 2022-23 CPIH FYA prices (BR)</v>
      </c>
      <c r="F210" s="230">
        <f t="shared" ref="F210:G210" si="23" xml:space="preserve"> F$110</f>
        <v>0</v>
      </c>
      <c r="G210" s="11" t="str">
        <f t="shared" si="23"/>
        <v>£m</v>
      </c>
      <c r="J210" s="173"/>
    </row>
    <row r="211" spans="1:10" outlineLevel="3" x14ac:dyDescent="0.2">
      <c r="E211" s="11" t="str">
        <f xml:space="preserve"> E$121</f>
        <v>2023-24 Voluntary abatements expressed in 2022-23 CPIH FYA prices sign reversed (BR)</v>
      </c>
      <c r="F211" s="230">
        <f t="shared" ref="F211:G211" si="24" xml:space="preserve"> F$121</f>
        <v>0</v>
      </c>
      <c r="G211" s="11" t="str">
        <f t="shared" si="24"/>
        <v>£m</v>
      </c>
      <c r="J211" s="173"/>
    </row>
    <row r="212" spans="1:10" outlineLevel="3" x14ac:dyDescent="0.2">
      <c r="E212" s="11" t="str">
        <f xml:space="preserve"> E$129</f>
        <v>2023-24 Voluntary deferrals expressed in 2022-23 CPIH FYA prices sign reversed (BR)</v>
      </c>
      <c r="F212" s="230">
        <f t="shared" ref="F212:G212" si="25" xml:space="preserve"> F$129</f>
        <v>0</v>
      </c>
      <c r="G212" s="11" t="str">
        <f t="shared" si="25"/>
        <v>£m</v>
      </c>
      <c r="J212" s="173"/>
    </row>
    <row r="213" spans="1:10" s="16" customFormat="1" outlineLevel="3" x14ac:dyDescent="0.2">
      <c r="A213" s="163"/>
      <c r="B213" s="163"/>
      <c r="C213" s="164"/>
      <c r="D213" s="165"/>
      <c r="E213" s="16" t="str">
        <f xml:space="preserve"> E$137</f>
        <v>2023-24 Other bespoke adjustments expressed in 2022-23 CPIH FYA prices (BR)</v>
      </c>
      <c r="F213" s="173">
        <f t="shared" ref="F213:G213" si="26" xml:space="preserve"> F$137</f>
        <v>0</v>
      </c>
      <c r="G213" s="16" t="str">
        <f t="shared" si="26"/>
        <v>£m</v>
      </c>
      <c r="J213" s="173"/>
    </row>
    <row r="214" spans="1:10" s="16" customFormat="1" outlineLevel="3" x14ac:dyDescent="0.2">
      <c r="A214" s="163"/>
      <c r="B214" s="163"/>
      <c r="C214" s="164"/>
      <c r="D214" s="165"/>
      <c r="E214" s="271" t="s">
        <v>1254</v>
      </c>
      <c r="F214" s="275">
        <f xml:space="preserve"> SUM( F209:F213 )</f>
        <v>0</v>
      </c>
      <c r="G214" s="271" t="s">
        <v>158</v>
      </c>
      <c r="J214" s="173"/>
    </row>
    <row r="215" spans="1:10" s="16" customFormat="1" outlineLevel="2" x14ac:dyDescent="0.2">
      <c r="A215" s="163"/>
      <c r="B215" s="163"/>
      <c r="C215" s="164"/>
      <c r="D215" s="165"/>
      <c r="F215" s="173"/>
      <c r="J215" s="173"/>
    </row>
    <row r="216" spans="1:10" s="16" customFormat="1" outlineLevel="2" x14ac:dyDescent="0.2">
      <c r="A216" s="163"/>
      <c r="B216" s="163"/>
      <c r="C216" s="164" t="s">
        <v>959</v>
      </c>
      <c r="D216" s="165"/>
      <c r="F216" s="173"/>
      <c r="J216" s="173"/>
    </row>
    <row r="217" spans="1:10" outlineLevel="3" x14ac:dyDescent="0.2">
      <c r="E217" s="11" t="str">
        <f xml:space="preserve"> E$103</f>
        <v>2022-23 ODI payments deferred until next reporting year (tvm adjusted) expressed in 2022-23 CPIH FYA prices (ADDN1)</v>
      </c>
      <c r="F217" s="230">
        <f t="shared" ref="F217:G217" si="27" xml:space="preserve"> F$103</f>
        <v>0</v>
      </c>
      <c r="G217" s="11" t="str">
        <f t="shared" si="27"/>
        <v>£m</v>
      </c>
      <c r="J217" s="173"/>
    </row>
    <row r="218" spans="1:10" outlineLevel="3" x14ac:dyDescent="0.2">
      <c r="E218" s="11" t="str">
        <f xml:space="preserve"> E$113</f>
        <v>2023-24 ODI payments expressed in 2022-23 CPIH FYA prices (ADDN1)</v>
      </c>
      <c r="F218" s="230">
        <f t="shared" ref="F218:G218" si="28" xml:space="preserve"> F$113</f>
        <v>0</v>
      </c>
      <c r="G218" s="11" t="str">
        <f t="shared" si="28"/>
        <v>£m</v>
      </c>
      <c r="J218" s="173"/>
    </row>
    <row r="219" spans="1:10" outlineLevel="3" x14ac:dyDescent="0.2">
      <c r="E219" s="11" t="str">
        <f xml:space="preserve"> E$124</f>
        <v>2023-24 Voluntary abatements expressed in 2022-23 CPIH FYA prices sign reversed (ADDN1)</v>
      </c>
      <c r="F219" s="230">
        <f t="shared" ref="F219:G219" si="29" xml:space="preserve"> F$124</f>
        <v>0</v>
      </c>
      <c r="G219" s="11" t="str">
        <f t="shared" si="29"/>
        <v>£m</v>
      </c>
      <c r="J219" s="173"/>
    </row>
    <row r="220" spans="1:10" outlineLevel="3" x14ac:dyDescent="0.2">
      <c r="E220" s="11" t="str">
        <f xml:space="preserve"> E$132</f>
        <v>2023-24 Voluntary deferrals expressed in 2022-23 CPIH FYA prices sign reversed (ADDN1)</v>
      </c>
      <c r="F220" s="230">
        <f t="shared" ref="F220:G220" si="30" xml:space="preserve"> F$132</f>
        <v>0</v>
      </c>
      <c r="G220" s="11" t="str">
        <f t="shared" si="30"/>
        <v>£m</v>
      </c>
      <c r="J220" s="173"/>
    </row>
    <row r="221" spans="1:10" s="16" customFormat="1" outlineLevel="3" x14ac:dyDescent="0.2">
      <c r="A221" s="163"/>
      <c r="B221" s="163"/>
      <c r="C221" s="164"/>
      <c r="D221" s="165"/>
      <c r="E221" s="16" t="str">
        <f xml:space="preserve"> E$140</f>
        <v>2023-24 Other bespoke adjustments expressed in 2022-23 CPIH FYA prices (ADDN1)</v>
      </c>
      <c r="F221" s="173">
        <f t="shared" ref="F221:G221" si="31" xml:space="preserve"> F$140</f>
        <v>0</v>
      </c>
      <c r="G221" s="16" t="str">
        <f t="shared" si="31"/>
        <v>£m</v>
      </c>
      <c r="J221" s="173"/>
    </row>
    <row r="222" spans="1:10" s="16" customFormat="1" outlineLevel="3" x14ac:dyDescent="0.2">
      <c r="A222" s="163"/>
      <c r="B222" s="163"/>
      <c r="C222" s="164"/>
      <c r="D222" s="165"/>
      <c r="E222" s="271" t="s">
        <v>1255</v>
      </c>
      <c r="F222" s="275">
        <f xml:space="preserve"> SUM( F217:F221 )</f>
        <v>0</v>
      </c>
      <c r="G222" s="271" t="s">
        <v>158</v>
      </c>
      <c r="J222" s="173"/>
    </row>
    <row r="223" spans="1:10" s="16" customFormat="1" outlineLevel="2" x14ac:dyDescent="0.2">
      <c r="A223" s="163"/>
      <c r="B223" s="163"/>
      <c r="C223" s="164"/>
      <c r="D223" s="165"/>
      <c r="F223" s="173"/>
      <c r="J223" s="173"/>
    </row>
    <row r="224" spans="1:10" s="16" customFormat="1" outlineLevel="2" x14ac:dyDescent="0.2">
      <c r="A224" s="163"/>
      <c r="B224" s="163"/>
      <c r="C224" s="164" t="s">
        <v>961</v>
      </c>
      <c r="D224" s="165"/>
      <c r="F224" s="173"/>
      <c r="J224" s="173"/>
    </row>
    <row r="225" spans="1:10" outlineLevel="3" x14ac:dyDescent="0.2">
      <c r="E225" s="11" t="str">
        <f xml:space="preserve"> E$104</f>
        <v>2022-23 ODI payments deferred until next reporting year (tvm adjusted) expressed in 2022-23 CPIH FYA prices (ADDN2)</v>
      </c>
      <c r="F225" s="230">
        <f t="shared" ref="F225:G225" si="32" xml:space="preserve"> F$104</f>
        <v>0</v>
      </c>
      <c r="G225" s="11" t="str">
        <f t="shared" si="32"/>
        <v>£m</v>
      </c>
      <c r="J225" s="173"/>
    </row>
    <row r="226" spans="1:10" outlineLevel="3" x14ac:dyDescent="0.2">
      <c r="E226" s="11" t="str">
        <f xml:space="preserve"> E$114</f>
        <v>2023-24 ODI payments expressed in 2022-23 CPIH FYA prices (ADDN2)</v>
      </c>
      <c r="F226" s="230">
        <f t="shared" ref="F226:G226" si="33" xml:space="preserve"> F$114</f>
        <v>0</v>
      </c>
      <c r="G226" s="11" t="str">
        <f t="shared" si="33"/>
        <v>£m</v>
      </c>
      <c r="J226" s="173"/>
    </row>
    <row r="227" spans="1:10" outlineLevel="3" x14ac:dyDescent="0.2">
      <c r="E227" s="11" t="str">
        <f xml:space="preserve"> E$125</f>
        <v>2023-24 Voluntary abatements expressed in 2022-23 CPIH FYA prices sign reversed (ADDN2)</v>
      </c>
      <c r="F227" s="230">
        <f t="shared" ref="F227:G227" si="34" xml:space="preserve"> F$125</f>
        <v>0</v>
      </c>
      <c r="G227" s="11" t="str">
        <f t="shared" si="34"/>
        <v>£m</v>
      </c>
      <c r="J227" s="173"/>
    </row>
    <row r="228" spans="1:10" outlineLevel="3" x14ac:dyDescent="0.2">
      <c r="E228" s="11" t="str">
        <f xml:space="preserve"> E$133</f>
        <v>2023-24 Voluntary deferrals expressed in 2022-23 CPIH FYA prices sign reversed (ADDN2)</v>
      </c>
      <c r="F228" s="230">
        <f t="shared" ref="F228:G228" si="35" xml:space="preserve"> F$133</f>
        <v>0</v>
      </c>
      <c r="G228" s="11" t="str">
        <f t="shared" si="35"/>
        <v>£m</v>
      </c>
      <c r="J228" s="173"/>
    </row>
    <row r="229" spans="1:10" s="16" customFormat="1" outlineLevel="3" x14ac:dyDescent="0.2">
      <c r="A229" s="163"/>
      <c r="B229" s="163"/>
      <c r="C229" s="164"/>
      <c r="D229" s="165"/>
      <c r="E229" s="16" t="str">
        <f xml:space="preserve"> E$141</f>
        <v>2023-24 Other bespoke adjustments expressed in 2022-23 CPIH FYA prices (ADDN2)</v>
      </c>
      <c r="F229" s="173">
        <f t="shared" ref="F229:G229" si="36" xml:space="preserve"> F$141</f>
        <v>0</v>
      </c>
      <c r="G229" s="16" t="str">
        <f t="shared" si="36"/>
        <v>£m</v>
      </c>
      <c r="J229" s="173"/>
    </row>
    <row r="230" spans="1:10" s="16" customFormat="1" outlineLevel="3" x14ac:dyDescent="0.2">
      <c r="A230" s="163"/>
      <c r="B230" s="163"/>
      <c r="C230" s="164"/>
      <c r="D230" s="165"/>
      <c r="E230" s="271" t="s">
        <v>1256</v>
      </c>
      <c r="F230" s="275">
        <f xml:space="preserve"> SUM( F225:F229 )</f>
        <v>0</v>
      </c>
      <c r="G230" s="271" t="s">
        <v>158</v>
      </c>
      <c r="J230" s="173"/>
    </row>
    <row r="231" spans="1:10" s="16" customFormat="1" outlineLevel="2" x14ac:dyDescent="0.2">
      <c r="A231" s="163"/>
      <c r="B231" s="163"/>
      <c r="C231" s="164"/>
      <c r="D231" s="165"/>
      <c r="F231" s="173"/>
      <c r="J231" s="173"/>
    </row>
    <row r="232" spans="1:10" s="16" customFormat="1" outlineLevel="2" x14ac:dyDescent="0.2">
      <c r="A232" s="163"/>
      <c r="B232" s="163"/>
      <c r="C232" s="164" t="s">
        <v>1164</v>
      </c>
      <c r="D232" s="165"/>
      <c r="F232" s="173"/>
      <c r="J232" s="173"/>
    </row>
    <row r="233" spans="1:10" outlineLevel="3" x14ac:dyDescent="0.2">
      <c r="E233" s="11" t="str">
        <f xml:space="preserve"> E$101</f>
        <v>2022-23 ODI payments deferred until next reporting year (tvm adjusted) expressed in 2022-23 CPIH FYA prices (Residential retail)</v>
      </c>
      <c r="F233" s="230">
        <f t="shared" ref="F233:G233" si="37" xml:space="preserve"> F$101</f>
        <v>0</v>
      </c>
      <c r="G233" s="11" t="str">
        <f t="shared" si="37"/>
        <v>£m</v>
      </c>
      <c r="J233" s="173"/>
    </row>
    <row r="234" spans="1:10" outlineLevel="3" x14ac:dyDescent="0.2">
      <c r="E234" s="11" t="str">
        <f xml:space="preserve"> E$111</f>
        <v>2023-24 ODI payments expressed in 2022-23 CPIH FYA prices (Residential retail)</v>
      </c>
      <c r="F234" s="230">
        <f t="shared" ref="F234:G234" si="38" xml:space="preserve"> F$111</f>
        <v>0</v>
      </c>
      <c r="G234" s="11" t="str">
        <f t="shared" si="38"/>
        <v>£m</v>
      </c>
      <c r="J234" s="173"/>
    </row>
    <row r="235" spans="1:10" outlineLevel="3" x14ac:dyDescent="0.2">
      <c r="E235" s="11" t="str">
        <f xml:space="preserve"> E$115</f>
        <v>2023-24 Other in-period payments expressed in 2022-23 CPIH FYA prices - C-MeX (Residential retail)</v>
      </c>
      <c r="F235" s="230">
        <f xml:space="preserve"> F$115</f>
        <v>2.3612665920358227</v>
      </c>
      <c r="G235" s="11" t="str">
        <f t="shared" ref="G235" si="39" xml:space="preserve"> G$115</f>
        <v>£m</v>
      </c>
      <c r="J235" s="173"/>
    </row>
    <row r="236" spans="1:10" outlineLevel="3" x14ac:dyDescent="0.2">
      <c r="E236" s="11" t="str">
        <f xml:space="preserve"> E$122</f>
        <v>2023-24 Voluntary abatements expressed in 2022-23 CPIH FYA prices sign reversed (Residential retail)</v>
      </c>
      <c r="F236" s="230">
        <f t="shared" ref="F236:G236" si="40" xml:space="preserve"> F$122</f>
        <v>0</v>
      </c>
      <c r="G236" s="11" t="str">
        <f t="shared" si="40"/>
        <v>£m</v>
      </c>
      <c r="J236" s="173"/>
    </row>
    <row r="237" spans="1:10" outlineLevel="3" x14ac:dyDescent="0.2">
      <c r="E237" s="11" t="str">
        <f xml:space="preserve"> E$130</f>
        <v>2023-24 Voluntary deferrals expressed in 2022-23 CPIH FYA prices sign reversed (Residential retail)</v>
      </c>
      <c r="F237" s="230">
        <f t="shared" ref="F237:G237" si="41" xml:space="preserve"> F$130</f>
        <v>0</v>
      </c>
      <c r="G237" s="11" t="str">
        <f t="shared" si="41"/>
        <v>£m</v>
      </c>
      <c r="J237" s="173"/>
    </row>
    <row r="238" spans="1:10" s="16" customFormat="1" outlineLevel="3" x14ac:dyDescent="0.2">
      <c r="A238" s="163"/>
      <c r="B238" s="163"/>
      <c r="C238" s="164"/>
      <c r="D238" s="165"/>
      <c r="E238" s="16" t="str">
        <f xml:space="preserve"> E$138</f>
        <v>2023-24 Other bespoke adjustments expressed in 2022-23 CPIH FYA prices (Residential retail)</v>
      </c>
      <c r="F238" s="173">
        <f t="shared" ref="F238:G238" si="42" xml:space="preserve"> F$138</f>
        <v>0</v>
      </c>
      <c r="G238" s="16" t="str">
        <f t="shared" si="42"/>
        <v>£m</v>
      </c>
      <c r="J238" s="173"/>
    </row>
    <row r="239" spans="1:10" s="16" customFormat="1" outlineLevel="3" x14ac:dyDescent="0.2">
      <c r="A239" s="163"/>
      <c r="B239" s="163"/>
      <c r="C239" s="164"/>
      <c r="D239" s="165"/>
      <c r="E239" s="271" t="s">
        <v>1257</v>
      </c>
      <c r="F239" s="275">
        <f xml:space="preserve"> SUM( F233:F238 )</f>
        <v>2.3612665920358227</v>
      </c>
      <c r="G239" s="271" t="s">
        <v>158</v>
      </c>
      <c r="J239" s="173"/>
    </row>
    <row r="240" spans="1:10" s="16" customFormat="1" outlineLevel="2" x14ac:dyDescent="0.2">
      <c r="A240" s="163"/>
      <c r="B240" s="163"/>
      <c r="C240" s="164"/>
      <c r="D240" s="165"/>
      <c r="F240" s="173"/>
      <c r="J240" s="173"/>
    </row>
    <row r="241" spans="1:23" s="16" customFormat="1" outlineLevel="2" x14ac:dyDescent="0.2">
      <c r="A241" s="163"/>
      <c r="B241" s="163"/>
      <c r="C241" s="164" t="s">
        <v>1166</v>
      </c>
      <c r="D241" s="165"/>
      <c r="F241" s="173"/>
      <c r="J241" s="173"/>
    </row>
    <row r="242" spans="1:23" outlineLevel="3" x14ac:dyDescent="0.2">
      <c r="E242" s="11" t="str">
        <f xml:space="preserve"> E$102</f>
        <v>2022-23 ODI payments deferred until next reporting year (tvm adjusted) expressed in 2022-23 CPIH FYA prices (Business retail)</v>
      </c>
      <c r="F242" s="230">
        <f t="shared" ref="F242:G242" si="43" xml:space="preserve"> F$102</f>
        <v>0</v>
      </c>
      <c r="G242" s="11" t="str">
        <f t="shared" si="43"/>
        <v>£m</v>
      </c>
      <c r="J242" s="173"/>
    </row>
    <row r="243" spans="1:23" outlineLevel="3" x14ac:dyDescent="0.2">
      <c r="E243" s="11" t="str">
        <f xml:space="preserve"> E$112</f>
        <v>2023-24 ODI payments expressed in 2022-23 CPIH FYA prices (Business retail)</v>
      </c>
      <c r="F243" s="230">
        <f t="shared" ref="F243:G243" si="44" xml:space="preserve"> F$112</f>
        <v>-0.14757916200223892</v>
      </c>
      <c r="G243" s="11" t="str">
        <f t="shared" si="44"/>
        <v>£m</v>
      </c>
      <c r="J243" s="173"/>
    </row>
    <row r="244" spans="1:23" outlineLevel="3" x14ac:dyDescent="0.2">
      <c r="E244" s="11" t="str">
        <f xml:space="preserve"> E$123</f>
        <v>2023-24 Voluntary abatements expressed in 2022-23 CPIH FYA prices sign reversed (Business retail)</v>
      </c>
      <c r="F244" s="230">
        <f t="shared" ref="F244:G244" si="45" xml:space="preserve"> F$123</f>
        <v>0</v>
      </c>
      <c r="G244" s="11" t="str">
        <f t="shared" si="45"/>
        <v>£m</v>
      </c>
      <c r="J244" s="173"/>
    </row>
    <row r="245" spans="1:23" outlineLevel="3" x14ac:dyDescent="0.2">
      <c r="E245" s="11" t="str">
        <f xml:space="preserve"> E$131</f>
        <v>2023-24 Voluntary deferrals expressed in 2022-23 CPIH FYA prices sign reversed (Business retail)</v>
      </c>
      <c r="F245" s="230">
        <f t="shared" ref="F245:G245" si="46" xml:space="preserve"> F$131</f>
        <v>0</v>
      </c>
      <c r="G245" s="11" t="str">
        <f t="shared" si="46"/>
        <v>£m</v>
      </c>
      <c r="J245" s="173"/>
    </row>
    <row r="246" spans="1:23" s="16" customFormat="1" outlineLevel="3" x14ac:dyDescent="0.2">
      <c r="A246" s="163"/>
      <c r="B246" s="163"/>
      <c r="C246" s="164"/>
      <c r="D246" s="165"/>
      <c r="E246" s="16" t="str">
        <f xml:space="preserve"> E$139</f>
        <v>2023-24 Other bespoke adjustments expressed in 2022-23 CPIH FYA prices (Business retail)</v>
      </c>
      <c r="F246" s="173">
        <f t="shared" ref="F246:G246" si="47" xml:space="preserve"> F$139</f>
        <v>0</v>
      </c>
      <c r="G246" s="16" t="str">
        <f t="shared" si="47"/>
        <v>£m</v>
      </c>
      <c r="J246" s="173"/>
    </row>
    <row r="247" spans="1:23" s="16" customFormat="1" outlineLevel="3" x14ac:dyDescent="0.2">
      <c r="A247" s="163"/>
      <c r="B247" s="163"/>
      <c r="C247" s="164"/>
      <c r="D247" s="165"/>
      <c r="E247" s="271" t="s">
        <v>1258</v>
      </c>
      <c r="F247" s="275">
        <f xml:space="preserve"> SUM( F242:F246 )</f>
        <v>-0.14757916200223892</v>
      </c>
      <c r="G247" s="271" t="s">
        <v>158</v>
      </c>
      <c r="J247" s="173"/>
    </row>
    <row r="248" spans="1:23" s="16" customFormat="1" outlineLevel="1" x14ac:dyDescent="0.2">
      <c r="A248" s="163"/>
      <c r="B248" s="163"/>
      <c r="C248" s="164"/>
      <c r="D248" s="165"/>
      <c r="F248" s="173"/>
      <c r="J248" s="173"/>
    </row>
    <row r="249" spans="1:23" s="16" customFormat="1" outlineLevel="1" x14ac:dyDescent="0.2">
      <c r="A249" s="163"/>
      <c r="B249" s="163" t="s">
        <v>1259</v>
      </c>
      <c r="C249" s="164"/>
      <c r="D249" s="165"/>
      <c r="F249" s="166"/>
      <c r="J249" s="173"/>
    </row>
    <row r="250" spans="1:23" s="16" customFormat="1" outlineLevel="2" x14ac:dyDescent="0.2">
      <c r="A250" s="163"/>
      <c r="B250" s="163"/>
      <c r="C250" s="164" t="s">
        <v>951</v>
      </c>
      <c r="D250" s="165"/>
      <c r="F250" s="166"/>
      <c r="J250" s="173"/>
    </row>
    <row r="251" spans="1:23" s="273" customFormat="1" outlineLevel="3" x14ac:dyDescent="0.2">
      <c r="A251" s="163"/>
      <c r="B251" s="163"/>
      <c r="C251" s="164"/>
      <c r="D251" s="165"/>
      <c r="E251" s="16" t="str">
        <f xml:space="preserve"> E$144</f>
        <v>2024-25 ODI payments expressed in 2022-23 CPIH FYA prices (WR)</v>
      </c>
      <c r="F251" s="173">
        <f t="shared" ref="F251:G251" si="48" xml:space="preserve"> F$144</f>
        <v>0</v>
      </c>
      <c r="G251" s="16" t="str">
        <f t="shared" si="48"/>
        <v>£m</v>
      </c>
      <c r="H251" s="16"/>
      <c r="I251" s="16"/>
      <c r="J251" s="173"/>
      <c r="K251" s="16"/>
      <c r="L251" s="16"/>
      <c r="M251" s="16"/>
      <c r="N251" s="16"/>
      <c r="O251" s="16"/>
      <c r="P251" s="16"/>
      <c r="Q251" s="16"/>
      <c r="R251" s="16"/>
      <c r="S251" s="16"/>
      <c r="T251" s="16"/>
      <c r="U251" s="16"/>
      <c r="V251" s="16"/>
      <c r="W251" s="16"/>
    </row>
    <row r="252" spans="1:23" s="273" customFormat="1" outlineLevel="3" x14ac:dyDescent="0.2">
      <c r="A252" s="163"/>
      <c r="B252" s="163"/>
      <c r="C252" s="164"/>
      <c r="D252" s="165"/>
      <c r="E252" s="16" t="str">
        <f xml:space="preserve"> E$155</f>
        <v>2024-25 Voluntary abatements expressed in 2022-23 CPIH FYA prices sign reversed (WR)</v>
      </c>
      <c r="F252" s="173">
        <f t="shared" ref="F252:G252" si="49" xml:space="preserve"> F$155</f>
        <v>0</v>
      </c>
      <c r="G252" s="16" t="str">
        <f t="shared" si="49"/>
        <v>£m</v>
      </c>
      <c r="H252" s="16"/>
      <c r="I252" s="16"/>
      <c r="J252" s="173"/>
      <c r="K252" s="16"/>
      <c r="L252" s="16"/>
      <c r="M252" s="16"/>
      <c r="N252" s="16"/>
      <c r="O252" s="16"/>
      <c r="P252" s="16"/>
      <c r="Q252" s="16"/>
      <c r="R252" s="16"/>
      <c r="S252" s="16"/>
      <c r="T252" s="16"/>
      <c r="U252" s="16"/>
      <c r="V252" s="16"/>
      <c r="W252" s="16"/>
    </row>
    <row r="253" spans="1:23" s="273" customFormat="1" outlineLevel="3" x14ac:dyDescent="0.2">
      <c r="A253" s="163"/>
      <c r="B253" s="163"/>
      <c r="C253" s="164"/>
      <c r="D253" s="165"/>
      <c r="E253" s="16" t="str">
        <f xml:space="preserve"> E$163</f>
        <v>2024-25 Voluntary deferrals expressed in 2022-23 CPIH FYA prices sign reversed (WR)</v>
      </c>
      <c r="F253" s="173">
        <f t="shared" ref="F253:G253" si="50" xml:space="preserve"> F$163</f>
        <v>0</v>
      </c>
      <c r="G253" s="16" t="str">
        <f t="shared" si="50"/>
        <v>£m</v>
      </c>
      <c r="H253" s="16"/>
      <c r="I253" s="16"/>
      <c r="J253" s="173"/>
      <c r="K253" s="16"/>
      <c r="L253" s="16"/>
      <c r="M253" s="16"/>
      <c r="N253" s="16"/>
      <c r="O253" s="16"/>
      <c r="P253" s="16"/>
      <c r="Q253" s="16"/>
      <c r="R253" s="16"/>
      <c r="S253" s="16"/>
      <c r="T253" s="16"/>
      <c r="U253" s="16"/>
      <c r="V253" s="16"/>
      <c r="W253" s="16"/>
    </row>
    <row r="254" spans="1:23" s="273" customFormat="1" outlineLevel="3" x14ac:dyDescent="0.2">
      <c r="A254" s="163"/>
      <c r="B254" s="163"/>
      <c r="C254" s="164"/>
      <c r="D254" s="165"/>
      <c r="E254" s="16" t="str">
        <f xml:space="preserve"> E$171</f>
        <v>2024-25 Other bespoke adjustments expressed in 2022-23 CPIH FYA prices (WR)</v>
      </c>
      <c r="F254" s="173">
        <f t="shared" ref="F254:G254" si="51" xml:space="preserve"> F$171</f>
        <v>0</v>
      </c>
      <c r="G254" s="16" t="str">
        <f t="shared" si="51"/>
        <v>£m</v>
      </c>
      <c r="H254" s="16"/>
      <c r="I254" s="16"/>
      <c r="J254" s="173"/>
      <c r="K254" s="16"/>
      <c r="L254" s="16"/>
      <c r="M254" s="16"/>
      <c r="N254" s="16"/>
      <c r="O254" s="16"/>
      <c r="P254" s="16"/>
      <c r="Q254" s="16"/>
      <c r="R254" s="16"/>
      <c r="S254" s="16"/>
      <c r="T254" s="16"/>
      <c r="U254" s="16"/>
      <c r="V254" s="16"/>
      <c r="W254" s="16"/>
    </row>
    <row r="255" spans="1:23" s="16" customFormat="1" outlineLevel="3" x14ac:dyDescent="0.2">
      <c r="A255" s="163"/>
      <c r="B255" s="163"/>
      <c r="C255" s="164"/>
      <c r="D255" s="165"/>
      <c r="E255" s="271" t="s">
        <v>1260</v>
      </c>
      <c r="F255" s="275">
        <f xml:space="preserve"> SUM( F251:F254 )</f>
        <v>0</v>
      </c>
      <c r="G255" s="271" t="s">
        <v>158</v>
      </c>
      <c r="J255" s="173"/>
    </row>
    <row r="256" spans="1:23" s="16" customFormat="1" outlineLevel="2" x14ac:dyDescent="0.2">
      <c r="A256" s="163"/>
      <c r="B256" s="163"/>
      <c r="C256" s="164"/>
      <c r="D256" s="165"/>
      <c r="E256" s="276"/>
      <c r="F256" s="277"/>
      <c r="G256" s="276"/>
      <c r="J256" s="173"/>
    </row>
    <row r="257" spans="1:23" s="16" customFormat="1" outlineLevel="2" x14ac:dyDescent="0.2">
      <c r="A257" s="163"/>
      <c r="B257" s="163"/>
      <c r="C257" s="164" t="s">
        <v>953</v>
      </c>
      <c r="D257" s="165"/>
      <c r="F257" s="173"/>
      <c r="J257" s="173"/>
    </row>
    <row r="258" spans="1:23" s="273" customFormat="1" outlineLevel="3" x14ac:dyDescent="0.2">
      <c r="A258" s="163"/>
      <c r="B258" s="163"/>
      <c r="C258" s="164"/>
      <c r="D258" s="165"/>
      <c r="E258" s="16" t="str">
        <f xml:space="preserve"> E$145</f>
        <v>2024-25 ODI payments expressed in 2022-23 CPIH FYA prices (WN)</v>
      </c>
      <c r="F258" s="173">
        <f t="shared" ref="F258:G258" si="52" xml:space="preserve"> F$145</f>
        <v>-11.046005117543578</v>
      </c>
      <c r="G258" s="16" t="str">
        <f t="shared" si="52"/>
        <v>£m</v>
      </c>
      <c r="H258" s="16"/>
      <c r="I258" s="16"/>
      <c r="J258" s="173"/>
      <c r="K258" s="16"/>
      <c r="L258" s="16"/>
      <c r="M258" s="16"/>
      <c r="N258" s="16"/>
      <c r="O258" s="16"/>
      <c r="P258" s="16"/>
      <c r="Q258" s="16"/>
      <c r="R258" s="16"/>
      <c r="S258" s="16"/>
      <c r="T258" s="16"/>
      <c r="U258" s="16"/>
      <c r="V258" s="16"/>
      <c r="W258" s="16"/>
    </row>
    <row r="259" spans="1:23" s="273" customFormat="1" outlineLevel="3" x14ac:dyDescent="0.2">
      <c r="A259" s="163"/>
      <c r="B259" s="163"/>
      <c r="C259" s="164"/>
      <c r="D259" s="165"/>
      <c r="E259" s="16" t="str">
        <f xml:space="preserve"> E$153</f>
        <v>2024-25 Other in-period payments expressed in 2022-23 CPIH FYA prices - D-MeX (WN)</v>
      </c>
      <c r="F259" s="173">
        <f t="shared" ref="F259:G259" si="53" xml:space="preserve"> F$153</f>
        <v>0</v>
      </c>
      <c r="G259" s="16" t="str">
        <f t="shared" si="53"/>
        <v>£m</v>
      </c>
      <c r="H259" s="16"/>
      <c r="I259" s="16"/>
      <c r="J259" s="173"/>
      <c r="K259" s="16"/>
      <c r="L259" s="16"/>
      <c r="M259" s="16"/>
      <c r="N259" s="16"/>
      <c r="O259" s="16"/>
      <c r="P259" s="16"/>
      <c r="Q259" s="16"/>
      <c r="R259" s="16"/>
      <c r="S259" s="16"/>
      <c r="T259" s="16"/>
      <c r="U259" s="16"/>
      <c r="V259" s="16"/>
      <c r="W259" s="16"/>
    </row>
    <row r="260" spans="1:23" s="273" customFormat="1" outlineLevel="3" x14ac:dyDescent="0.2">
      <c r="A260" s="163"/>
      <c r="B260" s="163"/>
      <c r="C260" s="164"/>
      <c r="D260" s="165"/>
      <c r="E260" s="16" t="str">
        <f xml:space="preserve"> E$156</f>
        <v>2024-25 Voluntary abatements expressed in 2022-23 CPIH FYA prices sign reversed (WN)</v>
      </c>
      <c r="F260" s="173">
        <f t="shared" ref="F260:G260" si="54" xml:space="preserve"> F$156</f>
        <v>0</v>
      </c>
      <c r="G260" s="16" t="str">
        <f t="shared" si="54"/>
        <v>£m</v>
      </c>
      <c r="H260" s="16"/>
      <c r="I260" s="16"/>
      <c r="J260" s="173"/>
      <c r="K260" s="16"/>
      <c r="L260" s="16"/>
      <c r="M260" s="16"/>
      <c r="N260" s="16"/>
      <c r="O260" s="16"/>
      <c r="P260" s="16"/>
      <c r="Q260" s="16"/>
      <c r="R260" s="16"/>
      <c r="S260" s="16"/>
      <c r="T260" s="16"/>
      <c r="U260" s="16"/>
      <c r="V260" s="16"/>
      <c r="W260" s="16"/>
    </row>
    <row r="261" spans="1:23" s="273" customFormat="1" outlineLevel="3" x14ac:dyDescent="0.2">
      <c r="A261" s="163"/>
      <c r="B261" s="163"/>
      <c r="C261" s="164"/>
      <c r="D261" s="165"/>
      <c r="E261" s="16" t="str">
        <f xml:space="preserve"> E$164</f>
        <v>2024-25 Voluntary deferrals expressed in 2022-23 CPIH FYA prices sign reversed (WN)</v>
      </c>
      <c r="F261" s="173">
        <f t="shared" ref="F261:G261" si="55" xml:space="preserve"> F$164</f>
        <v>0</v>
      </c>
      <c r="G261" s="16" t="str">
        <f t="shared" si="55"/>
        <v>£m</v>
      </c>
      <c r="H261" s="16"/>
      <c r="I261" s="16"/>
      <c r="J261" s="173"/>
      <c r="K261" s="16"/>
      <c r="L261" s="16"/>
      <c r="M261" s="16"/>
      <c r="N261" s="16"/>
      <c r="O261" s="16"/>
      <c r="P261" s="16"/>
      <c r="Q261" s="16"/>
      <c r="R261" s="16"/>
      <c r="S261" s="16"/>
      <c r="T261" s="16"/>
      <c r="U261" s="16"/>
      <c r="V261" s="16"/>
      <c r="W261" s="16"/>
    </row>
    <row r="262" spans="1:23" s="273" customFormat="1" outlineLevel="3" x14ac:dyDescent="0.2">
      <c r="A262" s="163"/>
      <c r="B262" s="163"/>
      <c r="C262" s="164"/>
      <c r="D262" s="165"/>
      <c r="E262" s="16" t="str">
        <f xml:space="preserve"> E$172</f>
        <v>2024-25 Other bespoke adjustments expressed in 2022-23 CPIH FYA prices (WN)</v>
      </c>
      <c r="F262" s="173">
        <f t="shared" ref="F262:G262" si="56" xml:space="preserve"> F$172</f>
        <v>0</v>
      </c>
      <c r="G262" s="16" t="str">
        <f t="shared" si="56"/>
        <v>£m</v>
      </c>
      <c r="H262" s="16"/>
      <c r="I262" s="16"/>
      <c r="J262" s="173"/>
      <c r="K262" s="16"/>
      <c r="L262" s="16"/>
      <c r="M262" s="16"/>
      <c r="N262" s="16"/>
      <c r="O262" s="16"/>
      <c r="P262" s="16"/>
      <c r="Q262" s="16"/>
      <c r="R262" s="16"/>
      <c r="S262" s="16"/>
      <c r="T262" s="16"/>
      <c r="U262" s="16"/>
      <c r="V262" s="16"/>
      <c r="W262" s="16"/>
    </row>
    <row r="263" spans="1:23" s="16" customFormat="1" outlineLevel="3" x14ac:dyDescent="0.2">
      <c r="A263" s="163"/>
      <c r="B263" s="163"/>
      <c r="C263" s="164"/>
      <c r="D263" s="165"/>
      <c r="E263" s="271" t="s">
        <v>1261</v>
      </c>
      <c r="F263" s="275">
        <f xml:space="preserve"> SUM( F258:F262 )</f>
        <v>-11.046005117543578</v>
      </c>
      <c r="G263" s="271" t="s">
        <v>158</v>
      </c>
      <c r="J263" s="173"/>
    </row>
    <row r="264" spans="1:23" s="16" customFormat="1" outlineLevel="2" x14ac:dyDescent="0.2">
      <c r="A264" s="163"/>
      <c r="B264" s="163"/>
      <c r="C264" s="164"/>
      <c r="D264" s="165"/>
      <c r="F264" s="173"/>
      <c r="J264" s="173"/>
    </row>
    <row r="265" spans="1:23" s="16" customFormat="1" outlineLevel="2" x14ac:dyDescent="0.2">
      <c r="A265" s="163"/>
      <c r="B265" s="163"/>
      <c r="C265" s="164" t="s">
        <v>955</v>
      </c>
      <c r="D265" s="165"/>
      <c r="F265" s="173"/>
      <c r="J265" s="173"/>
    </row>
    <row r="266" spans="1:23" s="273" customFormat="1" outlineLevel="3" x14ac:dyDescent="0.2">
      <c r="A266" s="163"/>
      <c r="B266" s="163"/>
      <c r="C266" s="164"/>
      <c r="D266" s="165"/>
      <c r="E266" s="16" t="str">
        <f xml:space="preserve"> E$146</f>
        <v>2024-25 ODI payments expressed in 2022-23 CPIH FYA prices (WWN)</v>
      </c>
      <c r="F266" s="173">
        <f t="shared" ref="F266:G266" si="57" xml:space="preserve"> F$146</f>
        <v>-1.9480449384295535</v>
      </c>
      <c r="G266" s="16" t="str">
        <f t="shared" si="57"/>
        <v>£m</v>
      </c>
      <c r="H266" s="16"/>
      <c r="I266" s="16"/>
      <c r="J266" s="173"/>
      <c r="K266" s="16"/>
      <c r="L266" s="16"/>
      <c r="M266" s="16"/>
      <c r="N266" s="16"/>
      <c r="O266" s="16"/>
      <c r="P266" s="16"/>
      <c r="Q266" s="16"/>
      <c r="R266" s="16"/>
      <c r="S266" s="16"/>
      <c r="T266" s="16"/>
      <c r="U266" s="16"/>
      <c r="V266" s="16"/>
      <c r="W266" s="16"/>
    </row>
    <row r="267" spans="1:23" s="273" customFormat="1" outlineLevel="3" x14ac:dyDescent="0.2">
      <c r="A267" s="163"/>
      <c r="B267" s="163"/>
      <c r="C267" s="164"/>
      <c r="D267" s="165"/>
      <c r="E267" s="16" t="str">
        <f xml:space="preserve"> E$154</f>
        <v>2024-25 Other in-period payments expressed in 2022-23 CPIH FYA prices - D-MeX (WWN)</v>
      </c>
      <c r="F267" s="173">
        <f t="shared" ref="F267:G267" si="58" xml:space="preserve"> F$154</f>
        <v>0</v>
      </c>
      <c r="G267" s="16" t="str">
        <f t="shared" si="58"/>
        <v>£m</v>
      </c>
      <c r="H267" s="16"/>
      <c r="I267" s="16"/>
      <c r="J267" s="173"/>
      <c r="K267" s="16"/>
      <c r="L267" s="16"/>
      <c r="M267" s="16"/>
      <c r="N267" s="16"/>
      <c r="O267" s="16"/>
      <c r="P267" s="16"/>
      <c r="Q267" s="16"/>
      <c r="R267" s="16"/>
      <c r="S267" s="16"/>
      <c r="T267" s="16"/>
      <c r="U267" s="16"/>
      <c r="V267" s="16"/>
      <c r="W267" s="16"/>
    </row>
    <row r="268" spans="1:23" s="273" customFormat="1" outlineLevel="3" x14ac:dyDescent="0.2">
      <c r="A268" s="163"/>
      <c r="B268" s="163"/>
      <c r="C268" s="164"/>
      <c r="D268" s="165"/>
      <c r="E268" s="16" t="str">
        <f xml:space="preserve"> E$157</f>
        <v>2024-25 Voluntary abatements expressed in 2022-23 CPIH FYA prices sign reversed (WWN)</v>
      </c>
      <c r="F268" s="173">
        <f t="shared" ref="F268:G268" si="59" xml:space="preserve"> F$157</f>
        <v>0</v>
      </c>
      <c r="G268" s="16" t="str">
        <f t="shared" si="59"/>
        <v>£m</v>
      </c>
      <c r="H268" s="16"/>
      <c r="I268" s="16"/>
      <c r="J268" s="173"/>
      <c r="K268" s="16"/>
      <c r="L268" s="16"/>
      <c r="M268" s="16"/>
      <c r="N268" s="16"/>
      <c r="O268" s="16"/>
      <c r="P268" s="16"/>
      <c r="Q268" s="16"/>
      <c r="R268" s="16"/>
      <c r="S268" s="16"/>
      <c r="T268" s="16"/>
      <c r="U268" s="16"/>
      <c r="V268" s="16"/>
      <c r="W268" s="16"/>
    </row>
    <row r="269" spans="1:23" s="273" customFormat="1" outlineLevel="3" x14ac:dyDescent="0.2">
      <c r="A269" s="163"/>
      <c r="B269" s="163"/>
      <c r="C269" s="164"/>
      <c r="D269" s="165"/>
      <c r="E269" s="16" t="str">
        <f xml:space="preserve"> E$165</f>
        <v>2024-25 Voluntary deferrals expressed in 2022-23 CPIH FYA prices sign reversed (WWN)</v>
      </c>
      <c r="F269" s="173">
        <f t="shared" ref="F269:G269" si="60" xml:space="preserve"> F$165</f>
        <v>0</v>
      </c>
      <c r="G269" s="16" t="str">
        <f t="shared" si="60"/>
        <v>£m</v>
      </c>
      <c r="H269" s="16"/>
      <c r="I269" s="16"/>
      <c r="J269" s="173"/>
      <c r="K269" s="16"/>
      <c r="L269" s="16"/>
      <c r="M269" s="16"/>
      <c r="N269" s="16"/>
      <c r="O269" s="16"/>
      <c r="P269" s="16"/>
      <c r="Q269" s="16"/>
      <c r="R269" s="16"/>
      <c r="S269" s="16"/>
      <c r="T269" s="16"/>
      <c r="U269" s="16"/>
      <c r="V269" s="16"/>
      <c r="W269" s="16"/>
    </row>
    <row r="270" spans="1:23" s="273" customFormat="1" outlineLevel="3" x14ac:dyDescent="0.2">
      <c r="A270" s="163"/>
      <c r="B270" s="163"/>
      <c r="C270" s="164"/>
      <c r="D270" s="165"/>
      <c r="E270" s="16" t="str">
        <f xml:space="preserve"> E$173</f>
        <v>2024-25 Other bespoke adjustments expressed in 2022-23 CPIH FYA prices (WWN)</v>
      </c>
      <c r="F270" s="173">
        <f t="shared" ref="F270:G270" si="61" xml:space="preserve"> F$173</f>
        <v>0</v>
      </c>
      <c r="G270" s="16" t="str">
        <f t="shared" si="61"/>
        <v>£m</v>
      </c>
      <c r="H270" s="16"/>
      <c r="I270" s="16"/>
      <c r="J270" s="173"/>
      <c r="K270" s="16"/>
      <c r="L270" s="16"/>
      <c r="M270" s="16"/>
      <c r="N270" s="16"/>
      <c r="O270" s="16"/>
      <c r="P270" s="16"/>
      <c r="Q270" s="16"/>
      <c r="R270" s="16"/>
      <c r="S270" s="16"/>
      <c r="T270" s="16"/>
      <c r="U270" s="16"/>
      <c r="V270" s="16"/>
      <c r="W270" s="16"/>
    </row>
    <row r="271" spans="1:23" s="16" customFormat="1" outlineLevel="3" x14ac:dyDescent="0.2">
      <c r="A271" s="163"/>
      <c r="B271" s="163"/>
      <c r="C271" s="164"/>
      <c r="D271" s="165"/>
      <c r="E271" s="271" t="s">
        <v>1262</v>
      </c>
      <c r="F271" s="275">
        <f xml:space="preserve"> SUM( F266:F270 )</f>
        <v>-1.9480449384295535</v>
      </c>
      <c r="G271" s="271" t="s">
        <v>158</v>
      </c>
      <c r="J271" s="173"/>
    </row>
    <row r="272" spans="1:23" s="16" customFormat="1" outlineLevel="2" x14ac:dyDescent="0.2">
      <c r="A272" s="163"/>
      <c r="B272" s="163"/>
      <c r="C272" s="164"/>
      <c r="D272" s="165"/>
      <c r="F272" s="173"/>
      <c r="J272" s="173"/>
    </row>
    <row r="273" spans="1:23" s="16" customFormat="1" outlineLevel="2" x14ac:dyDescent="0.2">
      <c r="A273" s="163"/>
      <c r="B273" s="163"/>
      <c r="C273" s="164" t="s">
        <v>957</v>
      </c>
      <c r="D273" s="165"/>
      <c r="F273" s="173"/>
      <c r="J273" s="173"/>
    </row>
    <row r="274" spans="1:23" s="273" customFormat="1" outlineLevel="3" x14ac:dyDescent="0.2">
      <c r="A274" s="163"/>
      <c r="B274" s="163"/>
      <c r="C274" s="164"/>
      <c r="D274" s="165"/>
      <c r="E274" s="16" t="str">
        <f xml:space="preserve"> E$147</f>
        <v>2024-25 ODI payments expressed in 2022-23 CPIH FYA prices (BR)</v>
      </c>
      <c r="F274" s="173">
        <f t="shared" ref="F274:G274" si="62" xml:space="preserve"> F$147</f>
        <v>0</v>
      </c>
      <c r="G274" s="16" t="str">
        <f t="shared" si="62"/>
        <v>£m</v>
      </c>
      <c r="H274" s="16"/>
      <c r="I274" s="16"/>
      <c r="J274" s="173"/>
      <c r="K274" s="16"/>
      <c r="L274" s="16"/>
      <c r="M274" s="16"/>
      <c r="N274" s="16"/>
      <c r="O274" s="16"/>
      <c r="P274" s="16"/>
      <c r="Q274" s="16"/>
      <c r="R274" s="16"/>
      <c r="S274" s="16"/>
      <c r="T274" s="16"/>
      <c r="U274" s="16"/>
      <c r="V274" s="16"/>
      <c r="W274" s="16"/>
    </row>
    <row r="275" spans="1:23" s="273" customFormat="1" outlineLevel="3" x14ac:dyDescent="0.2">
      <c r="A275" s="163"/>
      <c r="B275" s="163"/>
      <c r="C275" s="164"/>
      <c r="D275" s="165"/>
      <c r="E275" s="16" t="str">
        <f xml:space="preserve"> E$158</f>
        <v>2024-25 Voluntary abatements expressed in 2022-23 CPIH FYA prices sign reversed (BR)</v>
      </c>
      <c r="F275" s="173">
        <f t="shared" ref="F275:G275" si="63" xml:space="preserve"> F$158</f>
        <v>0</v>
      </c>
      <c r="G275" s="16" t="str">
        <f t="shared" si="63"/>
        <v>£m</v>
      </c>
      <c r="H275" s="16"/>
      <c r="I275" s="16"/>
      <c r="J275" s="173"/>
      <c r="K275" s="16"/>
      <c r="L275" s="16"/>
      <c r="M275" s="16"/>
      <c r="N275" s="16"/>
      <c r="O275" s="16"/>
      <c r="P275" s="16"/>
      <c r="Q275" s="16"/>
      <c r="R275" s="16"/>
      <c r="S275" s="16"/>
      <c r="T275" s="16"/>
      <c r="U275" s="16"/>
      <c r="V275" s="16"/>
      <c r="W275" s="16"/>
    </row>
    <row r="276" spans="1:23" s="273" customFormat="1" outlineLevel="3" x14ac:dyDescent="0.2">
      <c r="A276" s="163"/>
      <c r="B276" s="163"/>
      <c r="C276" s="164"/>
      <c r="D276" s="165"/>
      <c r="E276" s="16" t="str">
        <f xml:space="preserve"> E$166</f>
        <v>2024-25 Voluntary deferrals expressed in 2022-23 CPIH FYA prices sign reversed (BR)</v>
      </c>
      <c r="F276" s="173">
        <f t="shared" ref="F276:G276" si="64" xml:space="preserve"> F$166</f>
        <v>0</v>
      </c>
      <c r="G276" s="16" t="str">
        <f t="shared" si="64"/>
        <v>£m</v>
      </c>
      <c r="H276" s="16"/>
      <c r="I276" s="16"/>
      <c r="J276" s="173"/>
      <c r="K276" s="16"/>
      <c r="L276" s="16"/>
      <c r="M276" s="16"/>
      <c r="N276" s="16"/>
      <c r="O276" s="16"/>
      <c r="P276" s="16"/>
      <c r="Q276" s="16"/>
      <c r="R276" s="16"/>
      <c r="S276" s="16"/>
      <c r="T276" s="16"/>
      <c r="U276" s="16"/>
      <c r="V276" s="16"/>
      <c r="W276" s="16"/>
    </row>
    <row r="277" spans="1:23" s="273" customFormat="1" outlineLevel="3" x14ac:dyDescent="0.2">
      <c r="A277" s="163"/>
      <c r="B277" s="163"/>
      <c r="C277" s="164"/>
      <c r="D277" s="165"/>
      <c r="E277" s="16" t="str">
        <f xml:space="preserve"> E$174</f>
        <v>2024-25 Other bespoke adjustments expressed in 2022-23 CPIH FYA prices (BR)</v>
      </c>
      <c r="F277" s="173">
        <f t="shared" ref="F277:G277" si="65" xml:space="preserve"> F$174</f>
        <v>0</v>
      </c>
      <c r="G277" s="16" t="str">
        <f t="shared" si="65"/>
        <v>£m</v>
      </c>
      <c r="H277" s="16"/>
      <c r="I277" s="16"/>
      <c r="J277" s="173"/>
      <c r="K277" s="16"/>
      <c r="L277" s="16"/>
      <c r="M277" s="16"/>
      <c r="N277" s="16"/>
      <c r="O277" s="16"/>
      <c r="P277" s="16"/>
      <c r="Q277" s="16"/>
      <c r="R277" s="16"/>
      <c r="S277" s="16"/>
      <c r="T277" s="16"/>
      <c r="U277" s="16"/>
      <c r="V277" s="16"/>
      <c r="W277" s="16"/>
    </row>
    <row r="278" spans="1:23" s="16" customFormat="1" outlineLevel="3" x14ac:dyDescent="0.2">
      <c r="A278" s="163"/>
      <c r="B278" s="163"/>
      <c r="C278" s="164"/>
      <c r="D278" s="165"/>
      <c r="E278" s="271" t="s">
        <v>1263</v>
      </c>
      <c r="F278" s="275">
        <f xml:space="preserve"> SUM( F274:F277 )</f>
        <v>0</v>
      </c>
      <c r="G278" s="271" t="s">
        <v>158</v>
      </c>
      <c r="J278" s="173"/>
    </row>
    <row r="279" spans="1:23" s="16" customFormat="1" outlineLevel="2" x14ac:dyDescent="0.2">
      <c r="A279" s="163"/>
      <c r="B279" s="163"/>
      <c r="C279" s="164"/>
      <c r="D279" s="165"/>
      <c r="F279" s="173"/>
      <c r="J279" s="173"/>
    </row>
    <row r="280" spans="1:23" s="16" customFormat="1" outlineLevel="2" x14ac:dyDescent="0.2">
      <c r="A280" s="163"/>
      <c r="B280" s="163"/>
      <c r="C280" s="164" t="s">
        <v>959</v>
      </c>
      <c r="D280" s="165"/>
      <c r="F280" s="173"/>
      <c r="J280" s="173"/>
    </row>
    <row r="281" spans="1:23" s="273" customFormat="1" outlineLevel="3" x14ac:dyDescent="0.2">
      <c r="A281" s="163"/>
      <c r="B281" s="163"/>
      <c r="C281" s="164"/>
      <c r="D281" s="165"/>
      <c r="E281" s="16" t="str">
        <f xml:space="preserve"> E$150</f>
        <v>2024-25 ODI payments expressed in 2022-23 CPIH FYA prices (ADDN1)</v>
      </c>
      <c r="F281" s="173">
        <f t="shared" ref="F281:G281" si="66" xml:space="preserve"> F$150</f>
        <v>0</v>
      </c>
      <c r="G281" s="16" t="str">
        <f t="shared" si="66"/>
        <v>£m</v>
      </c>
      <c r="H281" s="16"/>
      <c r="I281" s="16"/>
      <c r="J281" s="173"/>
      <c r="K281" s="16"/>
      <c r="L281" s="16"/>
      <c r="M281" s="16"/>
      <c r="N281" s="16"/>
      <c r="O281" s="16"/>
      <c r="P281" s="16"/>
      <c r="Q281" s="16"/>
      <c r="R281" s="16"/>
      <c r="S281" s="16"/>
      <c r="T281" s="16"/>
      <c r="U281" s="16"/>
      <c r="V281" s="16"/>
      <c r="W281" s="16"/>
    </row>
    <row r="282" spans="1:23" s="273" customFormat="1" outlineLevel="3" x14ac:dyDescent="0.2">
      <c r="A282" s="163"/>
      <c r="B282" s="163"/>
      <c r="C282" s="164"/>
      <c r="D282" s="165"/>
      <c r="E282" s="16" t="str">
        <f xml:space="preserve"> E$161</f>
        <v>2024-25 Voluntary abatements expressed in 2022-23 CPIH FYA prices sign reversed (ADDN1)</v>
      </c>
      <c r="F282" s="173">
        <f t="shared" ref="F282:G282" si="67" xml:space="preserve"> F$161</f>
        <v>0</v>
      </c>
      <c r="G282" s="16" t="str">
        <f t="shared" si="67"/>
        <v>£m</v>
      </c>
      <c r="H282" s="16"/>
      <c r="I282" s="16"/>
      <c r="J282" s="173"/>
      <c r="K282" s="16"/>
      <c r="L282" s="16"/>
      <c r="M282" s="16"/>
      <c r="N282" s="16"/>
      <c r="O282" s="16"/>
      <c r="P282" s="16"/>
      <c r="Q282" s="16"/>
      <c r="R282" s="16"/>
      <c r="S282" s="16"/>
      <c r="T282" s="16"/>
      <c r="U282" s="16"/>
      <c r="V282" s="16"/>
      <c r="W282" s="16"/>
    </row>
    <row r="283" spans="1:23" s="273" customFormat="1" outlineLevel="3" x14ac:dyDescent="0.2">
      <c r="A283" s="163"/>
      <c r="B283" s="163"/>
      <c r="C283" s="164"/>
      <c r="D283" s="165"/>
      <c r="E283" s="16" t="str">
        <f xml:space="preserve"> E$169</f>
        <v>2024-25 Voluntary deferrals expressed in 2022-23 CPIH FYA prices sign reversed (ADDN1)</v>
      </c>
      <c r="F283" s="173">
        <f t="shared" ref="F283:G283" si="68" xml:space="preserve"> F$169</f>
        <v>0</v>
      </c>
      <c r="G283" s="16" t="str">
        <f t="shared" si="68"/>
        <v>£m</v>
      </c>
      <c r="H283" s="16"/>
      <c r="I283" s="16"/>
      <c r="J283" s="173"/>
      <c r="K283" s="16"/>
      <c r="L283" s="16"/>
      <c r="M283" s="16"/>
      <c r="N283" s="16"/>
      <c r="O283" s="16"/>
      <c r="P283" s="16"/>
      <c r="Q283" s="16"/>
      <c r="R283" s="16"/>
      <c r="S283" s="16"/>
      <c r="T283" s="16"/>
      <c r="U283" s="16"/>
      <c r="V283" s="16"/>
      <c r="W283" s="16"/>
    </row>
    <row r="284" spans="1:23" s="273" customFormat="1" outlineLevel="3" x14ac:dyDescent="0.2">
      <c r="A284" s="163"/>
      <c r="B284" s="163"/>
      <c r="C284" s="164"/>
      <c r="D284" s="165"/>
      <c r="E284" s="16" t="str">
        <f xml:space="preserve"> E$177</f>
        <v>2024-25 Other bespoke adjustments expressed in 2022-23 CPIH FYA prices (ADDN1)</v>
      </c>
      <c r="F284" s="173">
        <f t="shared" ref="F284:G284" si="69" xml:space="preserve"> F$177</f>
        <v>0</v>
      </c>
      <c r="G284" s="16" t="str">
        <f t="shared" si="69"/>
        <v>£m</v>
      </c>
      <c r="H284" s="16"/>
      <c r="I284" s="16"/>
      <c r="J284" s="173"/>
      <c r="K284" s="16"/>
      <c r="L284" s="16"/>
      <c r="M284" s="16"/>
      <c r="N284" s="16"/>
      <c r="O284" s="16"/>
      <c r="P284" s="16"/>
      <c r="Q284" s="16"/>
      <c r="R284" s="16"/>
      <c r="S284" s="16"/>
      <c r="T284" s="16"/>
      <c r="U284" s="16"/>
      <c r="V284" s="16"/>
      <c r="W284" s="16"/>
    </row>
    <row r="285" spans="1:23" s="16" customFormat="1" outlineLevel="3" x14ac:dyDescent="0.2">
      <c r="A285" s="163"/>
      <c r="B285" s="163"/>
      <c r="C285" s="164"/>
      <c r="D285" s="165"/>
      <c r="E285" s="271" t="s">
        <v>1264</v>
      </c>
      <c r="F285" s="275">
        <f xml:space="preserve"> SUM( F281:F284 )</f>
        <v>0</v>
      </c>
      <c r="G285" s="271" t="s">
        <v>158</v>
      </c>
      <c r="J285" s="173"/>
    </row>
    <row r="286" spans="1:23" s="16" customFormat="1" outlineLevel="2" x14ac:dyDescent="0.2">
      <c r="A286" s="163"/>
      <c r="B286" s="163"/>
      <c r="C286" s="164"/>
      <c r="D286" s="165"/>
      <c r="F286" s="173"/>
      <c r="J286" s="173"/>
    </row>
    <row r="287" spans="1:23" s="16" customFormat="1" outlineLevel="2" x14ac:dyDescent="0.2">
      <c r="A287" s="163"/>
      <c r="B287" s="163"/>
      <c r="C287" s="164" t="s">
        <v>961</v>
      </c>
      <c r="D287" s="165"/>
      <c r="F287" s="173"/>
      <c r="J287" s="173"/>
    </row>
    <row r="288" spans="1:23" s="273" customFormat="1" outlineLevel="3" x14ac:dyDescent="0.2">
      <c r="A288" s="163"/>
      <c r="B288" s="163"/>
      <c r="C288" s="164"/>
      <c r="D288" s="165"/>
      <c r="E288" s="16" t="str">
        <f xml:space="preserve"> E$151</f>
        <v>2024-25 ODI payments expressed in 2022-23 CPIH FYA prices (ADDN2)</v>
      </c>
      <c r="F288" s="173">
        <f t="shared" ref="F288:G288" si="70" xml:space="preserve"> F$151</f>
        <v>0</v>
      </c>
      <c r="G288" s="16" t="str">
        <f t="shared" si="70"/>
        <v>£m</v>
      </c>
      <c r="H288" s="16"/>
      <c r="I288" s="16"/>
      <c r="J288" s="173"/>
      <c r="K288" s="16"/>
      <c r="L288" s="16"/>
      <c r="M288" s="16"/>
      <c r="N288" s="16"/>
      <c r="O288" s="16"/>
      <c r="P288" s="16"/>
      <c r="Q288" s="16"/>
      <c r="R288" s="16"/>
      <c r="S288" s="16"/>
      <c r="T288" s="16"/>
      <c r="U288" s="16"/>
      <c r="V288" s="16"/>
      <c r="W288" s="16"/>
    </row>
    <row r="289" spans="1:23" s="273" customFormat="1" outlineLevel="3" x14ac:dyDescent="0.2">
      <c r="A289" s="163"/>
      <c r="B289" s="163"/>
      <c r="C289" s="164"/>
      <c r="D289" s="165"/>
      <c r="E289" s="16" t="str">
        <f xml:space="preserve"> E$162</f>
        <v>2024-25 Voluntary abatements expressed in 2022-23 CPIH FYA prices sign reversed (ADDN2)</v>
      </c>
      <c r="F289" s="173">
        <f t="shared" ref="F289:G289" si="71" xml:space="preserve"> F$162</f>
        <v>0</v>
      </c>
      <c r="G289" s="16" t="str">
        <f t="shared" si="71"/>
        <v>£m</v>
      </c>
      <c r="H289" s="16"/>
      <c r="I289" s="16"/>
      <c r="J289" s="173"/>
      <c r="K289" s="16"/>
      <c r="L289" s="16"/>
      <c r="M289" s="16"/>
      <c r="N289" s="16"/>
      <c r="O289" s="16"/>
      <c r="P289" s="16"/>
      <c r="Q289" s="16"/>
      <c r="R289" s="16"/>
      <c r="S289" s="16"/>
      <c r="T289" s="16"/>
      <c r="U289" s="16"/>
      <c r="V289" s="16"/>
      <c r="W289" s="16"/>
    </row>
    <row r="290" spans="1:23" s="273" customFormat="1" outlineLevel="3" x14ac:dyDescent="0.2">
      <c r="A290" s="163"/>
      <c r="B290" s="163"/>
      <c r="C290" s="164"/>
      <c r="D290" s="165"/>
      <c r="E290" s="16" t="str">
        <f xml:space="preserve"> E$170</f>
        <v>2024-25 Voluntary deferrals expressed in 2022-23 CPIH FYA prices sign reversed (ADDN2)</v>
      </c>
      <c r="F290" s="173">
        <f t="shared" ref="F290:G290" si="72" xml:space="preserve"> F$170</f>
        <v>0</v>
      </c>
      <c r="G290" s="16" t="str">
        <f t="shared" si="72"/>
        <v>£m</v>
      </c>
      <c r="H290" s="16"/>
      <c r="I290" s="16"/>
      <c r="J290" s="173"/>
      <c r="K290" s="16"/>
      <c r="L290" s="16"/>
      <c r="M290" s="16"/>
      <c r="N290" s="16"/>
      <c r="O290" s="16"/>
      <c r="P290" s="16"/>
      <c r="Q290" s="16"/>
      <c r="R290" s="16"/>
      <c r="S290" s="16"/>
      <c r="T290" s="16"/>
      <c r="U290" s="16"/>
      <c r="V290" s="16"/>
      <c r="W290" s="16"/>
    </row>
    <row r="291" spans="1:23" s="273" customFormat="1" outlineLevel="3" x14ac:dyDescent="0.2">
      <c r="A291" s="163"/>
      <c r="B291" s="163"/>
      <c r="C291" s="164"/>
      <c r="D291" s="165"/>
      <c r="E291" s="16" t="str">
        <f xml:space="preserve"> E$178</f>
        <v>2024-25 Other bespoke adjustments expressed in 2022-23 CPIH FYA prices (ADDN2)</v>
      </c>
      <c r="F291" s="173">
        <f t="shared" ref="F291:G291" si="73" xml:space="preserve"> F$178</f>
        <v>0</v>
      </c>
      <c r="G291" s="16" t="str">
        <f t="shared" si="73"/>
        <v>£m</v>
      </c>
      <c r="H291" s="16"/>
      <c r="I291" s="16"/>
      <c r="J291" s="173"/>
      <c r="K291" s="16"/>
      <c r="L291" s="16"/>
      <c r="M291" s="16"/>
      <c r="N291" s="16"/>
      <c r="O291" s="16"/>
      <c r="P291" s="16"/>
      <c r="Q291" s="16"/>
      <c r="R291" s="16"/>
      <c r="S291" s="16"/>
      <c r="T291" s="16"/>
      <c r="U291" s="16"/>
      <c r="V291" s="16"/>
      <c r="W291" s="16"/>
    </row>
    <row r="292" spans="1:23" s="16" customFormat="1" outlineLevel="3" x14ac:dyDescent="0.2">
      <c r="A292" s="163"/>
      <c r="B292" s="163"/>
      <c r="C292" s="164"/>
      <c r="D292" s="165"/>
      <c r="E292" s="271" t="s">
        <v>1265</v>
      </c>
      <c r="F292" s="275">
        <f xml:space="preserve"> SUM( F288:F291 )</f>
        <v>0</v>
      </c>
      <c r="G292" s="271" t="s">
        <v>158</v>
      </c>
      <c r="J292" s="173"/>
    </row>
    <row r="293" spans="1:23" s="16" customFormat="1" outlineLevel="2" x14ac:dyDescent="0.2">
      <c r="A293" s="163"/>
      <c r="B293" s="163"/>
      <c r="C293" s="164"/>
      <c r="D293" s="165"/>
      <c r="F293" s="173"/>
      <c r="J293" s="173"/>
    </row>
    <row r="294" spans="1:23" s="16" customFormat="1" outlineLevel="2" x14ac:dyDescent="0.2">
      <c r="A294" s="163"/>
      <c r="B294" s="163"/>
      <c r="C294" s="164" t="s">
        <v>1164</v>
      </c>
      <c r="D294" s="165"/>
      <c r="F294" s="173"/>
      <c r="J294" s="173"/>
    </row>
    <row r="295" spans="1:23" s="273" customFormat="1" outlineLevel="3" x14ac:dyDescent="0.2">
      <c r="A295" s="163"/>
      <c r="B295" s="163"/>
      <c r="C295" s="164"/>
      <c r="D295" s="165"/>
      <c r="E295" s="16" t="str">
        <f xml:space="preserve"> E$148</f>
        <v>2024-25 ODI payments expressed in 2022-23 CPIH FYA prices (Residential retail)</v>
      </c>
      <c r="F295" s="173">
        <f t="shared" ref="F295:G295" si="74" xml:space="preserve"> F$148</f>
        <v>0</v>
      </c>
      <c r="G295" s="16" t="str">
        <f t="shared" si="74"/>
        <v>£m</v>
      </c>
      <c r="H295" s="16"/>
      <c r="I295" s="16"/>
      <c r="J295" s="173"/>
      <c r="K295" s="16"/>
      <c r="L295" s="16"/>
      <c r="M295" s="16"/>
      <c r="N295" s="16"/>
      <c r="O295" s="16"/>
      <c r="P295" s="16"/>
      <c r="Q295" s="16"/>
      <c r="R295" s="16"/>
      <c r="S295" s="16"/>
      <c r="T295" s="16"/>
      <c r="U295" s="16"/>
      <c r="V295" s="16"/>
      <c r="W295" s="16"/>
    </row>
    <row r="296" spans="1:23" s="273" customFormat="1" outlineLevel="3" x14ac:dyDescent="0.2">
      <c r="A296" s="163"/>
      <c r="B296" s="163"/>
      <c r="C296" s="164"/>
      <c r="D296" s="165"/>
      <c r="E296" s="16" t="str">
        <f xml:space="preserve"> E$152</f>
        <v>2024-25 Other in-period payments expressed in 2022-23 CPIH FYA prices - C-MeX (Residential retail)</v>
      </c>
      <c r="F296" s="173">
        <f t="shared" ref="F296:G296" si="75" xml:space="preserve"> F$152</f>
        <v>2.3612665920358227</v>
      </c>
      <c r="G296" s="16" t="str">
        <f t="shared" si="75"/>
        <v>£m</v>
      </c>
      <c r="H296" s="16"/>
      <c r="I296" s="16"/>
      <c r="J296" s="173"/>
      <c r="K296" s="16"/>
      <c r="L296" s="16"/>
      <c r="M296" s="16"/>
      <c r="N296" s="16"/>
      <c r="O296" s="16"/>
      <c r="P296" s="16"/>
      <c r="Q296" s="16"/>
      <c r="R296" s="16"/>
      <c r="S296" s="16"/>
      <c r="T296" s="16"/>
      <c r="U296" s="16"/>
      <c r="V296" s="16"/>
      <c r="W296" s="16"/>
    </row>
    <row r="297" spans="1:23" s="273" customFormat="1" outlineLevel="3" x14ac:dyDescent="0.2">
      <c r="A297" s="163"/>
      <c r="B297" s="163"/>
      <c r="C297" s="164"/>
      <c r="D297" s="165"/>
      <c r="E297" s="16" t="str">
        <f xml:space="preserve"> E$159</f>
        <v>2024-25 Voluntary abatements expressed in 2022-23 CPIH FYA prices sign reversed (Residential retail)</v>
      </c>
      <c r="F297" s="173">
        <f t="shared" ref="F297:G297" si="76" xml:space="preserve"> F$159</f>
        <v>0</v>
      </c>
      <c r="G297" s="16" t="str">
        <f t="shared" si="76"/>
        <v>£m</v>
      </c>
      <c r="H297" s="16"/>
      <c r="I297" s="16"/>
      <c r="J297" s="173"/>
      <c r="K297" s="16"/>
      <c r="L297" s="16"/>
      <c r="M297" s="16"/>
      <c r="N297" s="16"/>
      <c r="O297" s="16"/>
      <c r="P297" s="16"/>
      <c r="Q297" s="16"/>
      <c r="R297" s="16"/>
      <c r="S297" s="16"/>
      <c r="T297" s="16"/>
      <c r="U297" s="16"/>
      <c r="V297" s="16"/>
      <c r="W297" s="16"/>
    </row>
    <row r="298" spans="1:23" s="273" customFormat="1" outlineLevel="3" x14ac:dyDescent="0.2">
      <c r="A298" s="163"/>
      <c r="B298" s="163"/>
      <c r="C298" s="164"/>
      <c r="D298" s="165"/>
      <c r="E298" s="16" t="str">
        <f xml:space="preserve"> E$167</f>
        <v>2024-25 Voluntary deferrals expressed in 2022-23 CPIH FYA prices sign reversed (Residential retail)</v>
      </c>
      <c r="F298" s="173">
        <f t="shared" ref="F298:G298" si="77" xml:space="preserve"> F$167</f>
        <v>0</v>
      </c>
      <c r="G298" s="16" t="str">
        <f t="shared" si="77"/>
        <v>£m</v>
      </c>
      <c r="H298" s="16"/>
      <c r="I298" s="16"/>
      <c r="J298" s="173"/>
      <c r="K298" s="16"/>
      <c r="L298" s="16"/>
      <c r="M298" s="16"/>
      <c r="N298" s="16"/>
      <c r="O298" s="16"/>
      <c r="P298" s="16"/>
      <c r="Q298" s="16"/>
      <c r="R298" s="16"/>
      <c r="S298" s="16"/>
      <c r="T298" s="16"/>
      <c r="U298" s="16"/>
      <c r="V298" s="16"/>
      <c r="W298" s="16"/>
    </row>
    <row r="299" spans="1:23" s="273" customFormat="1" outlineLevel="3" x14ac:dyDescent="0.2">
      <c r="A299" s="163"/>
      <c r="B299" s="163"/>
      <c r="C299" s="164"/>
      <c r="D299" s="165"/>
      <c r="E299" s="16" t="str">
        <f xml:space="preserve"> E$175</f>
        <v>2024-25 Other bespoke adjustments expressed in 2022-23 CPIH FYA prices (Residential retail)</v>
      </c>
      <c r="F299" s="173">
        <f t="shared" ref="F299:G299" si="78" xml:space="preserve"> F$175</f>
        <v>0</v>
      </c>
      <c r="G299" s="16" t="str">
        <f t="shared" si="78"/>
        <v>£m</v>
      </c>
      <c r="H299" s="16"/>
      <c r="I299" s="16"/>
      <c r="J299" s="173"/>
      <c r="K299" s="16"/>
      <c r="L299" s="16"/>
      <c r="M299" s="16"/>
      <c r="N299" s="16"/>
      <c r="O299" s="16"/>
      <c r="P299" s="16"/>
      <c r="Q299" s="16"/>
      <c r="R299" s="16"/>
      <c r="S299" s="16"/>
      <c r="T299" s="16"/>
      <c r="U299" s="16"/>
      <c r="V299" s="16"/>
      <c r="W299" s="16"/>
    </row>
    <row r="300" spans="1:23" s="16" customFormat="1" outlineLevel="3" x14ac:dyDescent="0.2">
      <c r="A300" s="163"/>
      <c r="B300" s="163"/>
      <c r="C300" s="164"/>
      <c r="D300" s="165"/>
      <c r="E300" s="271" t="s">
        <v>1266</v>
      </c>
      <c r="F300" s="275">
        <f xml:space="preserve"> SUM( F295:F299 )</f>
        <v>2.3612665920358227</v>
      </c>
      <c r="G300" s="271" t="s">
        <v>158</v>
      </c>
      <c r="J300" s="173"/>
    </row>
    <row r="301" spans="1:23" s="16" customFormat="1" outlineLevel="2" x14ac:dyDescent="0.2">
      <c r="A301" s="163"/>
      <c r="B301" s="163"/>
      <c r="C301" s="164"/>
      <c r="D301" s="165"/>
      <c r="F301" s="173"/>
      <c r="J301" s="173"/>
    </row>
    <row r="302" spans="1:23" s="16" customFormat="1" outlineLevel="2" x14ac:dyDescent="0.2">
      <c r="A302" s="163"/>
      <c r="B302" s="163"/>
      <c r="C302" s="164" t="s">
        <v>1166</v>
      </c>
      <c r="D302" s="165"/>
      <c r="F302" s="173"/>
      <c r="J302" s="173"/>
    </row>
    <row r="303" spans="1:23" s="273" customFormat="1" outlineLevel="3" x14ac:dyDescent="0.2">
      <c r="A303" s="163"/>
      <c r="B303" s="163"/>
      <c r="C303" s="164"/>
      <c r="D303" s="165"/>
      <c r="E303" s="16" t="str">
        <f xml:space="preserve"> E$149</f>
        <v>2024-25 ODI payments expressed in 2022-23 CPIH FYA prices (Business retail)</v>
      </c>
      <c r="F303" s="173">
        <f t="shared" ref="F303:G303" si="79" xml:space="preserve"> F$149</f>
        <v>-0.14757916200223892</v>
      </c>
      <c r="G303" s="16" t="str">
        <f t="shared" si="79"/>
        <v>£m</v>
      </c>
      <c r="H303" s="16"/>
      <c r="I303" s="16"/>
      <c r="J303" s="173"/>
      <c r="K303" s="16"/>
      <c r="L303" s="16"/>
      <c r="M303" s="16"/>
      <c r="N303" s="16"/>
      <c r="O303" s="16"/>
      <c r="P303" s="16"/>
      <c r="Q303" s="16"/>
      <c r="R303" s="16"/>
      <c r="S303" s="16"/>
      <c r="T303" s="16"/>
      <c r="U303" s="16"/>
      <c r="V303" s="16"/>
      <c r="W303" s="16"/>
    </row>
    <row r="304" spans="1:23" s="273" customFormat="1" outlineLevel="3" x14ac:dyDescent="0.2">
      <c r="A304" s="163"/>
      <c r="B304" s="163"/>
      <c r="C304" s="164"/>
      <c r="D304" s="165"/>
      <c r="E304" s="16" t="str">
        <f xml:space="preserve"> E$160</f>
        <v>2024-25 Voluntary abatements expressed in 2022-23 CPIH FYA prices sign reversed (Business retail)</v>
      </c>
      <c r="F304" s="173">
        <f t="shared" ref="F304:G304" si="80" xml:space="preserve"> F$160</f>
        <v>0</v>
      </c>
      <c r="G304" s="16" t="str">
        <f t="shared" si="80"/>
        <v>£m</v>
      </c>
      <c r="H304" s="16"/>
      <c r="I304" s="16"/>
      <c r="J304" s="173"/>
      <c r="K304" s="16"/>
      <c r="L304" s="16"/>
      <c r="M304" s="16"/>
      <c r="N304" s="16"/>
      <c r="O304" s="16"/>
      <c r="P304" s="16"/>
      <c r="Q304" s="16"/>
      <c r="R304" s="16"/>
      <c r="S304" s="16"/>
      <c r="T304" s="16"/>
      <c r="U304" s="16"/>
      <c r="V304" s="16"/>
      <c r="W304" s="16"/>
    </row>
    <row r="305" spans="1:23" s="273" customFormat="1" outlineLevel="3" x14ac:dyDescent="0.2">
      <c r="A305" s="163"/>
      <c r="B305" s="163"/>
      <c r="C305" s="164"/>
      <c r="D305" s="165"/>
      <c r="E305" s="16" t="str">
        <f xml:space="preserve"> E$168</f>
        <v>2024-25 Voluntary deferrals expressed in 2022-23 CPIH FYA prices sign reversed (Business retail)</v>
      </c>
      <c r="F305" s="173">
        <f t="shared" ref="F305:G305" si="81" xml:space="preserve"> F$168</f>
        <v>0</v>
      </c>
      <c r="G305" s="16" t="str">
        <f t="shared" si="81"/>
        <v>£m</v>
      </c>
      <c r="H305" s="16"/>
      <c r="I305" s="16"/>
      <c r="J305" s="173"/>
      <c r="K305" s="16"/>
      <c r="L305" s="16"/>
      <c r="M305" s="16"/>
      <c r="N305" s="16"/>
      <c r="O305" s="16"/>
      <c r="P305" s="16"/>
      <c r="Q305" s="16"/>
      <c r="R305" s="16"/>
      <c r="S305" s="16"/>
      <c r="T305" s="16"/>
      <c r="U305" s="16"/>
      <c r="V305" s="16"/>
      <c r="W305" s="16"/>
    </row>
    <row r="306" spans="1:23" s="273" customFormat="1" outlineLevel="3" x14ac:dyDescent="0.2">
      <c r="A306" s="163"/>
      <c r="B306" s="163"/>
      <c r="C306" s="164"/>
      <c r="D306" s="165"/>
      <c r="E306" s="16" t="str">
        <f xml:space="preserve"> E$176</f>
        <v>2024-25 Other bespoke adjustments expressed in 2022-23 CPIH FYA prices (Business retail)</v>
      </c>
      <c r="F306" s="173">
        <f t="shared" ref="F306:G306" si="82" xml:space="preserve"> F$176</f>
        <v>0</v>
      </c>
      <c r="G306" s="16" t="str">
        <f t="shared" si="82"/>
        <v>£m</v>
      </c>
      <c r="H306" s="16"/>
      <c r="I306" s="16"/>
      <c r="J306" s="173"/>
      <c r="K306" s="16"/>
      <c r="L306" s="16"/>
      <c r="M306" s="16"/>
      <c r="N306" s="16"/>
      <c r="O306" s="16"/>
      <c r="P306" s="16"/>
      <c r="Q306" s="16"/>
      <c r="R306" s="16"/>
      <c r="S306" s="16"/>
      <c r="T306" s="16"/>
      <c r="U306" s="16"/>
      <c r="V306" s="16"/>
      <c r="W306" s="16"/>
    </row>
    <row r="307" spans="1:23" s="16" customFormat="1" outlineLevel="3" x14ac:dyDescent="0.2">
      <c r="A307" s="163"/>
      <c r="B307" s="163"/>
      <c r="C307" s="164"/>
      <c r="D307" s="165"/>
      <c r="E307" s="271" t="s">
        <v>1267</v>
      </c>
      <c r="F307" s="275">
        <f xml:space="preserve"> SUM( F303:F306 )</f>
        <v>-0.14757916200223892</v>
      </c>
      <c r="G307" s="271" t="s">
        <v>158</v>
      </c>
      <c r="J307" s="173"/>
    </row>
    <row r="308" spans="1:23" s="16" customFormat="1" x14ac:dyDescent="0.2">
      <c r="A308" s="163"/>
      <c r="B308" s="163"/>
      <c r="C308" s="164"/>
      <c r="D308" s="165"/>
      <c r="F308" s="173"/>
    </row>
    <row r="309" spans="1:23" x14ac:dyDescent="0.2">
      <c r="A309" s="223" t="s">
        <v>1268</v>
      </c>
      <c r="B309" s="223"/>
      <c r="C309" s="224"/>
      <c r="D309" s="225"/>
      <c r="E309" s="226"/>
      <c r="F309" s="226"/>
      <c r="G309" s="226"/>
      <c r="H309" s="226"/>
      <c r="I309" s="226"/>
      <c r="J309" s="226"/>
      <c r="K309" s="226"/>
      <c r="L309" s="226"/>
      <c r="M309" s="226"/>
      <c r="N309" s="226"/>
      <c r="O309" s="226"/>
      <c r="P309" s="226"/>
      <c r="Q309" s="226"/>
      <c r="R309" s="226"/>
      <c r="S309" s="226"/>
      <c r="T309" s="226"/>
      <c r="U309" s="226"/>
      <c r="V309" s="226"/>
      <c r="W309" s="226"/>
    </row>
    <row r="310" spans="1:23" s="16" customFormat="1" outlineLevel="1" x14ac:dyDescent="0.2">
      <c r="A310" s="163"/>
      <c r="B310" s="163" t="s">
        <v>731</v>
      </c>
      <c r="C310" s="164"/>
      <c r="D310" s="165"/>
      <c r="F310" s="173"/>
    </row>
    <row r="311" spans="1:23" s="16" customFormat="1" outlineLevel="2" x14ac:dyDescent="0.2">
      <c r="A311" s="163"/>
      <c r="B311" s="163"/>
      <c r="C311" s="164"/>
      <c r="D311" s="165"/>
      <c r="F311" s="173"/>
    </row>
    <row r="312" spans="1:23" s="16" customFormat="1" outlineLevel="2" x14ac:dyDescent="0.2">
      <c r="A312" s="163"/>
      <c r="B312" s="163"/>
      <c r="C312" s="164"/>
      <c r="D312" s="165"/>
      <c r="E312" s="16" t="str">
        <f xml:space="preserve"> E$188</f>
        <v>In-period revenue adjustments to be applied in 2025-26 allowed revenues - real (2022-23 CPIH FYA prices) (WR)</v>
      </c>
      <c r="F312" s="173">
        <f t="shared" ref="F312:G312" si="83" xml:space="preserve"> F$188</f>
        <v>0</v>
      </c>
      <c r="G312" s="16" t="str">
        <f t="shared" si="83"/>
        <v>£m</v>
      </c>
    </row>
    <row r="313" spans="1:23" s="16" customFormat="1" outlineLevel="2" x14ac:dyDescent="0.2">
      <c r="A313" s="163"/>
      <c r="B313" s="163"/>
      <c r="C313" s="164"/>
      <c r="D313" s="165"/>
      <c r="E313" s="16" t="str">
        <f xml:space="preserve"> E$197</f>
        <v>In-period revenue adjustments to be applied in 2025-26 allowed revenues - real (2022-23 CPIH FYA prices) (WN)</v>
      </c>
      <c r="F313" s="173">
        <f t="shared" ref="F313:G313" si="84" xml:space="preserve"> F$197</f>
        <v>-11.253796577642731</v>
      </c>
      <c r="G313" s="16" t="str">
        <f t="shared" si="84"/>
        <v>£m</v>
      </c>
    </row>
    <row r="314" spans="1:23" s="16" customFormat="1" outlineLevel="2" x14ac:dyDescent="0.2">
      <c r="A314" s="163"/>
      <c r="B314" s="163"/>
      <c r="C314" s="164"/>
      <c r="D314" s="165"/>
      <c r="E314" s="16" t="str">
        <f xml:space="preserve"> E$206</f>
        <v>In-period revenue adjustments to be applied in 2025-26 allowed revenues - real (2022-23 CPIH FYA prices) (WWN)</v>
      </c>
      <c r="F314" s="173">
        <f t="shared" ref="F314:G314" si="85" xml:space="preserve"> F$206</f>
        <v>-2.0129797697105389</v>
      </c>
      <c r="G314" s="16" t="str">
        <f t="shared" si="85"/>
        <v>£m</v>
      </c>
    </row>
    <row r="315" spans="1:23" s="16" customFormat="1" outlineLevel="2" x14ac:dyDescent="0.2">
      <c r="A315" s="163"/>
      <c r="B315" s="163"/>
      <c r="C315" s="164"/>
      <c r="D315" s="165"/>
      <c r="E315" s="16" t="str">
        <f xml:space="preserve"> E$214</f>
        <v>In-period revenue adjustments to be applied in 2025-26 allowed revenues - real (2022-23 CPIH FYA prices) (BR)</v>
      </c>
      <c r="F315" s="173">
        <f t="shared" ref="F315:G315" si="86" xml:space="preserve"> F$214</f>
        <v>0</v>
      </c>
      <c r="G315" s="16" t="str">
        <f t="shared" si="86"/>
        <v>£m</v>
      </c>
    </row>
    <row r="316" spans="1:23" s="16" customFormat="1" outlineLevel="2" x14ac:dyDescent="0.2">
      <c r="A316" s="163"/>
      <c r="B316" s="163"/>
      <c r="C316" s="164"/>
      <c r="D316" s="165"/>
      <c r="E316" s="16" t="str">
        <f xml:space="preserve"> E$222</f>
        <v>In-period revenue adjustments to be applied in 2025-26 allowed revenues - real (2022-23 CPIH FYA prices) (ADDN1)</v>
      </c>
      <c r="F316" s="173">
        <f t="shared" ref="F316:G316" si="87" xml:space="preserve"> F$222</f>
        <v>0</v>
      </c>
      <c r="G316" s="16" t="str">
        <f t="shared" si="87"/>
        <v>£m</v>
      </c>
    </row>
    <row r="317" spans="1:23" s="16" customFormat="1" outlineLevel="2" x14ac:dyDescent="0.2">
      <c r="A317" s="163"/>
      <c r="B317" s="163"/>
      <c r="C317" s="164"/>
      <c r="D317" s="165"/>
      <c r="E317" s="16" t="str">
        <f xml:space="preserve"> E$230</f>
        <v>In-period revenue adjustments to be applied in 2025-26 allowed revenues - real (2022-23 CPIH FYA prices) (ADDN2)</v>
      </c>
      <c r="F317" s="173">
        <f t="shared" ref="F317:G317" si="88" xml:space="preserve"> F$230</f>
        <v>0</v>
      </c>
      <c r="G317" s="16" t="str">
        <f t="shared" si="88"/>
        <v>£m</v>
      </c>
    </row>
    <row r="318" spans="1:23" s="16" customFormat="1" outlineLevel="2" x14ac:dyDescent="0.2">
      <c r="A318" s="163"/>
      <c r="B318" s="163"/>
      <c r="C318" s="164"/>
      <c r="D318" s="165"/>
      <c r="E318" s="16" t="str">
        <f xml:space="preserve"> E$239</f>
        <v>In-period revenue adjustments to be applied in 2025-26 allowed revenues - real (2022-23 CPIH FYA prices) (Residential retail)</v>
      </c>
      <c r="F318" s="173">
        <f t="shared" ref="F318:G318" si="89" xml:space="preserve"> F$239</f>
        <v>2.3612665920358227</v>
      </c>
      <c r="G318" s="16" t="str">
        <f t="shared" si="89"/>
        <v>£m</v>
      </c>
    </row>
    <row r="319" spans="1:23" s="16" customFormat="1" outlineLevel="2" x14ac:dyDescent="0.2">
      <c r="A319" s="163"/>
      <c r="B319" s="163"/>
      <c r="C319" s="164"/>
      <c r="D319" s="165"/>
      <c r="E319" s="16" t="str">
        <f xml:space="preserve"> E$247</f>
        <v>In-period revenue adjustments to be applied in 2025-26 allowed revenues - real (2022-23 CPIH FYA prices) (Business retail)</v>
      </c>
      <c r="F319" s="173">
        <f t="shared" ref="F319:G319" si="90" xml:space="preserve"> F$247</f>
        <v>-0.14757916200223892</v>
      </c>
      <c r="G319" s="16" t="str">
        <f t="shared" si="90"/>
        <v>£m</v>
      </c>
    </row>
    <row r="320" spans="1:23" s="16" customFormat="1" outlineLevel="2" x14ac:dyDescent="0.2">
      <c r="A320" s="163"/>
      <c r="B320" s="163"/>
      <c r="C320" s="164"/>
      <c r="D320" s="165"/>
      <c r="F320" s="173"/>
    </row>
    <row r="321" spans="1:7" s="16" customFormat="1" outlineLevel="2" x14ac:dyDescent="0.2">
      <c r="A321" s="163"/>
      <c r="B321" s="163"/>
      <c r="C321" s="164"/>
      <c r="D321" s="165"/>
      <c r="E321" s="16" t="str">
        <f xml:space="preserve"> E$255</f>
        <v>In-period revenue adjustments to be applied in 2026-27 allowed revenues - real (2022-23 CPIH FYA prices) (WR)</v>
      </c>
      <c r="F321" s="173">
        <f t="shared" ref="F321:G321" si="91" xml:space="preserve"> F$255</f>
        <v>0</v>
      </c>
      <c r="G321" s="16" t="str">
        <f t="shared" si="91"/>
        <v>£m</v>
      </c>
    </row>
    <row r="322" spans="1:7" s="16" customFormat="1" outlineLevel="2" x14ac:dyDescent="0.2">
      <c r="A322" s="163"/>
      <c r="B322" s="163"/>
      <c r="C322" s="164"/>
      <c r="D322" s="165"/>
      <c r="E322" s="16" t="str">
        <f xml:space="preserve"> E$263</f>
        <v>In-period revenue adjustments to be applied in 2026-27 allowed revenues - real (2022-23 CPIH FYA prices) (WN)</v>
      </c>
      <c r="F322" s="173">
        <f t="shared" ref="F322:G322" si="92" xml:space="preserve"> F$263</f>
        <v>-11.046005117543578</v>
      </c>
      <c r="G322" s="16" t="str">
        <f t="shared" si="92"/>
        <v>£m</v>
      </c>
    </row>
    <row r="323" spans="1:7" s="16" customFormat="1" outlineLevel="2" x14ac:dyDescent="0.2">
      <c r="A323" s="163"/>
      <c r="B323" s="163"/>
      <c r="C323" s="164"/>
      <c r="D323" s="165"/>
      <c r="E323" s="16" t="str">
        <f xml:space="preserve"> E$271</f>
        <v>In-period revenue adjustments to be applied in 2026-27 allowed revenues - real (2022-23 CPIH FYA prices) (WWN)</v>
      </c>
      <c r="F323" s="173">
        <f t="shared" ref="F323:G323" si="93" xml:space="preserve"> F$271</f>
        <v>-1.9480449384295535</v>
      </c>
      <c r="G323" s="16" t="str">
        <f t="shared" si="93"/>
        <v>£m</v>
      </c>
    </row>
    <row r="324" spans="1:7" s="16" customFormat="1" outlineLevel="2" x14ac:dyDescent="0.2">
      <c r="A324" s="163"/>
      <c r="B324" s="163"/>
      <c r="C324" s="164"/>
      <c r="D324" s="165"/>
      <c r="E324" s="16" t="str">
        <f xml:space="preserve"> E$278</f>
        <v>In-period revenue adjustments to be applied in 2026-27 allowed revenues - real (2022-23 CPIH FYA prices) (BR)</v>
      </c>
      <c r="F324" s="173">
        <f t="shared" ref="F324:G324" si="94" xml:space="preserve"> F$278</f>
        <v>0</v>
      </c>
      <c r="G324" s="16" t="str">
        <f t="shared" si="94"/>
        <v>£m</v>
      </c>
    </row>
    <row r="325" spans="1:7" s="16" customFormat="1" outlineLevel="2" x14ac:dyDescent="0.2">
      <c r="A325" s="163"/>
      <c r="B325" s="163"/>
      <c r="C325" s="164"/>
      <c r="D325" s="165"/>
      <c r="E325" s="16" t="str">
        <f xml:space="preserve"> E$285</f>
        <v>In-period revenue adjustments to be applied in 2026-27 allowed revenues - real (2022-23 CPIH FYA prices) (ADDN1)</v>
      </c>
      <c r="F325" s="173">
        <f t="shared" ref="F325:G325" si="95" xml:space="preserve"> F$285</f>
        <v>0</v>
      </c>
      <c r="G325" s="16" t="str">
        <f t="shared" si="95"/>
        <v>£m</v>
      </c>
    </row>
    <row r="326" spans="1:7" s="16" customFormat="1" outlineLevel="2" x14ac:dyDescent="0.2">
      <c r="A326" s="163"/>
      <c r="B326" s="163"/>
      <c r="C326" s="164"/>
      <c r="D326" s="165"/>
      <c r="E326" s="16" t="str">
        <f xml:space="preserve"> E$292</f>
        <v>In-period revenue adjustments to be applied in 2026-27 allowed revenues - real (2022-23 CPIH FYA prices) (ADDN2)</v>
      </c>
      <c r="F326" s="173">
        <f t="shared" ref="F326:G326" si="96" xml:space="preserve"> F$292</f>
        <v>0</v>
      </c>
      <c r="G326" s="16" t="str">
        <f t="shared" si="96"/>
        <v>£m</v>
      </c>
    </row>
    <row r="327" spans="1:7" s="16" customFormat="1" outlineLevel="2" x14ac:dyDescent="0.2">
      <c r="A327" s="163"/>
      <c r="B327" s="163"/>
      <c r="C327" s="164"/>
      <c r="D327" s="165"/>
      <c r="E327" s="16" t="str">
        <f xml:space="preserve"> E$300</f>
        <v>In-period revenue adjustments to be applied in 2026-27 allowed revenues - real (2022-23 CPIH FYA prices) (Residential retail)</v>
      </c>
      <c r="F327" s="173">
        <f t="shared" ref="F327:G327" si="97" xml:space="preserve"> F$300</f>
        <v>2.3612665920358227</v>
      </c>
      <c r="G327" s="16" t="str">
        <f t="shared" si="97"/>
        <v>£m</v>
      </c>
    </row>
    <row r="328" spans="1:7" s="16" customFormat="1" outlineLevel="2" x14ac:dyDescent="0.2">
      <c r="A328" s="163"/>
      <c r="B328" s="163"/>
      <c r="C328" s="164"/>
      <c r="D328" s="165"/>
      <c r="E328" s="16" t="str">
        <f xml:space="preserve"> E$307</f>
        <v>In-period revenue adjustments to be applied in 2026-27 allowed revenues - real (2022-23 CPIH FYA prices) (Business retail)</v>
      </c>
      <c r="F328" s="173">
        <f t="shared" ref="F328:G328" si="98" xml:space="preserve"> F$307</f>
        <v>-0.14757916200223892</v>
      </c>
      <c r="G328" s="16" t="str">
        <f t="shared" si="98"/>
        <v>£m</v>
      </c>
    </row>
    <row r="329" spans="1:7" s="16" customFormat="1" outlineLevel="2" x14ac:dyDescent="0.2">
      <c r="A329" s="163"/>
      <c r="B329" s="163"/>
      <c r="C329" s="164"/>
      <c r="D329" s="165"/>
      <c r="F329" s="173"/>
    </row>
    <row r="330" spans="1:7" s="146" customFormat="1" outlineLevel="2" x14ac:dyDescent="0.2">
      <c r="A330" s="211"/>
      <c r="B330" s="211"/>
      <c r="C330" s="209"/>
      <c r="D330" s="210"/>
      <c r="E330" s="146" t="str">
        <f xml:space="preserve"> InpS!E$574</f>
        <v>Eligible for post financeability adjustments tax uplift - PR19 In-period ODI (WR)</v>
      </c>
      <c r="F330" s="146">
        <f xml:space="preserve"> InpS!F$574</f>
        <v>0</v>
      </c>
      <c r="G330" s="146" t="str">
        <f xml:space="preserve"> InpS!G$574</f>
        <v>1 = Yes, 0 = No</v>
      </c>
    </row>
    <row r="331" spans="1:7" s="146" customFormat="1" outlineLevel="2" x14ac:dyDescent="0.2">
      <c r="A331" s="211"/>
      <c r="B331" s="211"/>
      <c r="C331" s="209"/>
      <c r="D331" s="210"/>
      <c r="E331" s="146" t="str">
        <f xml:space="preserve"> InpS!E$575</f>
        <v>Eligible for post financeability adjustments tax uplift - PR19 In-period ODI (WN)</v>
      </c>
      <c r="F331" s="146">
        <f xml:space="preserve"> InpS!F$575</f>
        <v>0</v>
      </c>
      <c r="G331" s="146" t="str">
        <f xml:space="preserve"> InpS!G$575</f>
        <v>1 = Yes, 0 = No</v>
      </c>
    </row>
    <row r="332" spans="1:7" s="146" customFormat="1" outlineLevel="2" x14ac:dyDescent="0.2">
      <c r="A332" s="211"/>
      <c r="B332" s="211"/>
      <c r="C332" s="209"/>
      <c r="D332" s="210"/>
      <c r="E332" s="146" t="str">
        <f xml:space="preserve"> InpS!E$576</f>
        <v>Eligible for post financeability adjustments tax uplift - PR19 In-period ODI (WWN)</v>
      </c>
      <c r="F332" s="146">
        <f xml:space="preserve"> InpS!F$576</f>
        <v>0</v>
      </c>
      <c r="G332" s="146" t="str">
        <f xml:space="preserve"> InpS!G$576</f>
        <v>1 = Yes, 0 = No</v>
      </c>
    </row>
    <row r="333" spans="1:7" s="146" customFormat="1" outlineLevel="2" x14ac:dyDescent="0.2">
      <c r="A333" s="211"/>
      <c r="B333" s="211"/>
      <c r="C333" s="209"/>
      <c r="D333" s="210"/>
      <c r="E333" s="146" t="str">
        <f xml:space="preserve"> InpS!E$577</f>
        <v>Eligible for post financeability adjustments tax uplift - PR19 In-period ODI (BR)</v>
      </c>
      <c r="F333" s="146">
        <f xml:space="preserve"> InpS!F$577</f>
        <v>0</v>
      </c>
      <c r="G333" s="146" t="str">
        <f xml:space="preserve"> InpS!G$577</f>
        <v>1 = Yes, 0 = No</v>
      </c>
    </row>
    <row r="334" spans="1:7" s="146" customFormat="1" outlineLevel="2" x14ac:dyDescent="0.2">
      <c r="A334" s="211"/>
      <c r="B334" s="211"/>
      <c r="C334" s="209"/>
      <c r="D334" s="210"/>
      <c r="E334" s="146" t="str">
        <f xml:space="preserve"> InpS!E$578</f>
        <v>Eligible for post financeability adjustments tax uplift - PR19 In-period ODI (ADDN1)</v>
      </c>
      <c r="F334" s="146">
        <f xml:space="preserve"> InpS!F$578</f>
        <v>0</v>
      </c>
      <c r="G334" s="146" t="str">
        <f xml:space="preserve"> InpS!G$578</f>
        <v>1 = Yes, 0 = No</v>
      </c>
    </row>
    <row r="335" spans="1:7" s="146" customFormat="1" outlineLevel="2" x14ac:dyDescent="0.2">
      <c r="A335" s="211"/>
      <c r="B335" s="211"/>
      <c r="C335" s="209"/>
      <c r="D335" s="210"/>
      <c r="E335" s="146" t="str">
        <f xml:space="preserve"> InpS!E$579</f>
        <v>Eligible for post financeability adjustments tax uplift - PR19 In-period ODI (ADDN2)</v>
      </c>
      <c r="F335" s="146">
        <f xml:space="preserve"> InpS!F$579</f>
        <v>0</v>
      </c>
      <c r="G335" s="146" t="str">
        <f xml:space="preserve"> InpS!G$579</f>
        <v>1 = Yes, 0 = No</v>
      </c>
    </row>
    <row r="336" spans="1:7" s="146" customFormat="1" outlineLevel="2" x14ac:dyDescent="0.2">
      <c r="A336" s="211"/>
      <c r="B336" s="211"/>
      <c r="C336" s="209"/>
      <c r="D336" s="210"/>
      <c r="E336" s="146" t="str">
        <f xml:space="preserve"> InpS!E$580</f>
        <v>Eligible for post financeability adjustments tax uplift - PR19 In-period ODI (Residential retail)</v>
      </c>
      <c r="F336" s="146">
        <f xml:space="preserve"> InpS!F$580</f>
        <v>0</v>
      </c>
      <c r="G336" s="146" t="str">
        <f xml:space="preserve"> InpS!G$580</f>
        <v>1 = Yes, 0 = No</v>
      </c>
    </row>
    <row r="337" spans="1:7" s="146" customFormat="1" outlineLevel="2" x14ac:dyDescent="0.2">
      <c r="A337" s="211"/>
      <c r="B337" s="211"/>
      <c r="C337" s="209"/>
      <c r="D337" s="210"/>
      <c r="E337" s="146" t="str">
        <f xml:space="preserve"> InpS!E$581</f>
        <v>Eligible for post financeability adjustments tax uplift - PR19 In-period ODI (Business retail)</v>
      </c>
      <c r="F337" s="146">
        <f xml:space="preserve"> InpS!F$581</f>
        <v>0</v>
      </c>
      <c r="G337" s="146" t="str">
        <f xml:space="preserve"> InpS!G$581</f>
        <v>1 = Yes, 0 = No</v>
      </c>
    </row>
    <row r="338" spans="1:7" s="16" customFormat="1" outlineLevel="2" x14ac:dyDescent="0.2">
      <c r="A338" s="163"/>
      <c r="B338" s="163"/>
      <c r="C338" s="164"/>
      <c r="D338" s="165"/>
      <c r="F338" s="173"/>
    </row>
    <row r="339" spans="1:7" s="268" customFormat="1" outlineLevel="2" x14ac:dyDescent="0.2">
      <c r="A339" s="265"/>
      <c r="B339" s="265"/>
      <c r="C339" s="266"/>
      <c r="D339" s="267"/>
      <c r="E339" s="268" t="s">
        <v>1269</v>
      </c>
      <c r="F339" s="278">
        <f xml:space="preserve"> F312 * F330</f>
        <v>0</v>
      </c>
      <c r="G339" s="268" t="str">
        <f t="shared" ref="G339:G346" si="99" xml:space="preserve"> G$307</f>
        <v>£m</v>
      </c>
    </row>
    <row r="340" spans="1:7" s="268" customFormat="1" outlineLevel="2" x14ac:dyDescent="0.2">
      <c r="A340" s="265"/>
      <c r="B340" s="265"/>
      <c r="C340" s="266"/>
      <c r="D340" s="267"/>
      <c r="E340" s="268" t="s">
        <v>1270</v>
      </c>
      <c r="F340" s="278">
        <f t="shared" ref="F340:F346" si="100" xml:space="preserve"> F313 * F331</f>
        <v>0</v>
      </c>
      <c r="G340" s="268" t="str">
        <f t="shared" si="99"/>
        <v>£m</v>
      </c>
    </row>
    <row r="341" spans="1:7" s="268" customFormat="1" outlineLevel="2" x14ac:dyDescent="0.2">
      <c r="A341" s="265"/>
      <c r="B341" s="265"/>
      <c r="C341" s="266"/>
      <c r="D341" s="267"/>
      <c r="E341" s="268" t="s">
        <v>1271</v>
      </c>
      <c r="F341" s="278">
        <f t="shared" si="100"/>
        <v>0</v>
      </c>
      <c r="G341" s="268" t="str">
        <f t="shared" si="99"/>
        <v>£m</v>
      </c>
    </row>
    <row r="342" spans="1:7" s="268" customFormat="1" outlineLevel="2" x14ac:dyDescent="0.2">
      <c r="A342" s="265"/>
      <c r="B342" s="265"/>
      <c r="C342" s="266"/>
      <c r="D342" s="267"/>
      <c r="E342" s="268" t="s">
        <v>1272</v>
      </c>
      <c r="F342" s="278">
        <f t="shared" si="100"/>
        <v>0</v>
      </c>
      <c r="G342" s="268" t="str">
        <f t="shared" si="99"/>
        <v>£m</v>
      </c>
    </row>
    <row r="343" spans="1:7" s="268" customFormat="1" outlineLevel="2" x14ac:dyDescent="0.2">
      <c r="A343" s="265"/>
      <c r="B343" s="265"/>
      <c r="C343" s="266"/>
      <c r="D343" s="267"/>
      <c r="E343" s="268" t="s">
        <v>1273</v>
      </c>
      <c r="F343" s="278">
        <f t="shared" si="100"/>
        <v>0</v>
      </c>
      <c r="G343" s="268" t="str">
        <f t="shared" si="99"/>
        <v>£m</v>
      </c>
    </row>
    <row r="344" spans="1:7" s="268" customFormat="1" outlineLevel="2" x14ac:dyDescent="0.2">
      <c r="A344" s="265"/>
      <c r="B344" s="265"/>
      <c r="C344" s="266"/>
      <c r="D344" s="267"/>
      <c r="E344" s="268" t="s">
        <v>1274</v>
      </c>
      <c r="F344" s="278">
        <f t="shared" si="100"/>
        <v>0</v>
      </c>
      <c r="G344" s="268" t="str">
        <f t="shared" si="99"/>
        <v>£m</v>
      </c>
    </row>
    <row r="345" spans="1:7" s="268" customFormat="1" outlineLevel="2" x14ac:dyDescent="0.2">
      <c r="A345" s="265"/>
      <c r="B345" s="265"/>
      <c r="C345" s="266"/>
      <c r="D345" s="267"/>
      <c r="E345" s="268" t="s">
        <v>1275</v>
      </c>
      <c r="F345" s="278">
        <f t="shared" si="100"/>
        <v>0</v>
      </c>
      <c r="G345" s="268" t="str">
        <f t="shared" si="99"/>
        <v>£m</v>
      </c>
    </row>
    <row r="346" spans="1:7" s="268" customFormat="1" outlineLevel="2" x14ac:dyDescent="0.2">
      <c r="A346" s="265"/>
      <c r="B346" s="265"/>
      <c r="C346" s="266"/>
      <c r="D346" s="267"/>
      <c r="E346" s="268" t="s">
        <v>1276</v>
      </c>
      <c r="F346" s="278">
        <f t="shared" si="100"/>
        <v>0</v>
      </c>
      <c r="G346" s="268" t="str">
        <f t="shared" si="99"/>
        <v>£m</v>
      </c>
    </row>
    <row r="347" spans="1:7" s="268" customFormat="1" outlineLevel="2" x14ac:dyDescent="0.2">
      <c r="A347" s="265"/>
      <c r="B347" s="265"/>
      <c r="C347" s="266"/>
      <c r="D347" s="267"/>
      <c r="F347" s="278"/>
    </row>
    <row r="348" spans="1:7" s="268" customFormat="1" outlineLevel="2" x14ac:dyDescent="0.2">
      <c r="A348" s="265"/>
      <c r="B348" s="265"/>
      <c r="C348" s="266"/>
      <c r="D348" s="267"/>
      <c r="E348" s="268" t="s">
        <v>1277</v>
      </c>
      <c r="F348" s="278">
        <f xml:space="preserve"> F321 * F330</f>
        <v>0</v>
      </c>
      <c r="G348" s="268" t="str">
        <f t="shared" ref="G348:G355" si="101" xml:space="preserve"> G$307</f>
        <v>£m</v>
      </c>
    </row>
    <row r="349" spans="1:7" s="268" customFormat="1" outlineLevel="2" x14ac:dyDescent="0.2">
      <c r="A349" s="265"/>
      <c r="B349" s="265"/>
      <c r="C349" s="266"/>
      <c r="D349" s="267"/>
      <c r="E349" s="268" t="s">
        <v>1278</v>
      </c>
      <c r="F349" s="278">
        <f t="shared" ref="F349:F355" si="102" xml:space="preserve"> F322 * F331</f>
        <v>0</v>
      </c>
      <c r="G349" s="268" t="str">
        <f t="shared" si="101"/>
        <v>£m</v>
      </c>
    </row>
    <row r="350" spans="1:7" s="268" customFormat="1" outlineLevel="2" x14ac:dyDescent="0.2">
      <c r="A350" s="265"/>
      <c r="B350" s="265"/>
      <c r="C350" s="266"/>
      <c r="D350" s="267"/>
      <c r="E350" s="268" t="s">
        <v>1279</v>
      </c>
      <c r="F350" s="278">
        <f t="shared" si="102"/>
        <v>0</v>
      </c>
      <c r="G350" s="268" t="str">
        <f t="shared" si="101"/>
        <v>£m</v>
      </c>
    </row>
    <row r="351" spans="1:7" s="268" customFormat="1" outlineLevel="2" x14ac:dyDescent="0.2">
      <c r="A351" s="265"/>
      <c r="B351" s="265"/>
      <c r="C351" s="266"/>
      <c r="D351" s="267"/>
      <c r="E351" s="268" t="s">
        <v>1280</v>
      </c>
      <c r="F351" s="278">
        <f t="shared" si="102"/>
        <v>0</v>
      </c>
      <c r="G351" s="268" t="str">
        <f t="shared" si="101"/>
        <v>£m</v>
      </c>
    </row>
    <row r="352" spans="1:7" s="268" customFormat="1" outlineLevel="2" x14ac:dyDescent="0.2">
      <c r="A352" s="265"/>
      <c r="B352" s="265"/>
      <c r="C352" s="266"/>
      <c r="D352" s="267"/>
      <c r="E352" s="268" t="s">
        <v>1281</v>
      </c>
      <c r="F352" s="278">
        <f t="shared" si="102"/>
        <v>0</v>
      </c>
      <c r="G352" s="268" t="str">
        <f t="shared" si="101"/>
        <v>£m</v>
      </c>
    </row>
    <row r="353" spans="1:7" s="268" customFormat="1" outlineLevel="2" x14ac:dyDescent="0.2">
      <c r="A353" s="265"/>
      <c r="B353" s="265"/>
      <c r="C353" s="266"/>
      <c r="D353" s="267"/>
      <c r="E353" s="268" t="s">
        <v>1282</v>
      </c>
      <c r="F353" s="278">
        <f t="shared" si="102"/>
        <v>0</v>
      </c>
      <c r="G353" s="268" t="str">
        <f t="shared" si="101"/>
        <v>£m</v>
      </c>
    </row>
    <row r="354" spans="1:7" s="268" customFormat="1" outlineLevel="2" x14ac:dyDescent="0.2">
      <c r="A354" s="265"/>
      <c r="B354" s="265"/>
      <c r="C354" s="266"/>
      <c r="D354" s="267"/>
      <c r="E354" s="268" t="s">
        <v>1283</v>
      </c>
      <c r="F354" s="278">
        <f t="shared" si="102"/>
        <v>0</v>
      </c>
      <c r="G354" s="268" t="str">
        <f t="shared" si="101"/>
        <v>£m</v>
      </c>
    </row>
    <row r="355" spans="1:7" s="268" customFormat="1" outlineLevel="2" x14ac:dyDescent="0.2">
      <c r="A355" s="265"/>
      <c r="B355" s="265"/>
      <c r="C355" s="266"/>
      <c r="D355" s="267"/>
      <c r="E355" s="268" t="s">
        <v>1284</v>
      </c>
      <c r="F355" s="278">
        <f t="shared" si="102"/>
        <v>0</v>
      </c>
      <c r="G355" s="268" t="str">
        <f t="shared" si="101"/>
        <v>£m</v>
      </c>
    </row>
    <row r="356" spans="1:7" s="16" customFormat="1" outlineLevel="2" x14ac:dyDescent="0.2">
      <c r="A356" s="163"/>
      <c r="B356" s="163"/>
      <c r="C356" s="164"/>
      <c r="D356" s="165"/>
      <c r="F356" s="173"/>
    </row>
    <row r="357" spans="1:7" s="16" customFormat="1" outlineLevel="1" x14ac:dyDescent="0.2">
      <c r="A357" s="163"/>
      <c r="B357" s="163"/>
      <c r="C357" s="164"/>
      <c r="D357" s="165"/>
      <c r="E357" s="11"/>
      <c r="F357" s="230"/>
      <c r="G357" s="11"/>
    </row>
    <row r="358" spans="1:7" s="16" customFormat="1" outlineLevel="1" x14ac:dyDescent="0.2">
      <c r="A358" s="163"/>
      <c r="B358" s="163" t="s">
        <v>963</v>
      </c>
      <c r="C358" s="164"/>
      <c r="D358" s="165"/>
      <c r="F358" s="173"/>
    </row>
    <row r="359" spans="1:7" s="16" customFormat="1" outlineLevel="2" x14ac:dyDescent="0.2">
      <c r="A359" s="163"/>
      <c r="B359" s="163"/>
      <c r="C359" s="164"/>
      <c r="D359" s="165"/>
      <c r="E359" s="16" t="str">
        <f xml:space="preserve"> E$188</f>
        <v>In-period revenue adjustments to be applied in 2025-26 allowed revenues - real (2022-23 CPIH FYA prices) (WR)</v>
      </c>
      <c r="F359" s="173">
        <f t="shared" ref="F359:G359" si="103" xml:space="preserve"> F$188</f>
        <v>0</v>
      </c>
      <c r="G359" s="16" t="str">
        <f t="shared" si="103"/>
        <v>£m</v>
      </c>
    </row>
    <row r="360" spans="1:7" s="16" customFormat="1" outlineLevel="2" x14ac:dyDescent="0.2">
      <c r="A360" s="163"/>
      <c r="B360" s="163"/>
      <c r="C360" s="164"/>
      <c r="D360" s="165"/>
      <c r="E360" s="16" t="str">
        <f xml:space="preserve"> E$197</f>
        <v>In-period revenue adjustments to be applied in 2025-26 allowed revenues - real (2022-23 CPIH FYA prices) (WN)</v>
      </c>
      <c r="F360" s="173">
        <f t="shared" ref="F360:G360" si="104" xml:space="preserve"> F$197</f>
        <v>-11.253796577642731</v>
      </c>
      <c r="G360" s="16" t="str">
        <f t="shared" si="104"/>
        <v>£m</v>
      </c>
    </row>
    <row r="361" spans="1:7" s="16" customFormat="1" outlineLevel="2" x14ac:dyDescent="0.2">
      <c r="A361" s="163"/>
      <c r="B361" s="163"/>
      <c r="C361" s="164"/>
      <c r="D361" s="165"/>
      <c r="E361" s="16" t="str">
        <f xml:space="preserve"> E$206</f>
        <v>In-period revenue adjustments to be applied in 2025-26 allowed revenues - real (2022-23 CPIH FYA prices) (WWN)</v>
      </c>
      <c r="F361" s="173">
        <f t="shared" ref="F361:G361" si="105" xml:space="preserve"> F$206</f>
        <v>-2.0129797697105389</v>
      </c>
      <c r="G361" s="16" t="str">
        <f t="shared" si="105"/>
        <v>£m</v>
      </c>
    </row>
    <row r="362" spans="1:7" s="16" customFormat="1" outlineLevel="2" x14ac:dyDescent="0.2">
      <c r="A362" s="163"/>
      <c r="B362" s="163"/>
      <c r="C362" s="164"/>
      <c r="D362" s="165"/>
      <c r="E362" s="16" t="str">
        <f xml:space="preserve"> E$214</f>
        <v>In-period revenue adjustments to be applied in 2025-26 allowed revenues - real (2022-23 CPIH FYA prices) (BR)</v>
      </c>
      <c r="F362" s="173">
        <f t="shared" ref="F362:G362" si="106" xml:space="preserve"> F$214</f>
        <v>0</v>
      </c>
      <c r="G362" s="16" t="str">
        <f t="shared" si="106"/>
        <v>£m</v>
      </c>
    </row>
    <row r="363" spans="1:7" s="16" customFormat="1" outlineLevel="2" x14ac:dyDescent="0.2">
      <c r="A363" s="163"/>
      <c r="B363" s="163"/>
      <c r="C363" s="164"/>
      <c r="D363" s="165"/>
      <c r="E363" s="16" t="str">
        <f xml:space="preserve"> E$222</f>
        <v>In-period revenue adjustments to be applied in 2025-26 allowed revenues - real (2022-23 CPIH FYA prices) (ADDN1)</v>
      </c>
      <c r="F363" s="173">
        <f t="shared" ref="F363:G363" si="107" xml:space="preserve"> F$222</f>
        <v>0</v>
      </c>
      <c r="G363" s="16" t="str">
        <f t="shared" si="107"/>
        <v>£m</v>
      </c>
    </row>
    <row r="364" spans="1:7" s="16" customFormat="1" outlineLevel="2" x14ac:dyDescent="0.2">
      <c r="A364" s="163"/>
      <c r="B364" s="163"/>
      <c r="C364" s="164"/>
      <c r="D364" s="165"/>
      <c r="E364" s="16" t="str">
        <f xml:space="preserve"> E$230</f>
        <v>In-period revenue adjustments to be applied in 2025-26 allowed revenues - real (2022-23 CPIH FYA prices) (ADDN2)</v>
      </c>
      <c r="F364" s="173">
        <f t="shared" ref="F364:G364" si="108" xml:space="preserve"> F$230</f>
        <v>0</v>
      </c>
      <c r="G364" s="16" t="str">
        <f t="shared" si="108"/>
        <v>£m</v>
      </c>
    </row>
    <row r="365" spans="1:7" s="16" customFormat="1" outlineLevel="2" x14ac:dyDescent="0.2">
      <c r="A365" s="163"/>
      <c r="B365" s="163"/>
      <c r="C365" s="164"/>
      <c r="D365" s="165"/>
      <c r="E365" s="16" t="str">
        <f xml:space="preserve"> E$239</f>
        <v>In-period revenue adjustments to be applied in 2025-26 allowed revenues - real (2022-23 CPIH FYA prices) (Residential retail)</v>
      </c>
      <c r="F365" s="173">
        <f xml:space="preserve"> F$239</f>
        <v>2.3612665920358227</v>
      </c>
      <c r="G365" s="16" t="str">
        <f t="shared" ref="G365" si="109" xml:space="preserve"> G$239</f>
        <v>£m</v>
      </c>
    </row>
    <row r="366" spans="1:7" s="16" customFormat="1" outlineLevel="2" x14ac:dyDescent="0.2">
      <c r="A366" s="163"/>
      <c r="B366" s="163"/>
      <c r="C366" s="164"/>
      <c r="D366" s="165"/>
      <c r="E366" s="16" t="str">
        <f xml:space="preserve"> E$247</f>
        <v>In-period revenue adjustments to be applied in 2025-26 allowed revenues - real (2022-23 CPIH FYA prices) (Business retail)</v>
      </c>
      <c r="F366" s="173">
        <f t="shared" ref="F366:G366" si="110" xml:space="preserve"> F$247</f>
        <v>-0.14757916200223892</v>
      </c>
      <c r="G366" s="16" t="str">
        <f t="shared" si="110"/>
        <v>£m</v>
      </c>
    </row>
    <row r="367" spans="1:7" s="16" customFormat="1" outlineLevel="2" x14ac:dyDescent="0.2">
      <c r="A367" s="163"/>
      <c r="B367" s="163"/>
      <c r="C367" s="164"/>
      <c r="D367" s="165"/>
      <c r="F367" s="173"/>
    </row>
    <row r="368" spans="1:7" s="16" customFormat="1" outlineLevel="2" x14ac:dyDescent="0.2">
      <c r="A368" s="163"/>
      <c r="B368" s="163"/>
      <c r="C368" s="164"/>
      <c r="D368" s="165"/>
      <c r="E368" s="16" t="str">
        <f xml:space="preserve"> E$255</f>
        <v>In-period revenue adjustments to be applied in 2026-27 allowed revenues - real (2022-23 CPIH FYA prices) (WR)</v>
      </c>
      <c r="F368" s="173">
        <f t="shared" ref="F368:G368" si="111" xml:space="preserve"> F$255</f>
        <v>0</v>
      </c>
      <c r="G368" s="16" t="str">
        <f t="shared" si="111"/>
        <v>£m</v>
      </c>
    </row>
    <row r="369" spans="1:7" s="16" customFormat="1" outlineLevel="2" x14ac:dyDescent="0.2">
      <c r="A369" s="163"/>
      <c r="B369" s="163"/>
      <c r="C369" s="164"/>
      <c r="D369" s="165"/>
      <c r="E369" s="16" t="str">
        <f xml:space="preserve"> E$263</f>
        <v>In-period revenue adjustments to be applied in 2026-27 allowed revenues - real (2022-23 CPIH FYA prices) (WN)</v>
      </c>
      <c r="F369" s="173">
        <f t="shared" ref="F369:G369" si="112" xml:space="preserve"> F$263</f>
        <v>-11.046005117543578</v>
      </c>
      <c r="G369" s="16" t="str">
        <f t="shared" si="112"/>
        <v>£m</v>
      </c>
    </row>
    <row r="370" spans="1:7" s="16" customFormat="1" outlineLevel="2" x14ac:dyDescent="0.2">
      <c r="A370" s="163"/>
      <c r="B370" s="163"/>
      <c r="C370" s="164"/>
      <c r="D370" s="165"/>
      <c r="E370" s="16" t="str">
        <f xml:space="preserve"> E$271</f>
        <v>In-period revenue adjustments to be applied in 2026-27 allowed revenues - real (2022-23 CPIH FYA prices) (WWN)</v>
      </c>
      <c r="F370" s="173">
        <f t="shared" ref="F370:G370" si="113" xml:space="preserve"> F$271</f>
        <v>-1.9480449384295535</v>
      </c>
      <c r="G370" s="16" t="str">
        <f t="shared" si="113"/>
        <v>£m</v>
      </c>
    </row>
    <row r="371" spans="1:7" s="16" customFormat="1" outlineLevel="2" x14ac:dyDescent="0.2">
      <c r="A371" s="163"/>
      <c r="B371" s="163"/>
      <c r="C371" s="164"/>
      <c r="D371" s="165"/>
      <c r="E371" s="16" t="str">
        <f xml:space="preserve"> E$278</f>
        <v>In-period revenue adjustments to be applied in 2026-27 allowed revenues - real (2022-23 CPIH FYA prices) (BR)</v>
      </c>
      <c r="F371" s="173">
        <f t="shared" ref="F371:G371" si="114" xml:space="preserve"> F$278</f>
        <v>0</v>
      </c>
      <c r="G371" s="16" t="str">
        <f t="shared" si="114"/>
        <v>£m</v>
      </c>
    </row>
    <row r="372" spans="1:7" s="16" customFormat="1" outlineLevel="2" x14ac:dyDescent="0.2">
      <c r="A372" s="163"/>
      <c r="B372" s="163"/>
      <c r="C372" s="164"/>
      <c r="D372" s="165"/>
      <c r="E372" s="16" t="str">
        <f xml:space="preserve"> E$285</f>
        <v>In-period revenue adjustments to be applied in 2026-27 allowed revenues - real (2022-23 CPIH FYA prices) (ADDN1)</v>
      </c>
      <c r="F372" s="173">
        <f t="shared" ref="F372:G372" si="115" xml:space="preserve"> F$285</f>
        <v>0</v>
      </c>
      <c r="G372" s="16" t="str">
        <f t="shared" si="115"/>
        <v>£m</v>
      </c>
    </row>
    <row r="373" spans="1:7" s="16" customFormat="1" outlineLevel="2" x14ac:dyDescent="0.2">
      <c r="A373" s="163"/>
      <c r="B373" s="163"/>
      <c r="C373" s="164"/>
      <c r="D373" s="165"/>
      <c r="E373" s="16" t="str">
        <f xml:space="preserve"> E$292</f>
        <v>In-period revenue adjustments to be applied in 2026-27 allowed revenues - real (2022-23 CPIH FYA prices) (ADDN2)</v>
      </c>
      <c r="F373" s="173">
        <f t="shared" ref="F373:G373" si="116" xml:space="preserve"> F$292</f>
        <v>0</v>
      </c>
      <c r="G373" s="16" t="str">
        <f t="shared" si="116"/>
        <v>£m</v>
      </c>
    </row>
    <row r="374" spans="1:7" s="16" customFormat="1" outlineLevel="2" x14ac:dyDescent="0.2">
      <c r="A374" s="163"/>
      <c r="B374" s="163"/>
      <c r="C374" s="164"/>
      <c r="D374" s="165"/>
      <c r="E374" s="16" t="str">
        <f xml:space="preserve"> E$300</f>
        <v>In-period revenue adjustments to be applied in 2026-27 allowed revenues - real (2022-23 CPIH FYA prices) (Residential retail)</v>
      </c>
      <c r="F374" s="173">
        <f t="shared" ref="F374:G374" si="117" xml:space="preserve"> F$300</f>
        <v>2.3612665920358227</v>
      </c>
      <c r="G374" s="16" t="str">
        <f t="shared" si="117"/>
        <v>£m</v>
      </c>
    </row>
    <row r="375" spans="1:7" s="16" customFormat="1" outlineLevel="2" x14ac:dyDescent="0.2">
      <c r="A375" s="163"/>
      <c r="B375" s="163"/>
      <c r="C375" s="164"/>
      <c r="D375" s="165"/>
      <c r="E375" s="16" t="str">
        <f xml:space="preserve"> E$307</f>
        <v>In-period revenue adjustments to be applied in 2026-27 allowed revenues - real (2022-23 CPIH FYA prices) (Business retail)</v>
      </c>
      <c r="F375" s="173">
        <f t="shared" ref="F375:G375" si="118" xml:space="preserve"> F$307</f>
        <v>-0.14757916200223892</v>
      </c>
      <c r="G375" s="16" t="str">
        <f t="shared" si="118"/>
        <v>£m</v>
      </c>
    </row>
    <row r="376" spans="1:7" s="16" customFormat="1" outlineLevel="2" x14ac:dyDescent="0.2">
      <c r="A376" s="163"/>
      <c r="B376" s="163"/>
      <c r="C376" s="164"/>
      <c r="D376" s="165"/>
      <c r="F376" s="173"/>
    </row>
    <row r="377" spans="1:7" s="146" customFormat="1" outlineLevel="2" x14ac:dyDescent="0.2">
      <c r="A377" s="211"/>
      <c r="B377" s="211"/>
      <c r="C377" s="209"/>
      <c r="D377" s="210"/>
      <c r="E377" s="146" t="str">
        <f xml:space="preserve"> InpS!E$574</f>
        <v>Eligible for post financeability adjustments tax uplift - PR19 In-period ODI (WR)</v>
      </c>
      <c r="F377" s="146">
        <f xml:space="preserve"> InpS!F$574</f>
        <v>0</v>
      </c>
      <c r="G377" s="146" t="str">
        <f xml:space="preserve"> InpS!G$574</f>
        <v>1 = Yes, 0 = No</v>
      </c>
    </row>
    <row r="378" spans="1:7" s="146" customFormat="1" outlineLevel="2" x14ac:dyDescent="0.2">
      <c r="A378" s="211"/>
      <c r="B378" s="211"/>
      <c r="C378" s="209"/>
      <c r="D378" s="210"/>
      <c r="E378" s="146" t="str">
        <f xml:space="preserve"> InpS!E$575</f>
        <v>Eligible for post financeability adjustments tax uplift - PR19 In-period ODI (WN)</v>
      </c>
      <c r="F378" s="146">
        <f xml:space="preserve"> InpS!F$575</f>
        <v>0</v>
      </c>
      <c r="G378" s="146" t="str">
        <f xml:space="preserve"> InpS!G$575</f>
        <v>1 = Yes, 0 = No</v>
      </c>
    </row>
    <row r="379" spans="1:7" s="146" customFormat="1" outlineLevel="2" x14ac:dyDescent="0.2">
      <c r="A379" s="211"/>
      <c r="B379" s="211"/>
      <c r="C379" s="209"/>
      <c r="D379" s="210"/>
      <c r="E379" s="146" t="str">
        <f xml:space="preserve"> InpS!E$576</f>
        <v>Eligible for post financeability adjustments tax uplift - PR19 In-period ODI (WWN)</v>
      </c>
      <c r="F379" s="146">
        <f xml:space="preserve"> InpS!F$576</f>
        <v>0</v>
      </c>
      <c r="G379" s="146" t="str">
        <f xml:space="preserve"> InpS!G$576</f>
        <v>1 = Yes, 0 = No</v>
      </c>
    </row>
    <row r="380" spans="1:7" s="146" customFormat="1" outlineLevel="2" x14ac:dyDescent="0.2">
      <c r="A380" s="211"/>
      <c r="B380" s="211"/>
      <c r="C380" s="209"/>
      <c r="D380" s="210"/>
      <c r="E380" s="146" t="str">
        <f xml:space="preserve"> InpS!E$577</f>
        <v>Eligible for post financeability adjustments tax uplift - PR19 In-period ODI (BR)</v>
      </c>
      <c r="F380" s="146">
        <f xml:space="preserve"> InpS!F$577</f>
        <v>0</v>
      </c>
      <c r="G380" s="146" t="str">
        <f xml:space="preserve"> InpS!G$577</f>
        <v>1 = Yes, 0 = No</v>
      </c>
    </row>
    <row r="381" spans="1:7" s="146" customFormat="1" outlineLevel="2" x14ac:dyDescent="0.2">
      <c r="A381" s="211"/>
      <c r="B381" s="211"/>
      <c r="C381" s="209"/>
      <c r="D381" s="210"/>
      <c r="E381" s="146" t="str">
        <f xml:space="preserve"> InpS!E$578</f>
        <v>Eligible for post financeability adjustments tax uplift - PR19 In-period ODI (ADDN1)</v>
      </c>
      <c r="F381" s="146">
        <f xml:space="preserve"> InpS!F$578</f>
        <v>0</v>
      </c>
      <c r="G381" s="146" t="str">
        <f xml:space="preserve"> InpS!G$578</f>
        <v>1 = Yes, 0 = No</v>
      </c>
    </row>
    <row r="382" spans="1:7" s="146" customFormat="1" outlineLevel="2" x14ac:dyDescent="0.2">
      <c r="A382" s="211"/>
      <c r="B382" s="211"/>
      <c r="C382" s="209"/>
      <c r="D382" s="210"/>
      <c r="E382" s="146" t="str">
        <f xml:space="preserve"> InpS!E$579</f>
        <v>Eligible for post financeability adjustments tax uplift - PR19 In-period ODI (ADDN2)</v>
      </c>
      <c r="F382" s="146">
        <f xml:space="preserve"> InpS!F$579</f>
        <v>0</v>
      </c>
      <c r="G382" s="146" t="str">
        <f xml:space="preserve"> InpS!G$579</f>
        <v>1 = Yes, 0 = No</v>
      </c>
    </row>
    <row r="383" spans="1:7" s="146" customFormat="1" outlineLevel="2" x14ac:dyDescent="0.2">
      <c r="A383" s="211"/>
      <c r="B383" s="211"/>
      <c r="C383" s="209"/>
      <c r="D383" s="210"/>
      <c r="E383" s="146" t="str">
        <f xml:space="preserve"> InpS!E$580</f>
        <v>Eligible for post financeability adjustments tax uplift - PR19 In-period ODI (Residential retail)</v>
      </c>
      <c r="F383" s="146">
        <f xml:space="preserve"> InpS!F$580</f>
        <v>0</v>
      </c>
      <c r="G383" s="146" t="str">
        <f xml:space="preserve"> InpS!G$580</f>
        <v>1 = Yes, 0 = No</v>
      </c>
    </row>
    <row r="384" spans="1:7" s="146" customFormat="1" outlineLevel="2" x14ac:dyDescent="0.2">
      <c r="A384" s="211"/>
      <c r="B384" s="211"/>
      <c r="C384" s="209"/>
      <c r="D384" s="210"/>
      <c r="E384" s="146" t="str">
        <f xml:space="preserve"> InpS!E$581</f>
        <v>Eligible for post financeability adjustments tax uplift - PR19 In-period ODI (Business retail)</v>
      </c>
      <c r="F384" s="146">
        <f xml:space="preserve"> InpS!F$581</f>
        <v>0</v>
      </c>
      <c r="G384" s="146" t="str">
        <f xml:space="preserve"> InpS!G$581</f>
        <v>1 = Yes, 0 = No</v>
      </c>
    </row>
    <row r="385" spans="1:7" s="16" customFormat="1" outlineLevel="2" x14ac:dyDescent="0.2">
      <c r="A385" s="163"/>
      <c r="B385" s="163"/>
      <c r="C385" s="164"/>
      <c r="D385" s="165"/>
      <c r="F385" s="173"/>
    </row>
    <row r="386" spans="1:7" s="268" customFormat="1" outlineLevel="2" x14ac:dyDescent="0.2">
      <c r="A386" s="265"/>
      <c r="B386" s="265"/>
      <c r="C386" s="266"/>
      <c r="D386" s="267"/>
      <c r="E386" s="268" t="s">
        <v>1285</v>
      </c>
      <c r="F386" s="278">
        <f xml:space="preserve"> F359 * ( 1 - F377 )</f>
        <v>0</v>
      </c>
      <c r="G386" s="268" t="str">
        <f t="shared" ref="G386:G393" si="119" xml:space="preserve"> G$307</f>
        <v>£m</v>
      </c>
    </row>
    <row r="387" spans="1:7" s="268" customFormat="1" outlineLevel="2" x14ac:dyDescent="0.2">
      <c r="A387" s="265"/>
      <c r="B387" s="265"/>
      <c r="C387" s="266"/>
      <c r="D387" s="267"/>
      <c r="E387" s="268" t="s">
        <v>1286</v>
      </c>
      <c r="F387" s="278">
        <f t="shared" ref="F387:F393" si="120" xml:space="preserve"> F360 * ( 1 - F378 )</f>
        <v>-11.253796577642731</v>
      </c>
      <c r="G387" s="268" t="str">
        <f t="shared" si="119"/>
        <v>£m</v>
      </c>
    </row>
    <row r="388" spans="1:7" s="268" customFormat="1" outlineLevel="2" x14ac:dyDescent="0.2">
      <c r="A388" s="265"/>
      <c r="B388" s="265"/>
      <c r="C388" s="266"/>
      <c r="D388" s="267"/>
      <c r="E388" s="268" t="s">
        <v>1287</v>
      </c>
      <c r="F388" s="278">
        <f t="shared" si="120"/>
        <v>-2.0129797697105389</v>
      </c>
      <c r="G388" s="268" t="str">
        <f t="shared" si="119"/>
        <v>£m</v>
      </c>
    </row>
    <row r="389" spans="1:7" s="268" customFormat="1" outlineLevel="2" x14ac:dyDescent="0.2">
      <c r="A389" s="265"/>
      <c r="B389" s="265"/>
      <c r="C389" s="266"/>
      <c r="D389" s="267"/>
      <c r="E389" s="268" t="s">
        <v>1288</v>
      </c>
      <c r="F389" s="278">
        <f t="shared" si="120"/>
        <v>0</v>
      </c>
      <c r="G389" s="268" t="str">
        <f t="shared" si="119"/>
        <v>£m</v>
      </c>
    </row>
    <row r="390" spans="1:7" s="268" customFormat="1" outlineLevel="2" x14ac:dyDescent="0.2">
      <c r="A390" s="265"/>
      <c r="B390" s="265"/>
      <c r="C390" s="266"/>
      <c r="D390" s="267"/>
      <c r="E390" s="268" t="s">
        <v>1289</v>
      </c>
      <c r="F390" s="278">
        <f t="shared" si="120"/>
        <v>0</v>
      </c>
      <c r="G390" s="268" t="str">
        <f t="shared" si="119"/>
        <v>£m</v>
      </c>
    </row>
    <row r="391" spans="1:7" s="268" customFormat="1" outlineLevel="2" x14ac:dyDescent="0.2">
      <c r="A391" s="265"/>
      <c r="B391" s="265"/>
      <c r="C391" s="266"/>
      <c r="D391" s="267"/>
      <c r="E391" s="268" t="s">
        <v>1290</v>
      </c>
      <c r="F391" s="278">
        <f t="shared" si="120"/>
        <v>0</v>
      </c>
      <c r="G391" s="268" t="str">
        <f t="shared" si="119"/>
        <v>£m</v>
      </c>
    </row>
    <row r="392" spans="1:7" s="268" customFormat="1" outlineLevel="2" x14ac:dyDescent="0.2">
      <c r="A392" s="265"/>
      <c r="B392" s="265"/>
      <c r="C392" s="266"/>
      <c r="D392" s="267"/>
      <c r="E392" s="268" t="s">
        <v>1291</v>
      </c>
      <c r="F392" s="278">
        <f t="shared" si="120"/>
        <v>2.3612665920358227</v>
      </c>
      <c r="G392" s="268" t="str">
        <f t="shared" si="119"/>
        <v>£m</v>
      </c>
    </row>
    <row r="393" spans="1:7" s="268" customFormat="1" outlineLevel="2" x14ac:dyDescent="0.2">
      <c r="A393" s="265"/>
      <c r="B393" s="265"/>
      <c r="C393" s="266"/>
      <c r="D393" s="267"/>
      <c r="E393" s="268" t="s">
        <v>1292</v>
      </c>
      <c r="F393" s="278">
        <f t="shared" si="120"/>
        <v>-0.14757916200223892</v>
      </c>
      <c r="G393" s="268" t="str">
        <f t="shared" si="119"/>
        <v>£m</v>
      </c>
    </row>
    <row r="394" spans="1:7" s="268" customFormat="1" outlineLevel="2" x14ac:dyDescent="0.2">
      <c r="A394" s="265"/>
      <c r="B394" s="265"/>
      <c r="C394" s="266"/>
      <c r="D394" s="267"/>
      <c r="F394" s="278"/>
    </row>
    <row r="395" spans="1:7" s="268" customFormat="1" outlineLevel="2" x14ac:dyDescent="0.2">
      <c r="A395" s="265"/>
      <c r="B395" s="265"/>
      <c r="C395" s="266"/>
      <c r="D395" s="267"/>
      <c r="E395" s="268" t="s">
        <v>1293</v>
      </c>
      <c r="F395" s="278">
        <f xml:space="preserve"> F368 * ( 1 - F377 )</f>
        <v>0</v>
      </c>
      <c r="G395" s="268" t="str">
        <f t="shared" ref="G395:G402" si="121" xml:space="preserve"> G$307</f>
        <v>£m</v>
      </c>
    </row>
    <row r="396" spans="1:7" s="268" customFormat="1" outlineLevel="2" x14ac:dyDescent="0.2">
      <c r="A396" s="265"/>
      <c r="B396" s="265"/>
      <c r="C396" s="266"/>
      <c r="D396" s="267"/>
      <c r="E396" s="268" t="s">
        <v>1294</v>
      </c>
      <c r="F396" s="278">
        <f t="shared" ref="F396:F402" si="122" xml:space="preserve"> F369 * ( 1 - F378 )</f>
        <v>-11.046005117543578</v>
      </c>
      <c r="G396" s="268" t="str">
        <f t="shared" si="121"/>
        <v>£m</v>
      </c>
    </row>
    <row r="397" spans="1:7" s="268" customFormat="1" outlineLevel="2" x14ac:dyDescent="0.2">
      <c r="A397" s="265"/>
      <c r="B397" s="265"/>
      <c r="C397" s="266"/>
      <c r="D397" s="267"/>
      <c r="E397" s="268" t="s">
        <v>1295</v>
      </c>
      <c r="F397" s="278">
        <f t="shared" si="122"/>
        <v>-1.9480449384295535</v>
      </c>
      <c r="G397" s="268" t="str">
        <f t="shared" si="121"/>
        <v>£m</v>
      </c>
    </row>
    <row r="398" spans="1:7" s="268" customFormat="1" outlineLevel="2" x14ac:dyDescent="0.2">
      <c r="A398" s="265"/>
      <c r="B398" s="265"/>
      <c r="C398" s="266"/>
      <c r="D398" s="267"/>
      <c r="E398" s="268" t="s">
        <v>1296</v>
      </c>
      <c r="F398" s="278">
        <f t="shared" si="122"/>
        <v>0</v>
      </c>
      <c r="G398" s="268" t="str">
        <f t="shared" si="121"/>
        <v>£m</v>
      </c>
    </row>
    <row r="399" spans="1:7" s="268" customFormat="1" outlineLevel="2" x14ac:dyDescent="0.2">
      <c r="A399" s="265"/>
      <c r="B399" s="265"/>
      <c r="C399" s="266"/>
      <c r="D399" s="267"/>
      <c r="E399" s="268" t="s">
        <v>1297</v>
      </c>
      <c r="F399" s="278">
        <f t="shared" si="122"/>
        <v>0</v>
      </c>
      <c r="G399" s="268" t="str">
        <f t="shared" si="121"/>
        <v>£m</v>
      </c>
    </row>
    <row r="400" spans="1:7" s="268" customFormat="1" outlineLevel="2" x14ac:dyDescent="0.2">
      <c r="A400" s="265"/>
      <c r="B400" s="265"/>
      <c r="C400" s="266"/>
      <c r="D400" s="267"/>
      <c r="E400" s="268" t="s">
        <v>1298</v>
      </c>
      <c r="F400" s="278">
        <f t="shared" si="122"/>
        <v>0</v>
      </c>
      <c r="G400" s="268" t="str">
        <f t="shared" si="121"/>
        <v>£m</v>
      </c>
    </row>
    <row r="401" spans="1:9" s="268" customFormat="1" outlineLevel="2" x14ac:dyDescent="0.2">
      <c r="A401" s="265"/>
      <c r="B401" s="265"/>
      <c r="C401" s="266"/>
      <c r="D401" s="267"/>
      <c r="E401" s="268" t="s">
        <v>1299</v>
      </c>
      <c r="F401" s="278">
        <f t="shared" si="122"/>
        <v>2.3612665920358227</v>
      </c>
      <c r="G401" s="268" t="str">
        <f t="shared" si="121"/>
        <v>£m</v>
      </c>
    </row>
    <row r="402" spans="1:9" s="268" customFormat="1" outlineLevel="2" x14ac:dyDescent="0.2">
      <c r="A402" s="265"/>
      <c r="B402" s="265"/>
      <c r="C402" s="266"/>
      <c r="D402" s="267"/>
      <c r="E402" s="268" t="s">
        <v>1300</v>
      </c>
      <c r="F402" s="278">
        <f t="shared" si="122"/>
        <v>-0.14757916200223892</v>
      </c>
      <c r="G402" s="268" t="str">
        <f t="shared" si="121"/>
        <v>£m</v>
      </c>
    </row>
    <row r="403" spans="1:9" s="16" customFormat="1" outlineLevel="2" x14ac:dyDescent="0.2">
      <c r="A403" s="163"/>
      <c r="B403" s="163"/>
      <c r="C403" s="164"/>
      <c r="D403" s="165"/>
      <c r="F403" s="173"/>
    </row>
    <row r="404" spans="1:9" s="16" customFormat="1" x14ac:dyDescent="0.2">
      <c r="A404" s="10"/>
      <c r="C404" s="40"/>
      <c r="D404" s="46"/>
      <c r="E404" s="11"/>
      <c r="F404" s="11"/>
      <c r="G404" s="11"/>
      <c r="H404" s="11"/>
      <c r="I404" s="11"/>
    </row>
    <row r="405" spans="1:9" s="16" customFormat="1" x14ac:dyDescent="0.2">
      <c r="A405" s="10"/>
      <c r="B405" s="10" t="s">
        <v>90</v>
      </c>
      <c r="C405" s="40"/>
      <c r="D405" s="46"/>
      <c r="E405" s="11"/>
      <c r="F405" s="11"/>
      <c r="G405" s="11"/>
      <c r="H405" s="11"/>
      <c r="I405" s="11"/>
    </row>
    <row r="406" spans="1:9" s="16" customFormat="1" x14ac:dyDescent="0.2">
      <c r="A406" s="10"/>
      <c r="B406" s="10"/>
      <c r="C406" s="40"/>
      <c r="D406" s="46"/>
      <c r="E406" s="11"/>
      <c r="F406" s="11"/>
      <c r="G406" s="11"/>
      <c r="H406" s="11"/>
      <c r="I406" s="11"/>
    </row>
  </sheetData>
  <conditionalFormatting sqref="F2:F3">
    <cfRule type="cellIs" dxfId="54" priority="6" stopIfTrue="1" operator="notEqual">
      <formula>0</formula>
    </cfRule>
    <cfRule type="cellIs" dxfId="53" priority="7" stopIfTrue="1" operator="equal">
      <formula>""</formula>
    </cfRule>
  </conditionalFormatting>
  <conditionalFormatting sqref="J3:GO3">
    <cfRule type="cellIs" dxfId="52" priority="1" operator="equal">
      <formula>"PPA ext."</formula>
    </cfRule>
    <cfRule type="cellIs" dxfId="51" priority="2" operator="equal">
      <formula>"Delay"</formula>
    </cfRule>
    <cfRule type="cellIs" dxfId="50" priority="3" operator="equal">
      <formula>"Fin Close"</formula>
    </cfRule>
    <cfRule type="cellIs" dxfId="49" priority="4" stopIfTrue="1" operator="equal">
      <formula>"Construction"</formula>
    </cfRule>
    <cfRule type="cellIs" dxfId="48" priority="5" stopIfTrue="1" operator="equal">
      <formula>"Operations"</formula>
    </cfRule>
  </conditionalFormatting>
  <conditionalFormatting sqref="GP4:LI4">
    <cfRule type="cellIs" dxfId="47" priority="21" stopIfTrue="1" operator="equal">
      <formula>"Budget"</formula>
    </cfRule>
    <cfRule type="cellIs" dxfId="46" priority="22" stopIfTrue="1" operator="equal">
      <formula>"Actuals"</formula>
    </cfRule>
    <cfRule type="cellIs" dxfId="45" priority="23" stopIfTrue="1" operator="equal">
      <formula>"Forecast"</formula>
    </cfRule>
  </conditionalFormatting>
  <conditionalFormatting sqref="GP4:XFD4">
    <cfRule type="cellIs" dxfId="44" priority="13" operator="equal">
      <formula xml:space="preserve"> "FC/Const."</formula>
    </cfRule>
    <cfRule type="cellIs" dxfId="43" priority="14" operator="equal">
      <formula>"Ops/Post-cont."</formula>
    </cfRule>
    <cfRule type="cellIs" dxfId="42" priority="15" operator="equal">
      <formula>"Const/Ops"</formula>
    </cfRule>
    <cfRule type="cellIs" dxfId="41" priority="16" operator="equal">
      <formula>"Fin-close"</formula>
    </cfRule>
    <cfRule type="cellIs" dxfId="40" priority="17" stopIfTrue="1" operator="equal">
      <formula>"Const"</formula>
    </cfRule>
    <cfRule type="cellIs" dxfId="39" priority="18" stopIfTrue="1" operator="equal">
      <formula>"Ops"</formula>
    </cfRule>
    <cfRule type="cellIs" dxfId="38" priority="19" stopIfTrue="1" operator="equal">
      <formula>"Const"</formula>
    </cfRule>
    <cfRule type="cellIs" dxfId="37" priority="20" stopIfTrue="1" operator="equal">
      <formula>"Ops"</formula>
    </cfRule>
  </conditionalFormatting>
  <pageMargins left="0.70866141732283472" right="0.70866141732283472" top="0.74803149606299213" bottom="0.74803149606299213" header="0.31496062992125984" footer="0.31496062992125984"/>
  <pageSetup paperSize="9" scale="49" fitToHeight="0" orientation="landscape" r:id="rId1"/>
  <headerFooter>
    <oddHeader>&amp;L&amp;F&amp;C&amp;A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30A0-55AA-4C26-A1C9-42378B854FA6}">
  <sheetPr>
    <outlinePr summaryBelow="0"/>
    <pageSetUpPr fitToPage="1"/>
  </sheetPr>
  <dimension ref="A1:AAE450"/>
  <sheetViews>
    <sheetView showGridLines="0" defaultGridColor="0" colorId="22" zoomScale="80" zoomScaleNormal="80" workbookViewId="0">
      <pane xSplit="9" ySplit="5" topLeftCell="S291" activePane="bottomRight" state="frozen"/>
      <selection pane="topRight"/>
      <selection pane="bottomLeft"/>
      <selection pane="bottomRight" activeCell="S305" sqref="S305"/>
    </sheetView>
  </sheetViews>
  <sheetFormatPr defaultColWidth="0" defaultRowHeight="13.8" outlineLevelRow="2" outlineLevelCol="1" x14ac:dyDescent="0.2"/>
  <cols>
    <col min="1" max="1" width="10.85546875" style="10" customWidth="1"/>
    <col min="2" max="2" width="1.85546875" style="10" customWidth="1"/>
    <col min="3" max="3" width="1.42578125" style="40" customWidth="1"/>
    <col min="4" max="4" width="1.42578125" style="46" customWidth="1"/>
    <col min="5" max="5" width="120.42578125" style="11" customWidth="1"/>
    <col min="6" max="6" width="13.42578125" style="11" customWidth="1"/>
    <col min="7" max="7" width="13.140625" style="11" bestFit="1" customWidth="1"/>
    <col min="8" max="8" width="10.42578125" style="11" bestFit="1" customWidth="1"/>
    <col min="9" max="9" width="3.42578125" style="11" customWidth="1"/>
    <col min="10" max="14" width="12" style="11" customWidth="1" outlineLevel="1"/>
    <col min="15" max="17" width="12" style="11" bestFit="1" customWidth="1"/>
    <col min="18" max="22" width="11.85546875" style="11" customWidth="1"/>
    <col min="23" max="23" width="12" style="11" bestFit="1" customWidth="1"/>
    <col min="24" max="16384" width="15.140625" style="11" hidden="1"/>
  </cols>
  <sheetData>
    <row r="1" spans="1:707" s="1" customFormat="1" ht="31.2" x14ac:dyDescent="0.2">
      <c r="A1" s="1" t="str">
        <f ca="1">RIGHT(CELL("filename", A1), LEN(CELL("filename", A1)) - SEARCH("]", CELL("filename", A1)))</f>
        <v>Profiling</v>
      </c>
    </row>
    <row r="2" spans="1:707" s="23" customFormat="1" x14ac:dyDescent="0.2">
      <c r="A2" s="14"/>
      <c r="B2" s="14"/>
      <c r="C2" s="20"/>
      <c r="D2" s="19"/>
      <c r="E2" s="25" t="s">
        <v>101</v>
      </c>
      <c r="F2" s="22">
        <v>0</v>
      </c>
      <c r="G2" s="21" t="s">
        <v>102</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23" customFormat="1" x14ac:dyDescent="0.2">
      <c r="A3" s="14"/>
      <c r="B3" s="14"/>
      <c r="C3" s="20"/>
      <c r="D3" s="19"/>
      <c r="E3" s="4" t="s">
        <v>103</v>
      </c>
      <c r="F3" s="22">
        <v>0</v>
      </c>
      <c r="G3" s="21" t="s">
        <v>104</v>
      </c>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23" customFormat="1" x14ac:dyDescent="0.2">
      <c r="A4" s="14"/>
      <c r="B4" s="14"/>
      <c r="C4" s="20"/>
      <c r="D4" s="19"/>
      <c r="E4" s="7" t="s">
        <v>105</v>
      </c>
      <c r="F4" s="11"/>
      <c r="G4" s="11"/>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23" customFormat="1" x14ac:dyDescent="0.2">
      <c r="A5" s="14" t="s">
        <v>106</v>
      </c>
      <c r="B5" s="14" t="s">
        <v>107</v>
      </c>
      <c r="C5" s="20"/>
      <c r="D5" s="19"/>
      <c r="E5" s="4" t="s">
        <v>108</v>
      </c>
      <c r="F5" s="10" t="s">
        <v>109</v>
      </c>
      <c r="G5" s="10" t="s">
        <v>110</v>
      </c>
      <c r="H5" s="10" t="s">
        <v>111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8" spans="1:707" s="223" customFormat="1" x14ac:dyDescent="0.2">
      <c r="A8" s="223" t="s">
        <v>1301</v>
      </c>
    </row>
    <row r="9" spans="1:707" s="16" customFormat="1" outlineLevel="1" x14ac:dyDescent="0.2">
      <c r="A9" s="163"/>
      <c r="B9" s="163"/>
      <c r="C9" s="164"/>
      <c r="D9" s="165"/>
    </row>
    <row r="10" spans="1:707" s="138" customFormat="1" outlineLevel="1" x14ac:dyDescent="0.2">
      <c r="A10" s="157"/>
      <c r="B10" s="157">
        <f>InpS!B$587</f>
        <v>0</v>
      </c>
      <c r="C10" s="158">
        <f>InpS!C$587</f>
        <v>0</v>
      </c>
      <c r="D10" s="159">
        <f>InpS!D$587</f>
        <v>0</v>
      </c>
      <c r="E10" s="138" t="str">
        <f>InpS!E$587</f>
        <v>PV base date</v>
      </c>
      <c r="F10" s="160">
        <f>InpS!F$587</f>
        <v>45747</v>
      </c>
      <c r="G10" s="161" t="str">
        <f>InpS!G$587</f>
        <v>date</v>
      </c>
    </row>
    <row r="11" spans="1:707" s="160" customFormat="1" outlineLevel="1" x14ac:dyDescent="0.2">
      <c r="A11" s="157"/>
      <c r="B11" s="157">
        <f xml:space="preserve"> Time!B$12</f>
        <v>0</v>
      </c>
      <c r="C11" s="158">
        <f xml:space="preserve"> Time!C$12</f>
        <v>0</v>
      </c>
      <c r="D11" s="159">
        <f xml:space="preserve"> Time!D$12</f>
        <v>0</v>
      </c>
      <c r="E11" s="162" t="str">
        <f xml:space="preserve"> Time!E$12</f>
        <v>Model period end</v>
      </c>
      <c r="F11" s="160">
        <f xml:space="preserve"> Time!F$12</f>
        <v>0</v>
      </c>
      <c r="G11" s="161" t="str">
        <f xml:space="preserve"> Time!G$12</f>
        <v>date</v>
      </c>
      <c r="H11" s="160">
        <f xml:space="preserve"> Time!H$12</f>
        <v>0</v>
      </c>
      <c r="I11" s="160">
        <f xml:space="preserve"> Time!I$12</f>
        <v>0</v>
      </c>
      <c r="J11" s="160">
        <f xml:space="preserve"> Time!J$12</f>
        <v>42825</v>
      </c>
      <c r="K11" s="160">
        <f xml:space="preserve"> Time!K$12</f>
        <v>43190</v>
      </c>
      <c r="L11" s="160">
        <f xml:space="preserve"> Time!L$12</f>
        <v>43555</v>
      </c>
      <c r="M11" s="160">
        <f xml:space="preserve"> Time!M$12</f>
        <v>43921</v>
      </c>
      <c r="N11" s="160">
        <f xml:space="preserve"> Time!N$12</f>
        <v>44286</v>
      </c>
      <c r="O11" s="160">
        <f xml:space="preserve"> Time!O$12</f>
        <v>44651</v>
      </c>
      <c r="P11" s="160">
        <f xml:space="preserve"> Time!P$12</f>
        <v>45016</v>
      </c>
      <c r="Q11" s="160">
        <f xml:space="preserve"> Time!Q$12</f>
        <v>45382</v>
      </c>
      <c r="R11" s="160">
        <f xml:space="preserve"> Time!R$12</f>
        <v>45747</v>
      </c>
      <c r="S11" s="160">
        <f xml:space="preserve"> Time!S$12</f>
        <v>46112</v>
      </c>
      <c r="T11" s="160">
        <f xml:space="preserve"> Time!T$12</f>
        <v>46477</v>
      </c>
      <c r="U11" s="160">
        <f xml:space="preserve"> Time!U$12</f>
        <v>46843</v>
      </c>
      <c r="V11" s="160">
        <f xml:space="preserve"> Time!V$12</f>
        <v>47208</v>
      </c>
      <c r="W11" s="160">
        <f xml:space="preserve"> Time!W$12</f>
        <v>47573</v>
      </c>
    </row>
    <row r="12" spans="1:707" s="138" customFormat="1" outlineLevel="1" x14ac:dyDescent="0.2">
      <c r="A12" s="157"/>
      <c r="B12" s="157">
        <f xml:space="preserve"> Time!B$36</f>
        <v>0</v>
      </c>
      <c r="C12" s="158">
        <f xml:space="preserve"> Time!C$36</f>
        <v>0</v>
      </c>
      <c r="D12" s="159">
        <f xml:space="preserve"> Time!D$36</f>
        <v>0</v>
      </c>
      <c r="E12" s="162" t="str">
        <f xml:space="preserve"> Time!E$36</f>
        <v>AMP period flag</v>
      </c>
      <c r="F12" s="160">
        <f xml:space="preserve"> Time!F$36</f>
        <v>0</v>
      </c>
      <c r="G12" s="161" t="str">
        <f xml:space="preserve"> Time!G$36</f>
        <v>flag</v>
      </c>
      <c r="H12" s="138">
        <f xml:space="preserve"> Time!H$36</f>
        <v>5</v>
      </c>
      <c r="I12" s="138">
        <f xml:space="preserve"> Time!I$36</f>
        <v>0</v>
      </c>
      <c r="J12" s="138">
        <f xml:space="preserve"> Time!J$36</f>
        <v>0</v>
      </c>
      <c r="K12" s="138">
        <f xml:space="preserve"> Time!K$36</f>
        <v>0</v>
      </c>
      <c r="L12" s="138">
        <f xml:space="preserve"> Time!L$36</f>
        <v>0</v>
      </c>
      <c r="M12" s="138">
        <f xml:space="preserve"> Time!M$36</f>
        <v>0</v>
      </c>
      <c r="N12" s="138">
        <f xml:space="preserve"> Time!N$36</f>
        <v>0</v>
      </c>
      <c r="O12" s="138">
        <f xml:space="preserve"> Time!O$36</f>
        <v>0</v>
      </c>
      <c r="P12" s="138">
        <f xml:space="preserve"> Time!P$36</f>
        <v>0</v>
      </c>
      <c r="Q12" s="138">
        <f xml:space="preserve"> Time!Q$36</f>
        <v>0</v>
      </c>
      <c r="R12" s="138">
        <f xml:space="preserve"> Time!R$36</f>
        <v>0</v>
      </c>
      <c r="S12" s="138">
        <f xml:space="preserve"> Time!S$36</f>
        <v>1</v>
      </c>
      <c r="T12" s="138">
        <f xml:space="preserve"> Time!T$36</f>
        <v>1</v>
      </c>
      <c r="U12" s="138">
        <f xml:space="preserve"> Time!U$36</f>
        <v>1</v>
      </c>
      <c r="V12" s="138">
        <f xml:space="preserve"> Time!V$36</f>
        <v>1</v>
      </c>
      <c r="W12" s="138">
        <f xml:space="preserve"> Time!W$36</f>
        <v>1</v>
      </c>
    </row>
    <row r="13" spans="1:707" s="16" customFormat="1" outlineLevel="1" x14ac:dyDescent="0.2">
      <c r="A13" s="167"/>
      <c r="B13" s="167"/>
      <c r="C13" s="168"/>
      <c r="D13" s="169"/>
      <c r="E13" s="169" t="s">
        <v>1302</v>
      </c>
      <c r="F13" s="169"/>
      <c r="G13" s="169" t="s">
        <v>1303</v>
      </c>
      <c r="H13" s="169"/>
      <c r="I13" s="169"/>
      <c r="J13" s="169">
        <f t="shared" ref="J13:W13" si="0">J12+I13</f>
        <v>0</v>
      </c>
      <c r="K13" s="169">
        <f t="shared" si="0"/>
        <v>0</v>
      </c>
      <c r="L13" s="169">
        <f t="shared" si="0"/>
        <v>0</v>
      </c>
      <c r="M13" s="169">
        <f t="shared" si="0"/>
        <v>0</v>
      </c>
      <c r="N13" s="169">
        <f t="shared" si="0"/>
        <v>0</v>
      </c>
      <c r="O13" s="169">
        <f t="shared" si="0"/>
        <v>0</v>
      </c>
      <c r="P13" s="169">
        <f t="shared" si="0"/>
        <v>0</v>
      </c>
      <c r="Q13" s="169">
        <f t="shared" si="0"/>
        <v>0</v>
      </c>
      <c r="R13" s="169">
        <f t="shared" si="0"/>
        <v>0</v>
      </c>
      <c r="S13" s="169">
        <f t="shared" si="0"/>
        <v>1</v>
      </c>
      <c r="T13" s="169">
        <f t="shared" si="0"/>
        <v>2</v>
      </c>
      <c r="U13" s="169">
        <f t="shared" si="0"/>
        <v>3</v>
      </c>
      <c r="V13" s="169">
        <f t="shared" si="0"/>
        <v>4</v>
      </c>
      <c r="W13" s="169">
        <f t="shared" si="0"/>
        <v>5</v>
      </c>
    </row>
    <row r="14" spans="1:707" s="16" customFormat="1" outlineLevel="1" x14ac:dyDescent="0.2">
      <c r="A14" s="163"/>
      <c r="B14" s="163"/>
      <c r="C14" s="164"/>
      <c r="D14" s="165"/>
      <c r="F14" s="166"/>
    </row>
    <row r="15" spans="1:707" s="16" customFormat="1" outlineLevel="1" x14ac:dyDescent="0.2">
      <c r="A15" s="170"/>
      <c r="B15" s="171">
        <f xml:space="preserve"> InpS!B$589</f>
        <v>0</v>
      </c>
      <c r="C15" s="171">
        <f xml:space="preserve"> InpS!C$589</f>
        <v>0</v>
      </c>
      <c r="D15" s="171">
        <f xml:space="preserve"> InpS!D$589</f>
        <v>0</v>
      </c>
      <c r="E15" s="171" t="str">
        <f xml:space="preserve"> InpS!E$589</f>
        <v>Discount rate (WR)</v>
      </c>
      <c r="F15" s="172">
        <f xml:space="preserve"> InpS!F$589</f>
        <v>3.2300000000000002E-2</v>
      </c>
      <c r="G15" s="171" t="str">
        <f xml:space="preserve"> InpS!G$589</f>
        <v>%</v>
      </c>
    </row>
    <row r="16" spans="1:707" s="16" customFormat="1" outlineLevel="1" x14ac:dyDescent="0.2">
      <c r="A16" s="170"/>
      <c r="B16" s="171">
        <f xml:space="preserve"> InpS!B$590</f>
        <v>0</v>
      </c>
      <c r="C16" s="171">
        <f xml:space="preserve"> InpS!C$590</f>
        <v>0</v>
      </c>
      <c r="D16" s="171">
        <f xml:space="preserve"> InpS!D$590</f>
        <v>0</v>
      </c>
      <c r="E16" s="171" t="str">
        <f xml:space="preserve"> InpS!E$590</f>
        <v>Discount rate (WN)</v>
      </c>
      <c r="F16" s="172">
        <f xml:space="preserve"> InpS!F$590</f>
        <v>3.2300000000000002E-2</v>
      </c>
      <c r="G16" s="171" t="str">
        <f xml:space="preserve"> InpS!G$590</f>
        <v>%</v>
      </c>
    </row>
    <row r="17" spans="1:23" s="16" customFormat="1" outlineLevel="1" x14ac:dyDescent="0.2">
      <c r="A17" s="170"/>
      <c r="B17" s="171">
        <f xml:space="preserve"> InpS!B$591</f>
        <v>0</v>
      </c>
      <c r="C17" s="171">
        <f xml:space="preserve"> InpS!C$591</f>
        <v>0</v>
      </c>
      <c r="D17" s="171">
        <f xml:space="preserve"> InpS!D$591</f>
        <v>0</v>
      </c>
      <c r="E17" s="171" t="str">
        <f xml:space="preserve"> InpS!E$591</f>
        <v>Discount rate (WWN)</v>
      </c>
      <c r="F17" s="172">
        <f xml:space="preserve"> InpS!F$591</f>
        <v>3.2300000000000002E-2</v>
      </c>
      <c r="G17" s="171" t="str">
        <f xml:space="preserve"> InpS!G$591</f>
        <v>%</v>
      </c>
    </row>
    <row r="18" spans="1:23" s="16" customFormat="1" outlineLevel="1" x14ac:dyDescent="0.2">
      <c r="A18" s="170"/>
      <c r="B18" s="171">
        <f xml:space="preserve"> InpS!B$592</f>
        <v>0</v>
      </c>
      <c r="C18" s="171">
        <f xml:space="preserve"> InpS!C$592</f>
        <v>0</v>
      </c>
      <c r="D18" s="171">
        <f xml:space="preserve"> InpS!D$592</f>
        <v>0</v>
      </c>
      <c r="E18" s="171" t="str">
        <f xml:space="preserve"> InpS!E$592</f>
        <v>Discount rate (BR)</v>
      </c>
      <c r="F18" s="172">
        <f xml:space="preserve"> InpS!F$592</f>
        <v>3.2300000000000002E-2</v>
      </c>
      <c r="G18" s="171" t="str">
        <f xml:space="preserve"> InpS!G$592</f>
        <v>%</v>
      </c>
    </row>
    <row r="19" spans="1:23" s="16" customFormat="1" outlineLevel="1" x14ac:dyDescent="0.2">
      <c r="A19" s="170"/>
      <c r="B19" s="171">
        <f xml:space="preserve"> InpS!B$593</f>
        <v>0</v>
      </c>
      <c r="C19" s="171">
        <f xml:space="preserve"> InpS!C$593</f>
        <v>0</v>
      </c>
      <c r="D19" s="171">
        <f xml:space="preserve"> InpS!D$593</f>
        <v>0</v>
      </c>
      <c r="E19" s="171" t="str">
        <f xml:space="preserve"> InpS!E$593</f>
        <v>Discount rate (ADDN1)</v>
      </c>
      <c r="F19" s="172">
        <f xml:space="preserve"> InpS!F$593</f>
        <v>3.2300000000000002E-2</v>
      </c>
      <c r="G19" s="171" t="str">
        <f xml:space="preserve"> InpS!G$593</f>
        <v>%</v>
      </c>
    </row>
    <row r="20" spans="1:23" s="16" customFormat="1" outlineLevel="1" x14ac:dyDescent="0.2">
      <c r="A20" s="170"/>
      <c r="B20" s="171">
        <f xml:space="preserve"> InpS!B$594</f>
        <v>0</v>
      </c>
      <c r="C20" s="171">
        <f xml:space="preserve"> InpS!C$594</f>
        <v>0</v>
      </c>
      <c r="D20" s="171">
        <f xml:space="preserve"> InpS!D$594</f>
        <v>0</v>
      </c>
      <c r="E20" s="171" t="str">
        <f xml:space="preserve"> InpS!E$594</f>
        <v>Discount rate (ADDN2)</v>
      </c>
      <c r="F20" s="172">
        <f xml:space="preserve"> InpS!F$594</f>
        <v>3.2300000000000002E-2</v>
      </c>
      <c r="G20" s="171" t="str">
        <f xml:space="preserve"> InpS!G$594</f>
        <v>%</v>
      </c>
    </row>
    <row r="21" spans="1:23" s="16" customFormat="1" outlineLevel="1" x14ac:dyDescent="0.2">
      <c r="A21" s="170"/>
      <c r="B21" s="171">
        <f xml:space="preserve"> InpS!B$595</f>
        <v>0</v>
      </c>
      <c r="C21" s="171">
        <f xml:space="preserve"> InpS!C$595</f>
        <v>0</v>
      </c>
      <c r="D21" s="171">
        <f xml:space="preserve"> InpS!D$595</f>
        <v>0</v>
      </c>
      <c r="E21" s="171" t="str">
        <f xml:space="preserve"> InpS!E$595</f>
        <v>Discount rate (Residential retail)</v>
      </c>
      <c r="F21" s="172">
        <f xml:space="preserve"> InpS!F$595</f>
        <v>3.2300000000000002E-2</v>
      </c>
      <c r="G21" s="171" t="str">
        <f xml:space="preserve"> InpS!G$595</f>
        <v>%</v>
      </c>
    </row>
    <row r="22" spans="1:23" s="16" customFormat="1" outlineLevel="1" x14ac:dyDescent="0.2">
      <c r="A22" s="170"/>
      <c r="B22" s="171">
        <f xml:space="preserve"> InpS!B$596</f>
        <v>0</v>
      </c>
      <c r="C22" s="171">
        <f xml:space="preserve"> InpS!C$596</f>
        <v>0</v>
      </c>
      <c r="D22" s="171">
        <f xml:space="preserve"> InpS!D$596</f>
        <v>0</v>
      </c>
      <c r="E22" s="171" t="str">
        <f xml:space="preserve"> InpS!E$596</f>
        <v>Discount rate (Business retail)</v>
      </c>
      <c r="F22" s="172">
        <f xml:space="preserve"> InpS!F$596</f>
        <v>3.2300000000000002E-2</v>
      </c>
      <c r="G22" s="171" t="str">
        <f xml:space="preserve"> InpS!G$596</f>
        <v>%</v>
      </c>
    </row>
    <row r="23" spans="1:23" s="16" customFormat="1" outlineLevel="1" x14ac:dyDescent="0.2">
      <c r="A23" s="163"/>
      <c r="B23" s="163"/>
      <c r="C23" s="164"/>
      <c r="D23" s="165"/>
      <c r="F23" s="166"/>
    </row>
    <row r="24" spans="1:23" s="16" customFormat="1" outlineLevel="1" x14ac:dyDescent="0.2">
      <c r="A24" s="167"/>
      <c r="B24" s="167">
        <f>B13</f>
        <v>0</v>
      </c>
      <c r="C24" s="168">
        <f>C13</f>
        <v>0</v>
      </c>
      <c r="D24" s="169">
        <f>D13</f>
        <v>0</v>
      </c>
      <c r="E24" s="402" t="str">
        <f t="shared" ref="E24:W24" si="1">E$13</f>
        <v>Years from valuation date</v>
      </c>
      <c r="F24" s="402">
        <f t="shared" si="1"/>
        <v>0</v>
      </c>
      <c r="G24" s="402" t="str">
        <f t="shared" si="1"/>
        <v>years</v>
      </c>
      <c r="H24" s="402">
        <f t="shared" si="1"/>
        <v>0</v>
      </c>
      <c r="I24" s="402">
        <f t="shared" si="1"/>
        <v>0</v>
      </c>
      <c r="J24" s="402">
        <f t="shared" si="1"/>
        <v>0</v>
      </c>
      <c r="K24" s="402">
        <f t="shared" si="1"/>
        <v>0</v>
      </c>
      <c r="L24" s="402">
        <f t="shared" si="1"/>
        <v>0</v>
      </c>
      <c r="M24" s="402">
        <f t="shared" si="1"/>
        <v>0</v>
      </c>
      <c r="N24" s="402">
        <f t="shared" si="1"/>
        <v>0</v>
      </c>
      <c r="O24" s="402">
        <f t="shared" si="1"/>
        <v>0</v>
      </c>
      <c r="P24" s="402">
        <f t="shared" si="1"/>
        <v>0</v>
      </c>
      <c r="Q24" s="402">
        <f t="shared" si="1"/>
        <v>0</v>
      </c>
      <c r="R24" s="402">
        <f t="shared" si="1"/>
        <v>0</v>
      </c>
      <c r="S24" s="402">
        <f t="shared" si="1"/>
        <v>1</v>
      </c>
      <c r="T24" s="402">
        <f t="shared" si="1"/>
        <v>2</v>
      </c>
      <c r="U24" s="402">
        <f t="shared" si="1"/>
        <v>3</v>
      </c>
      <c r="V24" s="402">
        <f t="shared" si="1"/>
        <v>4</v>
      </c>
      <c r="W24" s="402">
        <f t="shared" si="1"/>
        <v>5</v>
      </c>
    </row>
    <row r="25" spans="1:23" s="16" customFormat="1" outlineLevel="1" x14ac:dyDescent="0.2">
      <c r="A25" s="163"/>
      <c r="B25" s="163"/>
      <c r="C25" s="164"/>
      <c r="D25" s="165"/>
      <c r="F25" s="166"/>
    </row>
    <row r="26" spans="1:23" s="16" customFormat="1" outlineLevel="1" x14ac:dyDescent="0.2">
      <c r="A26" s="163"/>
      <c r="B26" s="163"/>
      <c r="C26" s="164"/>
      <c r="D26" s="165"/>
      <c r="E26" s="16" t="s">
        <v>1304</v>
      </c>
      <c r="F26" s="166"/>
      <c r="G26" s="16" t="s">
        <v>526</v>
      </c>
      <c r="H26" s="173">
        <f xml:space="preserve"> SUM(J26:W26)</f>
        <v>4.5497863909268306</v>
      </c>
      <c r="J26" s="169">
        <f t="shared" ref="J26:W26" si="2" xml:space="preserve"> IF(J$24 &lt; 1, 0, 1 / ( 1 + $F15) ^ J$24)</f>
        <v>0</v>
      </c>
      <c r="K26" s="169">
        <f t="shared" si="2"/>
        <v>0</v>
      </c>
      <c r="L26" s="169">
        <f t="shared" si="2"/>
        <v>0</v>
      </c>
      <c r="M26" s="169">
        <f t="shared" si="2"/>
        <v>0</v>
      </c>
      <c r="N26" s="169">
        <f t="shared" si="2"/>
        <v>0</v>
      </c>
      <c r="O26" s="169">
        <f t="shared" si="2"/>
        <v>0</v>
      </c>
      <c r="P26" s="169">
        <f t="shared" si="2"/>
        <v>0</v>
      </c>
      <c r="Q26" s="169">
        <f t="shared" si="2"/>
        <v>0</v>
      </c>
      <c r="R26" s="169">
        <f t="shared" si="2"/>
        <v>0</v>
      </c>
      <c r="S26" s="169">
        <f t="shared" si="2"/>
        <v>0.96871064613000102</v>
      </c>
      <c r="T26" s="169">
        <f t="shared" si="2"/>
        <v>0.93840031592560402</v>
      </c>
      <c r="U26" s="169">
        <f t="shared" si="2"/>
        <v>0.90903837636888896</v>
      </c>
      <c r="V26" s="169">
        <f t="shared" si="2"/>
        <v>0.88059515292927337</v>
      </c>
      <c r="W26" s="169">
        <f t="shared" si="2"/>
        <v>0.85304189957306342</v>
      </c>
    </row>
    <row r="27" spans="1:23" s="16" customFormat="1" outlineLevel="1" x14ac:dyDescent="0.2">
      <c r="A27" s="163"/>
      <c r="B27" s="163"/>
      <c r="C27" s="164"/>
      <c r="D27" s="165"/>
      <c r="E27" s="16" t="s">
        <v>1305</v>
      </c>
      <c r="F27" s="166"/>
      <c r="G27" s="16" t="s">
        <v>526</v>
      </c>
      <c r="H27" s="173">
        <f t="shared" ref="H27:H32" si="3" xml:space="preserve"> SUM(J27:W27)</f>
        <v>4.5497863909268306</v>
      </c>
      <c r="J27" s="169">
        <f t="shared" ref="J27:W27" si="4" xml:space="preserve"> IF(J$24 &lt; 1, 0, 1 / ( 1 + $F16) ^ J$24)</f>
        <v>0</v>
      </c>
      <c r="K27" s="169">
        <f t="shared" si="4"/>
        <v>0</v>
      </c>
      <c r="L27" s="169">
        <f t="shared" si="4"/>
        <v>0</v>
      </c>
      <c r="M27" s="169">
        <f t="shared" si="4"/>
        <v>0</v>
      </c>
      <c r="N27" s="169">
        <f t="shared" si="4"/>
        <v>0</v>
      </c>
      <c r="O27" s="169">
        <f t="shared" si="4"/>
        <v>0</v>
      </c>
      <c r="P27" s="169">
        <f t="shared" si="4"/>
        <v>0</v>
      </c>
      <c r="Q27" s="169">
        <f t="shared" si="4"/>
        <v>0</v>
      </c>
      <c r="R27" s="169">
        <f t="shared" si="4"/>
        <v>0</v>
      </c>
      <c r="S27" s="169">
        <f t="shared" si="4"/>
        <v>0.96871064613000102</v>
      </c>
      <c r="T27" s="169">
        <f t="shared" si="4"/>
        <v>0.93840031592560402</v>
      </c>
      <c r="U27" s="169">
        <f t="shared" si="4"/>
        <v>0.90903837636888896</v>
      </c>
      <c r="V27" s="169">
        <f t="shared" si="4"/>
        <v>0.88059515292927337</v>
      </c>
      <c r="W27" s="169">
        <f t="shared" si="4"/>
        <v>0.85304189957306342</v>
      </c>
    </row>
    <row r="28" spans="1:23" s="16" customFormat="1" outlineLevel="1" x14ac:dyDescent="0.2">
      <c r="A28" s="163"/>
      <c r="B28" s="163"/>
      <c r="C28" s="164"/>
      <c r="D28" s="165"/>
      <c r="E28" s="16" t="s">
        <v>1306</v>
      </c>
      <c r="F28" s="166"/>
      <c r="G28" s="16" t="s">
        <v>526</v>
      </c>
      <c r="H28" s="173">
        <f t="shared" si="3"/>
        <v>4.5497863909268306</v>
      </c>
      <c r="J28" s="169">
        <f t="shared" ref="J28:W28" si="5" xml:space="preserve"> IF(J$24 &lt; 1, 0, 1 / ( 1 + $F17) ^ J$24)</f>
        <v>0</v>
      </c>
      <c r="K28" s="169">
        <f t="shared" si="5"/>
        <v>0</v>
      </c>
      <c r="L28" s="169">
        <f t="shared" si="5"/>
        <v>0</v>
      </c>
      <c r="M28" s="169">
        <f t="shared" si="5"/>
        <v>0</v>
      </c>
      <c r="N28" s="169">
        <f t="shared" si="5"/>
        <v>0</v>
      </c>
      <c r="O28" s="169">
        <f t="shared" si="5"/>
        <v>0</v>
      </c>
      <c r="P28" s="169">
        <f t="shared" si="5"/>
        <v>0</v>
      </c>
      <c r="Q28" s="169">
        <f t="shared" si="5"/>
        <v>0</v>
      </c>
      <c r="R28" s="169">
        <f t="shared" si="5"/>
        <v>0</v>
      </c>
      <c r="S28" s="169">
        <f t="shared" si="5"/>
        <v>0.96871064613000102</v>
      </c>
      <c r="T28" s="169">
        <f t="shared" si="5"/>
        <v>0.93840031592560402</v>
      </c>
      <c r="U28" s="169">
        <f t="shared" si="5"/>
        <v>0.90903837636888896</v>
      </c>
      <c r="V28" s="169">
        <f t="shared" si="5"/>
        <v>0.88059515292927337</v>
      </c>
      <c r="W28" s="169">
        <f t="shared" si="5"/>
        <v>0.85304189957306342</v>
      </c>
    </row>
    <row r="29" spans="1:23" s="16" customFormat="1" outlineLevel="1" x14ac:dyDescent="0.2">
      <c r="A29" s="163"/>
      <c r="B29" s="163"/>
      <c r="C29" s="164"/>
      <c r="D29" s="165"/>
      <c r="E29" s="16" t="s">
        <v>1307</v>
      </c>
      <c r="F29" s="166"/>
      <c r="G29" s="16" t="s">
        <v>526</v>
      </c>
      <c r="H29" s="173">
        <f t="shared" si="3"/>
        <v>4.5497863909268306</v>
      </c>
      <c r="J29" s="169">
        <f t="shared" ref="J29:W29" si="6" xml:space="preserve"> IF(J$24 &lt; 1, 0, 1 / ( 1 + $F18) ^ J$24)</f>
        <v>0</v>
      </c>
      <c r="K29" s="169">
        <f t="shared" si="6"/>
        <v>0</v>
      </c>
      <c r="L29" s="169">
        <f t="shared" si="6"/>
        <v>0</v>
      </c>
      <c r="M29" s="169">
        <f t="shared" si="6"/>
        <v>0</v>
      </c>
      <c r="N29" s="169">
        <f t="shared" si="6"/>
        <v>0</v>
      </c>
      <c r="O29" s="169">
        <f t="shared" si="6"/>
        <v>0</v>
      </c>
      <c r="P29" s="169">
        <f t="shared" si="6"/>
        <v>0</v>
      </c>
      <c r="Q29" s="169">
        <f t="shared" si="6"/>
        <v>0</v>
      </c>
      <c r="R29" s="169">
        <f t="shared" si="6"/>
        <v>0</v>
      </c>
      <c r="S29" s="169">
        <f t="shared" si="6"/>
        <v>0.96871064613000102</v>
      </c>
      <c r="T29" s="169">
        <f t="shared" si="6"/>
        <v>0.93840031592560402</v>
      </c>
      <c r="U29" s="169">
        <f t="shared" si="6"/>
        <v>0.90903837636888896</v>
      </c>
      <c r="V29" s="169">
        <f t="shared" si="6"/>
        <v>0.88059515292927337</v>
      </c>
      <c r="W29" s="169">
        <f t="shared" si="6"/>
        <v>0.85304189957306342</v>
      </c>
    </row>
    <row r="30" spans="1:23" s="16" customFormat="1" outlineLevel="1" x14ac:dyDescent="0.2">
      <c r="A30" s="163"/>
      <c r="B30" s="163"/>
      <c r="C30" s="164"/>
      <c r="D30" s="165"/>
      <c r="E30" s="16" t="s">
        <v>1308</v>
      </c>
      <c r="F30" s="166"/>
      <c r="G30" s="16" t="s">
        <v>526</v>
      </c>
      <c r="H30" s="173">
        <f t="shared" si="3"/>
        <v>4.5497863909268306</v>
      </c>
      <c r="J30" s="169">
        <f t="shared" ref="J30:W30" si="7" xml:space="preserve"> IF(J$24 &lt; 1, 0, 1 / ( 1 + $F19) ^ J$24)</f>
        <v>0</v>
      </c>
      <c r="K30" s="169">
        <f t="shared" si="7"/>
        <v>0</v>
      </c>
      <c r="L30" s="169">
        <f t="shared" si="7"/>
        <v>0</v>
      </c>
      <c r="M30" s="169">
        <f t="shared" si="7"/>
        <v>0</v>
      </c>
      <c r="N30" s="169">
        <f t="shared" si="7"/>
        <v>0</v>
      </c>
      <c r="O30" s="169">
        <f t="shared" si="7"/>
        <v>0</v>
      </c>
      <c r="P30" s="169">
        <f t="shared" si="7"/>
        <v>0</v>
      </c>
      <c r="Q30" s="169">
        <f t="shared" si="7"/>
        <v>0</v>
      </c>
      <c r="R30" s="169">
        <f t="shared" si="7"/>
        <v>0</v>
      </c>
      <c r="S30" s="169">
        <f t="shared" si="7"/>
        <v>0.96871064613000102</v>
      </c>
      <c r="T30" s="169">
        <f t="shared" si="7"/>
        <v>0.93840031592560402</v>
      </c>
      <c r="U30" s="169">
        <f t="shared" si="7"/>
        <v>0.90903837636888896</v>
      </c>
      <c r="V30" s="169">
        <f t="shared" si="7"/>
        <v>0.88059515292927337</v>
      </c>
      <c r="W30" s="169">
        <f t="shared" si="7"/>
        <v>0.85304189957306342</v>
      </c>
    </row>
    <row r="31" spans="1:23" s="16" customFormat="1" outlineLevel="1" x14ac:dyDescent="0.2">
      <c r="A31" s="163"/>
      <c r="B31" s="163"/>
      <c r="C31" s="164"/>
      <c r="D31" s="165"/>
      <c r="E31" s="16" t="s">
        <v>1309</v>
      </c>
      <c r="F31" s="166"/>
      <c r="G31" s="16" t="s">
        <v>526</v>
      </c>
      <c r="H31" s="173">
        <f t="shared" si="3"/>
        <v>4.5497863909268306</v>
      </c>
      <c r="J31" s="169">
        <f t="shared" ref="J31:W31" si="8" xml:space="preserve"> IF(J$24 &lt; 1, 0, 1 / ( 1 + $F20) ^ J$24)</f>
        <v>0</v>
      </c>
      <c r="K31" s="169">
        <f t="shared" si="8"/>
        <v>0</v>
      </c>
      <c r="L31" s="169">
        <f t="shared" si="8"/>
        <v>0</v>
      </c>
      <c r="M31" s="169">
        <f t="shared" si="8"/>
        <v>0</v>
      </c>
      <c r="N31" s="169">
        <f t="shared" si="8"/>
        <v>0</v>
      </c>
      <c r="O31" s="169">
        <f t="shared" si="8"/>
        <v>0</v>
      </c>
      <c r="P31" s="169">
        <f t="shared" si="8"/>
        <v>0</v>
      </c>
      <c r="Q31" s="169">
        <f t="shared" si="8"/>
        <v>0</v>
      </c>
      <c r="R31" s="169">
        <f t="shared" si="8"/>
        <v>0</v>
      </c>
      <c r="S31" s="169">
        <f t="shared" si="8"/>
        <v>0.96871064613000102</v>
      </c>
      <c r="T31" s="169">
        <f t="shared" si="8"/>
        <v>0.93840031592560402</v>
      </c>
      <c r="U31" s="169">
        <f t="shared" si="8"/>
        <v>0.90903837636888896</v>
      </c>
      <c r="V31" s="169">
        <f t="shared" si="8"/>
        <v>0.88059515292927337</v>
      </c>
      <c r="W31" s="169">
        <f t="shared" si="8"/>
        <v>0.85304189957306342</v>
      </c>
    </row>
    <row r="32" spans="1:23" s="16" customFormat="1" outlineLevel="1" x14ac:dyDescent="0.2">
      <c r="A32" s="163"/>
      <c r="B32" s="163"/>
      <c r="C32" s="164"/>
      <c r="D32" s="165"/>
      <c r="E32" s="16" t="s">
        <v>1310</v>
      </c>
      <c r="F32" s="166"/>
      <c r="G32" s="16" t="s">
        <v>526</v>
      </c>
      <c r="H32" s="173">
        <f t="shared" si="3"/>
        <v>4.5497863909268306</v>
      </c>
      <c r="J32" s="169">
        <f t="shared" ref="J32:W32" si="9" xml:space="preserve"> IF(J$24 &lt; 1, 0, 1 / ( 1 + $F21) ^ J$24)</f>
        <v>0</v>
      </c>
      <c r="K32" s="169">
        <f t="shared" si="9"/>
        <v>0</v>
      </c>
      <c r="L32" s="169">
        <f t="shared" si="9"/>
        <v>0</v>
      </c>
      <c r="M32" s="169">
        <f t="shared" si="9"/>
        <v>0</v>
      </c>
      <c r="N32" s="169">
        <f t="shared" si="9"/>
        <v>0</v>
      </c>
      <c r="O32" s="169">
        <f t="shared" si="9"/>
        <v>0</v>
      </c>
      <c r="P32" s="169">
        <f t="shared" si="9"/>
        <v>0</v>
      </c>
      <c r="Q32" s="169">
        <f t="shared" si="9"/>
        <v>0</v>
      </c>
      <c r="R32" s="169">
        <f t="shared" si="9"/>
        <v>0</v>
      </c>
      <c r="S32" s="169">
        <f t="shared" si="9"/>
        <v>0.96871064613000102</v>
      </c>
      <c r="T32" s="169">
        <f t="shared" si="9"/>
        <v>0.93840031592560402</v>
      </c>
      <c r="U32" s="169">
        <f t="shared" si="9"/>
        <v>0.90903837636888896</v>
      </c>
      <c r="V32" s="169">
        <f t="shared" si="9"/>
        <v>0.88059515292927337</v>
      </c>
      <c r="W32" s="169">
        <f t="shared" si="9"/>
        <v>0.85304189957306342</v>
      </c>
    </row>
    <row r="33" spans="1:23" s="16" customFormat="1" outlineLevel="1" x14ac:dyDescent="0.2">
      <c r="A33" s="163"/>
      <c r="B33" s="163"/>
      <c r="C33" s="164"/>
      <c r="D33" s="165"/>
      <c r="E33" s="16" t="s">
        <v>1311</v>
      </c>
      <c r="F33" s="166"/>
      <c r="G33" s="16" t="s">
        <v>526</v>
      </c>
      <c r="H33" s="173">
        <f xml:space="preserve"> SUM(J33:W33)</f>
        <v>4.5497863909268306</v>
      </c>
      <c r="J33" s="169">
        <f t="shared" ref="J33:W33" si="10" xml:space="preserve"> IF(J$24 &lt; 1, 0, 1 / ( 1 + $F22) ^ J$24)</f>
        <v>0</v>
      </c>
      <c r="K33" s="169">
        <f t="shared" si="10"/>
        <v>0</v>
      </c>
      <c r="L33" s="169">
        <f t="shared" si="10"/>
        <v>0</v>
      </c>
      <c r="M33" s="169">
        <f t="shared" si="10"/>
        <v>0</v>
      </c>
      <c r="N33" s="169">
        <f t="shared" si="10"/>
        <v>0</v>
      </c>
      <c r="O33" s="169">
        <f t="shared" si="10"/>
        <v>0</v>
      </c>
      <c r="P33" s="169">
        <f t="shared" si="10"/>
        <v>0</v>
      </c>
      <c r="Q33" s="169">
        <f t="shared" si="10"/>
        <v>0</v>
      </c>
      <c r="R33" s="169">
        <f t="shared" si="10"/>
        <v>0</v>
      </c>
      <c r="S33" s="169">
        <f t="shared" si="10"/>
        <v>0.96871064613000102</v>
      </c>
      <c r="T33" s="169">
        <f t="shared" si="10"/>
        <v>0.93840031592560402</v>
      </c>
      <c r="U33" s="169">
        <f t="shared" si="10"/>
        <v>0.90903837636888896</v>
      </c>
      <c r="V33" s="169">
        <f t="shared" si="10"/>
        <v>0.88059515292927337</v>
      </c>
      <c r="W33" s="169">
        <f t="shared" si="10"/>
        <v>0.85304189957306342</v>
      </c>
    </row>
    <row r="34" spans="1:23" s="16" customFormat="1" outlineLevel="1" x14ac:dyDescent="0.2">
      <c r="A34" s="163"/>
      <c r="B34" s="163"/>
      <c r="C34" s="164"/>
      <c r="D34" s="165"/>
      <c r="F34" s="166"/>
    </row>
    <row r="35" spans="1:23" s="16" customFormat="1" outlineLevel="1" x14ac:dyDescent="0.2">
      <c r="A35" s="163"/>
      <c r="B35" s="163"/>
      <c r="C35" s="164"/>
      <c r="D35" s="165"/>
      <c r="E35" s="16" t="s">
        <v>1312</v>
      </c>
      <c r="F35" s="173">
        <f xml:space="preserve"> SUM(J26:W26)</f>
        <v>4.5497863909268306</v>
      </c>
      <c r="G35" s="16" t="s">
        <v>526</v>
      </c>
    </row>
    <row r="36" spans="1:23" s="16" customFormat="1" outlineLevel="1" x14ac:dyDescent="0.2">
      <c r="A36" s="163"/>
      <c r="B36" s="163"/>
      <c r="C36" s="164"/>
      <c r="D36" s="165"/>
      <c r="E36" s="16" t="s">
        <v>1313</v>
      </c>
      <c r="F36" s="173">
        <f t="shared" ref="F36:F42" si="11" xml:space="preserve"> SUM(J27:W27)</f>
        <v>4.5497863909268306</v>
      </c>
      <c r="G36" s="16" t="s">
        <v>526</v>
      </c>
    </row>
    <row r="37" spans="1:23" s="16" customFormat="1" outlineLevel="1" x14ac:dyDescent="0.2">
      <c r="A37" s="163"/>
      <c r="B37" s="163"/>
      <c r="C37" s="164"/>
      <c r="D37" s="165"/>
      <c r="E37" s="16" t="s">
        <v>1314</v>
      </c>
      <c r="F37" s="173">
        <f t="shared" si="11"/>
        <v>4.5497863909268306</v>
      </c>
      <c r="G37" s="16" t="s">
        <v>526</v>
      </c>
    </row>
    <row r="38" spans="1:23" s="16" customFormat="1" outlineLevel="1" x14ac:dyDescent="0.2">
      <c r="A38" s="163"/>
      <c r="B38" s="163"/>
      <c r="C38" s="164"/>
      <c r="D38" s="165"/>
      <c r="E38" s="16" t="s">
        <v>1315</v>
      </c>
      <c r="F38" s="173">
        <f t="shared" si="11"/>
        <v>4.5497863909268306</v>
      </c>
      <c r="G38" s="16" t="s">
        <v>526</v>
      </c>
    </row>
    <row r="39" spans="1:23" s="16" customFormat="1" outlineLevel="1" x14ac:dyDescent="0.2">
      <c r="A39" s="163"/>
      <c r="B39" s="163"/>
      <c r="C39" s="164"/>
      <c r="D39" s="165"/>
      <c r="E39" s="16" t="s">
        <v>1316</v>
      </c>
      <c r="F39" s="173">
        <f t="shared" si="11"/>
        <v>4.5497863909268306</v>
      </c>
      <c r="G39" s="16" t="s">
        <v>526</v>
      </c>
    </row>
    <row r="40" spans="1:23" s="16" customFormat="1" outlineLevel="1" x14ac:dyDescent="0.2">
      <c r="A40" s="163"/>
      <c r="B40" s="163"/>
      <c r="C40" s="164"/>
      <c r="D40" s="165"/>
      <c r="E40" s="16" t="s">
        <v>1317</v>
      </c>
      <c r="F40" s="173">
        <f xml:space="preserve"> SUM(J31:W31)</f>
        <v>4.5497863909268306</v>
      </c>
      <c r="G40" s="16" t="s">
        <v>526</v>
      </c>
    </row>
    <row r="41" spans="1:23" s="16" customFormat="1" outlineLevel="1" x14ac:dyDescent="0.2">
      <c r="A41" s="163"/>
      <c r="B41" s="163"/>
      <c r="C41" s="164"/>
      <c r="D41" s="165"/>
      <c r="E41" s="16" t="s">
        <v>1318</v>
      </c>
      <c r="F41" s="173">
        <f t="shared" si="11"/>
        <v>4.5497863909268306</v>
      </c>
      <c r="G41" s="16" t="s">
        <v>526</v>
      </c>
    </row>
    <row r="42" spans="1:23" s="16" customFormat="1" outlineLevel="1" x14ac:dyDescent="0.2">
      <c r="A42" s="163"/>
      <c r="B42" s="163"/>
      <c r="C42" s="164"/>
      <c r="D42" s="165"/>
      <c r="E42" s="16" t="s">
        <v>1319</v>
      </c>
      <c r="F42" s="173">
        <f t="shared" si="11"/>
        <v>4.5497863909268306</v>
      </c>
      <c r="G42" s="16" t="s">
        <v>526</v>
      </c>
    </row>
    <row r="43" spans="1:23" s="16" customFormat="1" x14ac:dyDescent="0.2">
      <c r="A43" s="163"/>
      <c r="B43" s="163"/>
      <c r="C43" s="164"/>
      <c r="D43" s="165"/>
      <c r="F43" s="166"/>
    </row>
    <row r="44" spans="1:23" s="223" customFormat="1" x14ac:dyDescent="0.2">
      <c r="A44" s="223" t="s">
        <v>1320</v>
      </c>
    </row>
    <row r="45" spans="1:23" s="16" customFormat="1" outlineLevel="1" x14ac:dyDescent="0.2">
      <c r="A45" s="163"/>
      <c r="B45" s="163"/>
      <c r="C45" s="164"/>
      <c r="D45" s="165"/>
    </row>
    <row r="46" spans="1:23" s="16" customFormat="1" outlineLevel="1" x14ac:dyDescent="0.2">
      <c r="A46" s="163"/>
      <c r="B46" s="163" t="s">
        <v>1321</v>
      </c>
      <c r="C46" s="164"/>
      <c r="D46" s="165"/>
    </row>
    <row r="47" spans="1:23" s="16" customFormat="1" outlineLevel="2" x14ac:dyDescent="0.2">
      <c r="A47" s="163"/>
      <c r="B47" s="163"/>
      <c r="C47" s="164"/>
      <c r="D47" s="165"/>
    </row>
    <row r="48" spans="1:23" s="16" customFormat="1" outlineLevel="2" x14ac:dyDescent="0.2">
      <c r="A48" s="163"/>
      <c r="B48" s="163"/>
      <c r="C48" s="164"/>
      <c r="D48" s="165"/>
    </row>
    <row r="49" spans="1:23" s="16" customFormat="1" outlineLevel="2" x14ac:dyDescent="0.2">
      <c r="A49" s="163"/>
      <c r="B49" s="163"/>
      <c r="C49" s="164"/>
      <c r="D49" s="165"/>
      <c r="E49" s="16" t="str">
        <f xml:space="preserve"> E$26</f>
        <v>PV discount factor (WR)</v>
      </c>
      <c r="F49" s="166">
        <f t="shared" ref="F49:W49" si="12" xml:space="preserve"> F$26</f>
        <v>0</v>
      </c>
      <c r="G49" s="16" t="str">
        <f t="shared" si="12"/>
        <v>factor</v>
      </c>
      <c r="H49" s="173">
        <f t="shared" si="12"/>
        <v>4.5497863909268306</v>
      </c>
      <c r="I49" s="16">
        <f t="shared" si="12"/>
        <v>0</v>
      </c>
      <c r="J49" s="169">
        <f t="shared" si="12"/>
        <v>0</v>
      </c>
      <c r="K49" s="169">
        <f t="shared" si="12"/>
        <v>0</v>
      </c>
      <c r="L49" s="169">
        <f t="shared" si="12"/>
        <v>0</v>
      </c>
      <c r="M49" s="169">
        <f t="shared" si="12"/>
        <v>0</v>
      </c>
      <c r="N49" s="169">
        <f t="shared" si="12"/>
        <v>0</v>
      </c>
      <c r="O49" s="169">
        <f t="shared" si="12"/>
        <v>0</v>
      </c>
      <c r="P49" s="169">
        <f t="shared" si="12"/>
        <v>0</v>
      </c>
      <c r="Q49" s="169">
        <f t="shared" si="12"/>
        <v>0</v>
      </c>
      <c r="R49" s="169">
        <f t="shared" si="12"/>
        <v>0</v>
      </c>
      <c r="S49" s="169">
        <f xml:space="preserve"> S$26</f>
        <v>0.96871064613000102</v>
      </c>
      <c r="T49" s="169">
        <f t="shared" si="12"/>
        <v>0.93840031592560402</v>
      </c>
      <c r="U49" s="169">
        <f t="shared" si="12"/>
        <v>0.90903837636888896</v>
      </c>
      <c r="V49" s="169">
        <f t="shared" si="12"/>
        <v>0.88059515292927337</v>
      </c>
      <c r="W49" s="169">
        <f t="shared" si="12"/>
        <v>0.85304189957306342</v>
      </c>
    </row>
    <row r="50" spans="1:23" s="16" customFormat="1" outlineLevel="2" x14ac:dyDescent="0.2">
      <c r="A50" s="163"/>
      <c r="B50" s="163"/>
      <c r="C50" s="164"/>
      <c r="D50" s="165"/>
      <c r="E50" s="16" t="str">
        <f xml:space="preserve"> E$27</f>
        <v>PV discount factor (WN)</v>
      </c>
      <c r="F50" s="166">
        <f t="shared" ref="F50:W50" si="13" xml:space="preserve"> F$27</f>
        <v>0</v>
      </c>
      <c r="G50" s="16" t="str">
        <f t="shared" si="13"/>
        <v>factor</v>
      </c>
      <c r="H50" s="173">
        <f t="shared" si="13"/>
        <v>4.5497863909268306</v>
      </c>
      <c r="I50" s="16">
        <f t="shared" si="13"/>
        <v>0</v>
      </c>
      <c r="J50" s="169">
        <f t="shared" si="13"/>
        <v>0</v>
      </c>
      <c r="K50" s="169">
        <f t="shared" si="13"/>
        <v>0</v>
      </c>
      <c r="L50" s="169">
        <f t="shared" si="13"/>
        <v>0</v>
      </c>
      <c r="M50" s="169">
        <f t="shared" si="13"/>
        <v>0</v>
      </c>
      <c r="N50" s="169">
        <f t="shared" si="13"/>
        <v>0</v>
      </c>
      <c r="O50" s="169">
        <f t="shared" si="13"/>
        <v>0</v>
      </c>
      <c r="P50" s="169">
        <f t="shared" si="13"/>
        <v>0</v>
      </c>
      <c r="Q50" s="169">
        <f t="shared" si="13"/>
        <v>0</v>
      </c>
      <c r="R50" s="169">
        <f t="shared" si="13"/>
        <v>0</v>
      </c>
      <c r="S50" s="169">
        <f t="shared" si="13"/>
        <v>0.96871064613000102</v>
      </c>
      <c r="T50" s="169">
        <f t="shared" si="13"/>
        <v>0.93840031592560402</v>
      </c>
      <c r="U50" s="169">
        <f t="shared" si="13"/>
        <v>0.90903837636888896</v>
      </c>
      <c r="V50" s="169">
        <f t="shared" si="13"/>
        <v>0.88059515292927337</v>
      </c>
      <c r="W50" s="169">
        <f t="shared" si="13"/>
        <v>0.85304189957306342</v>
      </c>
    </row>
    <row r="51" spans="1:23" s="16" customFormat="1" outlineLevel="2" x14ac:dyDescent="0.2">
      <c r="A51" s="163"/>
      <c r="B51" s="163"/>
      <c r="C51" s="164"/>
      <c r="D51" s="165"/>
      <c r="E51" s="16" t="str">
        <f xml:space="preserve"> E$28</f>
        <v>PV discount factor (WWN)</v>
      </c>
      <c r="F51" s="166">
        <f t="shared" ref="F51:W51" si="14" xml:space="preserve"> F$28</f>
        <v>0</v>
      </c>
      <c r="G51" s="16" t="str">
        <f t="shared" si="14"/>
        <v>factor</v>
      </c>
      <c r="H51" s="173">
        <f t="shared" si="14"/>
        <v>4.5497863909268306</v>
      </c>
      <c r="I51" s="16">
        <f t="shared" si="14"/>
        <v>0</v>
      </c>
      <c r="J51" s="169">
        <f t="shared" si="14"/>
        <v>0</v>
      </c>
      <c r="K51" s="169">
        <f t="shared" si="14"/>
        <v>0</v>
      </c>
      <c r="L51" s="169">
        <f t="shared" si="14"/>
        <v>0</v>
      </c>
      <c r="M51" s="169">
        <f t="shared" si="14"/>
        <v>0</v>
      </c>
      <c r="N51" s="169">
        <f t="shared" si="14"/>
        <v>0</v>
      </c>
      <c r="O51" s="169">
        <f t="shared" si="14"/>
        <v>0</v>
      </c>
      <c r="P51" s="169">
        <f t="shared" si="14"/>
        <v>0</v>
      </c>
      <c r="Q51" s="169">
        <f t="shared" si="14"/>
        <v>0</v>
      </c>
      <c r="R51" s="169">
        <f t="shared" si="14"/>
        <v>0</v>
      </c>
      <c r="S51" s="169">
        <f t="shared" si="14"/>
        <v>0.96871064613000102</v>
      </c>
      <c r="T51" s="169">
        <f t="shared" si="14"/>
        <v>0.93840031592560402</v>
      </c>
      <c r="U51" s="169">
        <f t="shared" si="14"/>
        <v>0.90903837636888896</v>
      </c>
      <c r="V51" s="169">
        <f t="shared" si="14"/>
        <v>0.88059515292927337</v>
      </c>
      <c r="W51" s="169">
        <f t="shared" si="14"/>
        <v>0.85304189957306342</v>
      </c>
    </row>
    <row r="52" spans="1:23" s="16" customFormat="1" outlineLevel="2" x14ac:dyDescent="0.2">
      <c r="A52" s="163"/>
      <c r="B52" s="163"/>
      <c r="C52" s="164"/>
      <c r="D52" s="165"/>
      <c r="E52" s="16" t="str">
        <f xml:space="preserve"> E$29</f>
        <v>PV discount factor (BR)</v>
      </c>
      <c r="F52" s="166">
        <f t="shared" ref="F52:W52" si="15" xml:space="preserve"> F$29</f>
        <v>0</v>
      </c>
      <c r="G52" s="16" t="str">
        <f t="shared" si="15"/>
        <v>factor</v>
      </c>
      <c r="H52" s="173">
        <f t="shared" si="15"/>
        <v>4.5497863909268306</v>
      </c>
      <c r="I52" s="16">
        <f t="shared" si="15"/>
        <v>0</v>
      </c>
      <c r="J52" s="169">
        <f t="shared" si="15"/>
        <v>0</v>
      </c>
      <c r="K52" s="169">
        <f t="shared" si="15"/>
        <v>0</v>
      </c>
      <c r="L52" s="169">
        <f t="shared" si="15"/>
        <v>0</v>
      </c>
      <c r="M52" s="169">
        <f t="shared" si="15"/>
        <v>0</v>
      </c>
      <c r="N52" s="169">
        <f t="shared" si="15"/>
        <v>0</v>
      </c>
      <c r="O52" s="169">
        <f t="shared" si="15"/>
        <v>0</v>
      </c>
      <c r="P52" s="169">
        <f t="shared" si="15"/>
        <v>0</v>
      </c>
      <c r="Q52" s="169">
        <f t="shared" si="15"/>
        <v>0</v>
      </c>
      <c r="R52" s="169">
        <f t="shared" si="15"/>
        <v>0</v>
      </c>
      <c r="S52" s="169">
        <f t="shared" si="15"/>
        <v>0.96871064613000102</v>
      </c>
      <c r="T52" s="169">
        <f t="shared" si="15"/>
        <v>0.93840031592560402</v>
      </c>
      <c r="U52" s="169">
        <f t="shared" si="15"/>
        <v>0.90903837636888896</v>
      </c>
      <c r="V52" s="169">
        <f t="shared" si="15"/>
        <v>0.88059515292927337</v>
      </c>
      <c r="W52" s="169">
        <f t="shared" si="15"/>
        <v>0.85304189957306342</v>
      </c>
    </row>
    <row r="53" spans="1:23" s="16" customFormat="1" outlineLevel="2" x14ac:dyDescent="0.2">
      <c r="A53" s="163"/>
      <c r="B53" s="163"/>
      <c r="C53" s="164"/>
      <c r="D53" s="165"/>
      <c r="E53" s="16" t="str">
        <f xml:space="preserve"> E$30</f>
        <v>PV discount factor (ADDN1)</v>
      </c>
      <c r="F53" s="166">
        <f t="shared" ref="F53:W53" si="16" xml:space="preserve"> F$30</f>
        <v>0</v>
      </c>
      <c r="G53" s="16" t="str">
        <f t="shared" si="16"/>
        <v>factor</v>
      </c>
      <c r="H53" s="173">
        <f t="shared" si="16"/>
        <v>4.5497863909268306</v>
      </c>
      <c r="I53" s="16">
        <f t="shared" si="16"/>
        <v>0</v>
      </c>
      <c r="J53" s="169">
        <f t="shared" si="16"/>
        <v>0</v>
      </c>
      <c r="K53" s="169">
        <f t="shared" si="16"/>
        <v>0</v>
      </c>
      <c r="L53" s="169">
        <f t="shared" si="16"/>
        <v>0</v>
      </c>
      <c r="M53" s="169">
        <f t="shared" si="16"/>
        <v>0</v>
      </c>
      <c r="N53" s="169">
        <f t="shared" si="16"/>
        <v>0</v>
      </c>
      <c r="O53" s="169">
        <f t="shared" si="16"/>
        <v>0</v>
      </c>
      <c r="P53" s="169">
        <f t="shared" si="16"/>
        <v>0</v>
      </c>
      <c r="Q53" s="169">
        <f t="shared" si="16"/>
        <v>0</v>
      </c>
      <c r="R53" s="169">
        <f t="shared" si="16"/>
        <v>0</v>
      </c>
      <c r="S53" s="169">
        <f t="shared" si="16"/>
        <v>0.96871064613000102</v>
      </c>
      <c r="T53" s="169">
        <f t="shared" si="16"/>
        <v>0.93840031592560402</v>
      </c>
      <c r="U53" s="169">
        <f t="shared" si="16"/>
        <v>0.90903837636888896</v>
      </c>
      <c r="V53" s="169">
        <f t="shared" si="16"/>
        <v>0.88059515292927337</v>
      </c>
      <c r="W53" s="169">
        <f t="shared" si="16"/>
        <v>0.85304189957306342</v>
      </c>
    </row>
    <row r="54" spans="1:23" s="16" customFormat="1" outlineLevel="2" x14ac:dyDescent="0.2">
      <c r="A54" s="163"/>
      <c r="B54" s="163"/>
      <c r="C54" s="164"/>
      <c r="D54" s="165"/>
      <c r="E54" s="16" t="str">
        <f xml:space="preserve"> E$31</f>
        <v>PV discount factor (ADDN2)</v>
      </c>
      <c r="F54" s="166">
        <f t="shared" ref="F54:W54" si="17" xml:space="preserve"> F$31</f>
        <v>0</v>
      </c>
      <c r="G54" s="16" t="str">
        <f t="shared" si="17"/>
        <v>factor</v>
      </c>
      <c r="H54" s="173">
        <f t="shared" si="17"/>
        <v>4.5497863909268306</v>
      </c>
      <c r="I54" s="16">
        <f t="shared" si="17"/>
        <v>0</v>
      </c>
      <c r="J54" s="169">
        <f t="shared" si="17"/>
        <v>0</v>
      </c>
      <c r="K54" s="169">
        <f t="shared" si="17"/>
        <v>0</v>
      </c>
      <c r="L54" s="169">
        <f t="shared" si="17"/>
        <v>0</v>
      </c>
      <c r="M54" s="169">
        <f t="shared" si="17"/>
        <v>0</v>
      </c>
      <c r="N54" s="169">
        <f t="shared" si="17"/>
        <v>0</v>
      </c>
      <c r="O54" s="169">
        <f t="shared" si="17"/>
        <v>0</v>
      </c>
      <c r="P54" s="169">
        <f t="shared" si="17"/>
        <v>0</v>
      </c>
      <c r="Q54" s="169">
        <f t="shared" si="17"/>
        <v>0</v>
      </c>
      <c r="R54" s="169">
        <f t="shared" si="17"/>
        <v>0</v>
      </c>
      <c r="S54" s="169">
        <f t="shared" si="17"/>
        <v>0.96871064613000102</v>
      </c>
      <c r="T54" s="169">
        <f t="shared" si="17"/>
        <v>0.93840031592560402</v>
      </c>
      <c r="U54" s="169">
        <f t="shared" si="17"/>
        <v>0.90903837636888896</v>
      </c>
      <c r="V54" s="169">
        <f t="shared" si="17"/>
        <v>0.88059515292927337</v>
      </c>
      <c r="W54" s="169">
        <f t="shared" si="17"/>
        <v>0.85304189957306342</v>
      </c>
    </row>
    <row r="55" spans="1:23" s="16" customFormat="1" outlineLevel="2" x14ac:dyDescent="0.2">
      <c r="A55" s="163"/>
      <c r="B55" s="163"/>
      <c r="C55" s="164"/>
      <c r="D55" s="165"/>
      <c r="E55" s="16" t="str">
        <f xml:space="preserve"> E$32</f>
        <v>PV discount factor (Residential retail)</v>
      </c>
      <c r="F55" s="166">
        <f t="shared" ref="F55:W55" si="18" xml:space="preserve"> F$32</f>
        <v>0</v>
      </c>
      <c r="G55" s="16" t="str">
        <f t="shared" si="18"/>
        <v>factor</v>
      </c>
      <c r="H55" s="173">
        <f t="shared" si="18"/>
        <v>4.5497863909268306</v>
      </c>
      <c r="I55" s="16">
        <f t="shared" si="18"/>
        <v>0</v>
      </c>
      <c r="J55" s="169">
        <f t="shared" si="18"/>
        <v>0</v>
      </c>
      <c r="K55" s="169">
        <f t="shared" si="18"/>
        <v>0</v>
      </c>
      <c r="L55" s="169">
        <f t="shared" si="18"/>
        <v>0</v>
      </c>
      <c r="M55" s="169">
        <f t="shared" si="18"/>
        <v>0</v>
      </c>
      <c r="N55" s="169">
        <f t="shared" si="18"/>
        <v>0</v>
      </c>
      <c r="O55" s="169">
        <f t="shared" si="18"/>
        <v>0</v>
      </c>
      <c r="P55" s="169">
        <f t="shared" si="18"/>
        <v>0</v>
      </c>
      <c r="Q55" s="169">
        <f t="shared" si="18"/>
        <v>0</v>
      </c>
      <c r="R55" s="169">
        <f t="shared" si="18"/>
        <v>0</v>
      </c>
      <c r="S55" s="169">
        <f t="shared" si="18"/>
        <v>0.96871064613000102</v>
      </c>
      <c r="T55" s="169">
        <f t="shared" si="18"/>
        <v>0.93840031592560402</v>
      </c>
      <c r="U55" s="169">
        <f t="shared" si="18"/>
        <v>0.90903837636888896</v>
      </c>
      <c r="V55" s="169">
        <f t="shared" si="18"/>
        <v>0.88059515292927337</v>
      </c>
      <c r="W55" s="169">
        <f t="shared" si="18"/>
        <v>0.85304189957306342</v>
      </c>
    </row>
    <row r="56" spans="1:23" s="16" customFormat="1" outlineLevel="2" x14ac:dyDescent="0.2">
      <c r="A56" s="163"/>
      <c r="B56" s="163"/>
      <c r="C56" s="164"/>
      <c r="D56" s="165"/>
      <c r="E56" s="16" t="str">
        <f xml:space="preserve"> E$33</f>
        <v>PV discount factor (Business retail)</v>
      </c>
      <c r="F56" s="166">
        <f t="shared" ref="F56:W56" si="19" xml:space="preserve"> F$33</f>
        <v>0</v>
      </c>
      <c r="G56" s="16" t="str">
        <f t="shared" si="19"/>
        <v>factor</v>
      </c>
      <c r="H56" s="173">
        <f t="shared" si="19"/>
        <v>4.5497863909268306</v>
      </c>
      <c r="I56" s="16">
        <f t="shared" si="19"/>
        <v>0</v>
      </c>
      <c r="J56" s="169">
        <f t="shared" si="19"/>
        <v>0</v>
      </c>
      <c r="K56" s="169">
        <f t="shared" si="19"/>
        <v>0</v>
      </c>
      <c r="L56" s="169">
        <f t="shared" si="19"/>
        <v>0</v>
      </c>
      <c r="M56" s="169">
        <f t="shared" si="19"/>
        <v>0</v>
      </c>
      <c r="N56" s="169">
        <f t="shared" si="19"/>
        <v>0</v>
      </c>
      <c r="O56" s="169">
        <f t="shared" si="19"/>
        <v>0</v>
      </c>
      <c r="P56" s="169">
        <f t="shared" si="19"/>
        <v>0</v>
      </c>
      <c r="Q56" s="169">
        <f t="shared" si="19"/>
        <v>0</v>
      </c>
      <c r="R56" s="169">
        <f t="shared" si="19"/>
        <v>0</v>
      </c>
      <c r="S56" s="169">
        <f t="shared" si="19"/>
        <v>0.96871064613000102</v>
      </c>
      <c r="T56" s="169">
        <f t="shared" si="19"/>
        <v>0.93840031592560402</v>
      </c>
      <c r="U56" s="169">
        <f t="shared" si="19"/>
        <v>0.90903837636888896</v>
      </c>
      <c r="V56" s="169">
        <f t="shared" si="19"/>
        <v>0.88059515292927337</v>
      </c>
      <c r="W56" s="169">
        <f t="shared" si="19"/>
        <v>0.85304189957306342</v>
      </c>
    </row>
    <row r="57" spans="1:23" s="16" customFormat="1" outlineLevel="2" x14ac:dyDescent="0.2">
      <c r="A57" s="163"/>
      <c r="B57" s="163"/>
      <c r="C57" s="164"/>
      <c r="D57" s="165"/>
      <c r="E57" s="161" t="str">
        <f>Time!E28</f>
        <v>Forecast start period flag</v>
      </c>
      <c r="F57" s="161">
        <f>Time!F28</f>
        <v>0</v>
      </c>
      <c r="G57" s="161" t="str">
        <f>Time!G28</f>
        <v>flag</v>
      </c>
      <c r="H57" s="161">
        <f>Time!H28</f>
        <v>1</v>
      </c>
      <c r="I57" s="161">
        <f>Time!I28</f>
        <v>0</v>
      </c>
      <c r="J57" s="161">
        <f>Time!J28</f>
        <v>0</v>
      </c>
      <c r="K57" s="161">
        <f>Time!K28</f>
        <v>0</v>
      </c>
      <c r="L57" s="161">
        <f>Time!L28</f>
        <v>0</v>
      </c>
      <c r="M57" s="161">
        <f>Time!M28</f>
        <v>0</v>
      </c>
      <c r="N57" s="161">
        <f>Time!N28</f>
        <v>0</v>
      </c>
      <c r="O57" s="161">
        <f>Time!O28</f>
        <v>0</v>
      </c>
      <c r="P57" s="161">
        <f>Time!P28</f>
        <v>0</v>
      </c>
      <c r="Q57" s="161">
        <f>Time!Q28</f>
        <v>0</v>
      </c>
      <c r="R57" s="161">
        <f>Time!R28</f>
        <v>0</v>
      </c>
      <c r="S57" s="161">
        <f>Time!S28</f>
        <v>1</v>
      </c>
      <c r="T57" s="161">
        <f>Time!T28</f>
        <v>0</v>
      </c>
      <c r="U57" s="161">
        <f>Time!U28</f>
        <v>0</v>
      </c>
      <c r="V57" s="161">
        <f>Time!V28</f>
        <v>0</v>
      </c>
      <c r="W57" s="161">
        <f>Time!W28</f>
        <v>0</v>
      </c>
    </row>
    <row r="58" spans="1:23" s="169" customFormat="1" outlineLevel="2" x14ac:dyDescent="0.2">
      <c r="A58" s="163"/>
      <c r="B58" s="163"/>
      <c r="C58" s="164"/>
      <c r="D58" s="165"/>
      <c r="E58" s="16" t="s">
        <v>1322</v>
      </c>
      <c r="F58" s="16"/>
      <c r="G58" s="16" t="s">
        <v>526</v>
      </c>
      <c r="H58" s="16"/>
      <c r="I58" s="16"/>
      <c r="J58" s="169">
        <f t="shared" ref="J58:R58" si="20" xml:space="preserve"> IF(J$57 = 1, J49, 0)</f>
        <v>0</v>
      </c>
      <c r="K58" s="169">
        <f t="shared" si="20"/>
        <v>0</v>
      </c>
      <c r="L58" s="169">
        <f t="shared" si="20"/>
        <v>0</v>
      </c>
      <c r="M58" s="169">
        <f t="shared" si="20"/>
        <v>0</v>
      </c>
      <c r="N58" s="169">
        <f t="shared" si="20"/>
        <v>0</v>
      </c>
      <c r="O58" s="169">
        <f t="shared" si="20"/>
        <v>0</v>
      </c>
      <c r="P58" s="169">
        <f t="shared" si="20"/>
        <v>0</v>
      </c>
      <c r="Q58" s="169">
        <f t="shared" si="20"/>
        <v>0</v>
      </c>
      <c r="R58" s="169">
        <f t="shared" si="20"/>
        <v>0</v>
      </c>
      <c r="S58" s="169">
        <f xml:space="preserve"> IF(S$57 = 1, S49, 0)</f>
        <v>0.96871064613000102</v>
      </c>
      <c r="T58" s="169">
        <f t="shared" ref="T58:W58" si="21" xml:space="preserve"> IF(T$57 = 1, T49, 0)</f>
        <v>0</v>
      </c>
      <c r="U58" s="169">
        <f t="shared" si="21"/>
        <v>0</v>
      </c>
      <c r="V58" s="169">
        <f t="shared" si="21"/>
        <v>0</v>
      </c>
      <c r="W58" s="169">
        <f t="shared" si="21"/>
        <v>0</v>
      </c>
    </row>
    <row r="59" spans="1:23" s="169" customFormat="1" outlineLevel="2" x14ac:dyDescent="0.2">
      <c r="A59" s="163"/>
      <c r="B59" s="163"/>
      <c r="C59" s="164"/>
      <c r="D59" s="165"/>
      <c r="E59" s="16" t="s">
        <v>1323</v>
      </c>
      <c r="F59" s="16"/>
      <c r="G59" s="16" t="s">
        <v>526</v>
      </c>
      <c r="H59" s="16"/>
      <c r="I59" s="16"/>
      <c r="J59" s="169">
        <f t="shared" ref="J59:R59" si="22" xml:space="preserve"> IF(J$57 = 1, J50, 0)</f>
        <v>0</v>
      </c>
      <c r="K59" s="169">
        <f t="shared" si="22"/>
        <v>0</v>
      </c>
      <c r="L59" s="169">
        <f t="shared" si="22"/>
        <v>0</v>
      </c>
      <c r="M59" s="169">
        <f t="shared" si="22"/>
        <v>0</v>
      </c>
      <c r="N59" s="169">
        <f t="shared" si="22"/>
        <v>0</v>
      </c>
      <c r="O59" s="169">
        <f t="shared" si="22"/>
        <v>0</v>
      </c>
      <c r="P59" s="169">
        <f t="shared" si="22"/>
        <v>0</v>
      </c>
      <c r="Q59" s="169">
        <f t="shared" si="22"/>
        <v>0</v>
      </c>
      <c r="R59" s="169">
        <f t="shared" si="22"/>
        <v>0</v>
      </c>
      <c r="S59" s="169">
        <f t="shared" ref="S59:W59" si="23" xml:space="preserve"> IF(S$57 = 1, S50, 0)</f>
        <v>0.96871064613000102</v>
      </c>
      <c r="T59" s="169">
        <f t="shared" si="23"/>
        <v>0</v>
      </c>
      <c r="U59" s="169">
        <f t="shared" si="23"/>
        <v>0</v>
      </c>
      <c r="V59" s="169">
        <f t="shared" si="23"/>
        <v>0</v>
      </c>
      <c r="W59" s="169">
        <f t="shared" si="23"/>
        <v>0</v>
      </c>
    </row>
    <row r="60" spans="1:23" s="169" customFormat="1" outlineLevel="2" x14ac:dyDescent="0.2">
      <c r="A60" s="163"/>
      <c r="B60" s="163"/>
      <c r="C60" s="164"/>
      <c r="D60" s="165"/>
      <c r="E60" s="16" t="s">
        <v>1324</v>
      </c>
      <c r="F60" s="16"/>
      <c r="G60" s="16" t="s">
        <v>526</v>
      </c>
      <c r="H60" s="16"/>
      <c r="I60" s="16"/>
      <c r="J60" s="169">
        <f t="shared" ref="J60:R60" si="24" xml:space="preserve"> IF(J$57 = 1, J51, 0)</f>
        <v>0</v>
      </c>
      <c r="K60" s="169">
        <f t="shared" si="24"/>
        <v>0</v>
      </c>
      <c r="L60" s="169">
        <f t="shared" si="24"/>
        <v>0</v>
      </c>
      <c r="M60" s="169">
        <f t="shared" si="24"/>
        <v>0</v>
      </c>
      <c r="N60" s="169">
        <f t="shared" si="24"/>
        <v>0</v>
      </c>
      <c r="O60" s="169">
        <f t="shared" si="24"/>
        <v>0</v>
      </c>
      <c r="P60" s="169">
        <f t="shared" si="24"/>
        <v>0</v>
      </c>
      <c r="Q60" s="169">
        <f t="shared" si="24"/>
        <v>0</v>
      </c>
      <c r="R60" s="169">
        <f t="shared" si="24"/>
        <v>0</v>
      </c>
      <c r="S60" s="169">
        <f t="shared" ref="S60:W60" si="25" xml:space="preserve"> IF(S$57 = 1, S51, 0)</f>
        <v>0.96871064613000102</v>
      </c>
      <c r="T60" s="169">
        <f t="shared" si="25"/>
        <v>0</v>
      </c>
      <c r="U60" s="169">
        <f t="shared" si="25"/>
        <v>0</v>
      </c>
      <c r="V60" s="169">
        <f t="shared" si="25"/>
        <v>0</v>
      </c>
      <c r="W60" s="169">
        <f t="shared" si="25"/>
        <v>0</v>
      </c>
    </row>
    <row r="61" spans="1:23" s="169" customFormat="1" outlineLevel="2" x14ac:dyDescent="0.2">
      <c r="A61" s="163"/>
      <c r="B61" s="163"/>
      <c r="C61" s="164"/>
      <c r="D61" s="165"/>
      <c r="E61" s="16" t="s">
        <v>1325</v>
      </c>
      <c r="F61" s="16"/>
      <c r="G61" s="16" t="s">
        <v>526</v>
      </c>
      <c r="H61" s="16"/>
      <c r="I61" s="16"/>
      <c r="J61" s="169">
        <f t="shared" ref="J61:R61" si="26" xml:space="preserve"> IF(J$57 = 1, J52, 0)</f>
        <v>0</v>
      </c>
      <c r="K61" s="169">
        <f t="shared" si="26"/>
        <v>0</v>
      </c>
      <c r="L61" s="169">
        <f t="shared" si="26"/>
        <v>0</v>
      </c>
      <c r="M61" s="169">
        <f t="shared" si="26"/>
        <v>0</v>
      </c>
      <c r="N61" s="169">
        <f t="shared" si="26"/>
        <v>0</v>
      </c>
      <c r="O61" s="169">
        <f t="shared" si="26"/>
        <v>0</v>
      </c>
      <c r="P61" s="169">
        <f t="shared" si="26"/>
        <v>0</v>
      </c>
      <c r="Q61" s="169">
        <f t="shared" si="26"/>
        <v>0</v>
      </c>
      <c r="R61" s="169">
        <f t="shared" si="26"/>
        <v>0</v>
      </c>
      <c r="S61" s="169">
        <f t="shared" ref="S61:W61" si="27" xml:space="preserve"> IF(S$57 = 1, S52, 0)</f>
        <v>0.96871064613000102</v>
      </c>
      <c r="T61" s="169">
        <f t="shared" si="27"/>
        <v>0</v>
      </c>
      <c r="U61" s="169">
        <f t="shared" si="27"/>
        <v>0</v>
      </c>
      <c r="V61" s="169">
        <f t="shared" si="27"/>
        <v>0</v>
      </c>
      <c r="W61" s="169">
        <f t="shared" si="27"/>
        <v>0</v>
      </c>
    </row>
    <row r="62" spans="1:23" s="169" customFormat="1" outlineLevel="2" x14ac:dyDescent="0.2">
      <c r="A62" s="163"/>
      <c r="B62" s="163"/>
      <c r="C62" s="164"/>
      <c r="D62" s="165"/>
      <c r="E62" s="16" t="s">
        <v>1326</v>
      </c>
      <c r="F62" s="16"/>
      <c r="G62" s="16" t="s">
        <v>526</v>
      </c>
      <c r="H62" s="16"/>
      <c r="I62" s="16"/>
      <c r="J62" s="169">
        <f t="shared" ref="J62:R62" si="28" xml:space="preserve"> IF(J$57 = 1, J53, 0)</f>
        <v>0</v>
      </c>
      <c r="K62" s="169">
        <f t="shared" si="28"/>
        <v>0</v>
      </c>
      <c r="L62" s="169">
        <f t="shared" si="28"/>
        <v>0</v>
      </c>
      <c r="M62" s="169">
        <f t="shared" si="28"/>
        <v>0</v>
      </c>
      <c r="N62" s="169">
        <f t="shared" si="28"/>
        <v>0</v>
      </c>
      <c r="O62" s="169">
        <f t="shared" si="28"/>
        <v>0</v>
      </c>
      <c r="P62" s="169">
        <f t="shared" si="28"/>
        <v>0</v>
      </c>
      <c r="Q62" s="169">
        <f t="shared" si="28"/>
        <v>0</v>
      </c>
      <c r="R62" s="169">
        <f t="shared" si="28"/>
        <v>0</v>
      </c>
      <c r="S62" s="169">
        <f t="shared" ref="S62:W62" si="29" xml:space="preserve"> IF(S$57 = 1, S53, 0)</f>
        <v>0.96871064613000102</v>
      </c>
      <c r="T62" s="169">
        <f t="shared" si="29"/>
        <v>0</v>
      </c>
      <c r="U62" s="169">
        <f t="shared" si="29"/>
        <v>0</v>
      </c>
      <c r="V62" s="169">
        <f t="shared" si="29"/>
        <v>0</v>
      </c>
      <c r="W62" s="169">
        <f t="shared" si="29"/>
        <v>0</v>
      </c>
    </row>
    <row r="63" spans="1:23" s="169" customFormat="1" outlineLevel="2" x14ac:dyDescent="0.2">
      <c r="A63" s="163"/>
      <c r="B63" s="163"/>
      <c r="C63" s="164"/>
      <c r="D63" s="165"/>
      <c r="E63" s="16" t="s">
        <v>1327</v>
      </c>
      <c r="F63" s="16"/>
      <c r="G63" s="16" t="s">
        <v>526</v>
      </c>
      <c r="H63" s="16"/>
      <c r="I63" s="16"/>
      <c r="J63" s="169">
        <f t="shared" ref="J63:R63" si="30" xml:space="preserve"> IF(J$57 = 1, J54, 0)</f>
        <v>0</v>
      </c>
      <c r="K63" s="169">
        <f t="shared" si="30"/>
        <v>0</v>
      </c>
      <c r="L63" s="169">
        <f t="shared" si="30"/>
        <v>0</v>
      </c>
      <c r="M63" s="169">
        <f t="shared" si="30"/>
        <v>0</v>
      </c>
      <c r="N63" s="169">
        <f t="shared" si="30"/>
        <v>0</v>
      </c>
      <c r="O63" s="169">
        <f t="shared" si="30"/>
        <v>0</v>
      </c>
      <c r="P63" s="169">
        <f t="shared" si="30"/>
        <v>0</v>
      </c>
      <c r="Q63" s="169">
        <f t="shared" si="30"/>
        <v>0</v>
      </c>
      <c r="R63" s="169">
        <f t="shared" si="30"/>
        <v>0</v>
      </c>
      <c r="S63" s="169">
        <f t="shared" ref="S63:W63" si="31" xml:space="preserve"> IF(S$57 = 1, S54, 0)</f>
        <v>0.96871064613000102</v>
      </c>
      <c r="T63" s="169">
        <f t="shared" si="31"/>
        <v>0</v>
      </c>
      <c r="U63" s="169">
        <f t="shared" si="31"/>
        <v>0</v>
      </c>
      <c r="V63" s="169">
        <f t="shared" si="31"/>
        <v>0</v>
      </c>
      <c r="W63" s="169">
        <f t="shared" si="31"/>
        <v>0</v>
      </c>
    </row>
    <row r="64" spans="1:23" s="169" customFormat="1" outlineLevel="2" x14ac:dyDescent="0.2">
      <c r="A64" s="163"/>
      <c r="B64" s="163"/>
      <c r="C64" s="164"/>
      <c r="D64" s="165"/>
      <c r="E64" s="16" t="s">
        <v>1328</v>
      </c>
      <c r="F64" s="16"/>
      <c r="G64" s="16" t="s">
        <v>526</v>
      </c>
      <c r="H64" s="16"/>
      <c r="I64" s="16"/>
      <c r="J64" s="169">
        <f t="shared" ref="J64:R64" si="32" xml:space="preserve"> IF(J$57 = 1, J55, 0)</f>
        <v>0</v>
      </c>
      <c r="K64" s="169">
        <f t="shared" si="32"/>
        <v>0</v>
      </c>
      <c r="L64" s="169">
        <f t="shared" si="32"/>
        <v>0</v>
      </c>
      <c r="M64" s="169">
        <f t="shared" si="32"/>
        <v>0</v>
      </c>
      <c r="N64" s="169">
        <f t="shared" si="32"/>
        <v>0</v>
      </c>
      <c r="O64" s="169">
        <f t="shared" si="32"/>
        <v>0</v>
      </c>
      <c r="P64" s="169">
        <f t="shared" si="32"/>
        <v>0</v>
      </c>
      <c r="Q64" s="169">
        <f t="shared" si="32"/>
        <v>0</v>
      </c>
      <c r="R64" s="169">
        <f t="shared" si="32"/>
        <v>0</v>
      </c>
      <c r="S64" s="169">
        <f t="shared" ref="S64:W64" si="33" xml:space="preserve"> IF(S$57 = 1, S55, 0)</f>
        <v>0.96871064613000102</v>
      </c>
      <c r="T64" s="169">
        <f t="shared" si="33"/>
        <v>0</v>
      </c>
      <c r="U64" s="169">
        <f t="shared" si="33"/>
        <v>0</v>
      </c>
      <c r="V64" s="169">
        <f t="shared" si="33"/>
        <v>0</v>
      </c>
      <c r="W64" s="169">
        <f t="shared" si="33"/>
        <v>0</v>
      </c>
    </row>
    <row r="65" spans="1:23" s="169" customFormat="1" outlineLevel="2" x14ac:dyDescent="0.2">
      <c r="A65" s="163"/>
      <c r="B65" s="163"/>
      <c r="C65" s="164"/>
      <c r="D65" s="165"/>
      <c r="E65" s="16" t="s">
        <v>1329</v>
      </c>
      <c r="F65" s="16"/>
      <c r="G65" s="16" t="s">
        <v>526</v>
      </c>
      <c r="H65" s="16"/>
      <c r="I65" s="16"/>
      <c r="J65" s="169">
        <f t="shared" ref="J65:R65" si="34" xml:space="preserve"> IF(J$57 = 1, J56, 0)</f>
        <v>0</v>
      </c>
      <c r="K65" s="169">
        <f t="shared" si="34"/>
        <v>0</v>
      </c>
      <c r="L65" s="169">
        <f t="shared" si="34"/>
        <v>0</v>
      </c>
      <c r="M65" s="169">
        <f t="shared" si="34"/>
        <v>0</v>
      </c>
      <c r="N65" s="169">
        <f t="shared" si="34"/>
        <v>0</v>
      </c>
      <c r="O65" s="169">
        <f t="shared" si="34"/>
        <v>0</v>
      </c>
      <c r="P65" s="169">
        <f t="shared" si="34"/>
        <v>0</v>
      </c>
      <c r="Q65" s="169">
        <f t="shared" si="34"/>
        <v>0</v>
      </c>
      <c r="R65" s="169">
        <f t="shared" si="34"/>
        <v>0</v>
      </c>
      <c r="S65" s="169">
        <f t="shared" ref="S65:W65" si="35" xml:space="preserve"> IF(S$57 = 1, S56, 0)</f>
        <v>0.96871064613000102</v>
      </c>
      <c r="T65" s="169">
        <f t="shared" si="35"/>
        <v>0</v>
      </c>
      <c r="U65" s="169">
        <f t="shared" si="35"/>
        <v>0</v>
      </c>
      <c r="V65" s="169">
        <f t="shared" si="35"/>
        <v>0</v>
      </c>
      <c r="W65" s="169">
        <f t="shared" si="35"/>
        <v>0</v>
      </c>
    </row>
    <row r="66" spans="1:23" s="16" customFormat="1" outlineLevel="2" x14ac:dyDescent="0.2">
      <c r="A66" s="163"/>
      <c r="B66" s="163"/>
      <c r="C66" s="164"/>
      <c r="D66" s="165"/>
    </row>
    <row r="67" spans="1:23" s="138" customFormat="1" outlineLevel="2" x14ac:dyDescent="0.2">
      <c r="A67" s="157"/>
      <c r="B67" s="157"/>
      <c r="C67" s="158"/>
      <c r="D67" s="159"/>
      <c r="E67" s="138" t="str">
        <f xml:space="preserve"> Calc!E$2163</f>
        <v xml:space="preserve">Company - Unprofiled post financeability adjustments eligible for tax uplift - real (2022-23 CPIH FYA prices) (WR) </v>
      </c>
      <c r="F67" s="139">
        <f xml:space="preserve"> Calc!F$2163</f>
        <v>0</v>
      </c>
      <c r="G67" s="138" t="str">
        <f xml:space="preserve"> Calc!G$2163</f>
        <v>£m</v>
      </c>
    </row>
    <row r="68" spans="1:23" s="138" customFormat="1" outlineLevel="2" x14ac:dyDescent="0.2">
      <c r="A68" s="157"/>
      <c r="B68" s="157"/>
      <c r="C68" s="158"/>
      <c r="D68" s="159"/>
      <c r="E68" s="138" t="str">
        <f xml:space="preserve"> Calc!E$2164</f>
        <v xml:space="preserve">Company - Unprofiled post financeability adjustments eligible for tax uplift - real (2022-23 CPIH FYA prices) (WN) </v>
      </c>
      <c r="F68" s="139">
        <f xml:space="preserve"> Calc!F$2164</f>
        <v>0</v>
      </c>
      <c r="G68" s="138" t="str">
        <f xml:space="preserve"> Calc!G$2164</f>
        <v>£m</v>
      </c>
    </row>
    <row r="69" spans="1:23" s="138" customFormat="1" outlineLevel="2" x14ac:dyDescent="0.2">
      <c r="A69" s="157"/>
      <c r="B69" s="157"/>
      <c r="C69" s="158"/>
      <c r="D69" s="159"/>
      <c r="E69" s="138" t="str">
        <f xml:space="preserve"> Calc!E$2165</f>
        <v xml:space="preserve">Company - Unprofiled post financeability adjustments eligible for tax uplift - real (2022-23 CPIH FYA prices) (WWN) </v>
      </c>
      <c r="F69" s="139">
        <f xml:space="preserve"> Calc!F$2165</f>
        <v>0</v>
      </c>
      <c r="G69" s="138" t="str">
        <f xml:space="preserve"> Calc!G$2165</f>
        <v>£m</v>
      </c>
    </row>
    <row r="70" spans="1:23" s="138" customFormat="1" outlineLevel="2" x14ac:dyDescent="0.2">
      <c r="A70" s="157"/>
      <c r="B70" s="157"/>
      <c r="C70" s="158"/>
      <c r="D70" s="159"/>
      <c r="E70" s="138" t="str">
        <f xml:space="preserve"> Calc!E$2166</f>
        <v xml:space="preserve">Company - Unprofiled post financeability adjustments eligible for tax uplift - real (2022-23 CPIH FYA prices) (BR) </v>
      </c>
      <c r="F70" s="139">
        <f xml:space="preserve"> Calc!F$2166</f>
        <v>0</v>
      </c>
      <c r="G70" s="138" t="str">
        <f xml:space="preserve"> Calc!G$2166</f>
        <v>£m</v>
      </c>
    </row>
    <row r="71" spans="1:23" s="138" customFormat="1" outlineLevel="2" x14ac:dyDescent="0.2">
      <c r="A71" s="157"/>
      <c r="B71" s="157"/>
      <c r="C71" s="158"/>
      <c r="D71" s="159"/>
      <c r="E71" s="138" t="str">
        <f xml:space="preserve"> Calc!E$2167</f>
        <v xml:space="preserve">Company - Unprofiled post financeability adjustments eligible for tax uplift - real (2022-23 CPIH FYA prices) (ADDN1) </v>
      </c>
      <c r="F71" s="139">
        <f xml:space="preserve"> Calc!F$2167</f>
        <v>0</v>
      </c>
      <c r="G71" s="138" t="str">
        <f xml:space="preserve"> Calc!G$2167</f>
        <v>£m</v>
      </c>
    </row>
    <row r="72" spans="1:23" s="138" customFormat="1" outlineLevel="2" x14ac:dyDescent="0.2">
      <c r="A72" s="157"/>
      <c r="B72" s="157"/>
      <c r="C72" s="158"/>
      <c r="D72" s="159"/>
      <c r="E72" s="138" t="str">
        <f xml:space="preserve"> Calc!E$2168</f>
        <v xml:space="preserve">Company - Unprofiled post financeability adjustments eligible for tax uplift - real (2022-23 CPIH FYA prices) (ADDN2) </v>
      </c>
      <c r="F72" s="139">
        <f xml:space="preserve"> Calc!F$2168</f>
        <v>0</v>
      </c>
      <c r="G72" s="138" t="str">
        <f xml:space="preserve"> Calc!G$2168</f>
        <v>£m</v>
      </c>
    </row>
    <row r="73" spans="1:23" s="138" customFormat="1" outlineLevel="2" x14ac:dyDescent="0.2">
      <c r="A73" s="157"/>
      <c r="B73" s="157"/>
      <c r="C73" s="158"/>
      <c r="D73" s="159"/>
      <c r="F73" s="139"/>
    </row>
    <row r="74" spans="1:23" s="138" customFormat="1" outlineLevel="2" x14ac:dyDescent="0.2">
      <c r="A74" s="157"/>
      <c r="B74" s="157"/>
      <c r="C74" s="158"/>
      <c r="D74" s="159"/>
      <c r="E74" s="138" t="str">
        <f xml:space="preserve"> Calc!E$2171</f>
        <v xml:space="preserve">Company - Unprofiled post financeability adjustments not eligible for tax uplift - real (2022-23 CPIH FYA prices) (WR) </v>
      </c>
      <c r="F74" s="139">
        <f xml:space="preserve"> Calc!F$2171</f>
        <v>2.6253185082271617</v>
      </c>
      <c r="G74" s="138" t="str">
        <f xml:space="preserve"> Calc!G$2171</f>
        <v>£m</v>
      </c>
    </row>
    <row r="75" spans="1:23" s="138" customFormat="1" outlineLevel="2" x14ac:dyDescent="0.2">
      <c r="A75" s="157"/>
      <c r="B75" s="157"/>
      <c r="C75" s="158"/>
      <c r="D75" s="159"/>
      <c r="E75" s="138" t="str">
        <f xml:space="preserve"> Calc!E$2172</f>
        <v xml:space="preserve">Company - Unprofiled post financeability adjustments not eligible for tax uplift - real (2022-23 CPIH FYA prices) (WN) </v>
      </c>
      <c r="F75" s="139">
        <f xml:space="preserve"> Calc!F$2172</f>
        <v>12.51023739473108</v>
      </c>
      <c r="G75" s="138" t="str">
        <f xml:space="preserve"> Calc!G$2172</f>
        <v>£m</v>
      </c>
    </row>
    <row r="76" spans="1:23" s="138" customFormat="1" outlineLevel="2" x14ac:dyDescent="0.2">
      <c r="A76" s="157"/>
      <c r="B76" s="157"/>
      <c r="C76" s="158"/>
      <c r="D76" s="159"/>
      <c r="E76" s="138" t="str">
        <f xml:space="preserve"> Calc!E$2173</f>
        <v xml:space="preserve">Company - Unprofiled post financeability adjustments not eligible for tax uplift - real (2022-23 CPIH FYA prices) (WWN) </v>
      </c>
      <c r="F76" s="139">
        <f xml:space="preserve"> Calc!F$2173</f>
        <v>12.236580534746103</v>
      </c>
      <c r="G76" s="138" t="str">
        <f xml:space="preserve"> Calc!G$2173</f>
        <v>£m</v>
      </c>
    </row>
    <row r="77" spans="1:23" s="138" customFormat="1" outlineLevel="2" x14ac:dyDescent="0.2">
      <c r="A77" s="157"/>
      <c r="B77" s="157"/>
      <c r="C77" s="158"/>
      <c r="D77" s="159"/>
      <c r="E77" s="138" t="str">
        <f xml:space="preserve"> Calc!E$2174</f>
        <v xml:space="preserve">Company - Unprofiled post financeability adjustments not eligible for tax uplift - real (2022-23 CPIH FYA prices) (BR) </v>
      </c>
      <c r="F77" s="139">
        <f xml:space="preserve"> Calc!F$2174</f>
        <v>-9.3771184623047454E-2</v>
      </c>
      <c r="G77" s="138" t="str">
        <f xml:space="preserve"> Calc!G$2174</f>
        <v>£m</v>
      </c>
    </row>
    <row r="78" spans="1:23" s="138" customFormat="1" outlineLevel="2" x14ac:dyDescent="0.2">
      <c r="A78" s="157"/>
      <c r="B78" s="157"/>
      <c r="C78" s="158"/>
      <c r="D78" s="159"/>
      <c r="E78" s="138" t="str">
        <f xml:space="preserve"> Calc!E$2175</f>
        <v xml:space="preserve">Company - Unprofiled post financeability adjustments not eligible for tax uplift - real (2022-23 CPIH FYA prices) (ADDN1) </v>
      </c>
      <c r="F78" s="139">
        <f xml:space="preserve"> Calc!F$2175</f>
        <v>0</v>
      </c>
      <c r="G78" s="138" t="str">
        <f xml:space="preserve"> Calc!G$2175</f>
        <v>£m</v>
      </c>
    </row>
    <row r="79" spans="1:23" s="138" customFormat="1" outlineLevel="2" x14ac:dyDescent="0.2">
      <c r="A79" s="157"/>
      <c r="B79" s="157"/>
      <c r="C79" s="158"/>
      <c r="D79" s="159"/>
      <c r="E79" s="138" t="str">
        <f xml:space="preserve"> Calc!E$2176</f>
        <v xml:space="preserve">Company - Unprofiled post financeability adjustments not eligible for tax uplift - real (2022-23 CPIH FYA prices) (ADDN2) </v>
      </c>
      <c r="F79" s="139">
        <f xml:space="preserve"> Calc!F$2176</f>
        <v>0</v>
      </c>
      <c r="G79" s="138" t="str">
        <f xml:space="preserve"> Calc!G$2176</f>
        <v>£m</v>
      </c>
    </row>
    <row r="80" spans="1:23" s="138" customFormat="1" outlineLevel="2" x14ac:dyDescent="0.2">
      <c r="A80" s="157"/>
      <c r="B80" s="157"/>
      <c r="C80" s="158"/>
      <c r="D80" s="159"/>
      <c r="F80" s="139"/>
    </row>
    <row r="81" spans="1:23" s="138" customFormat="1" outlineLevel="2" x14ac:dyDescent="0.2">
      <c r="A81" s="157"/>
      <c r="B81" s="157"/>
      <c r="C81" s="158"/>
      <c r="D81" s="159"/>
      <c r="E81" s="138" t="str">
        <f xml:space="preserve"> Calc!E$2178</f>
        <v>Company - Unprofiled - Residential retail revenue adjustment - real (2022-23 CPIH FYA prices)</v>
      </c>
      <c r="F81" s="139">
        <f xml:space="preserve"> Calc!F$2178</f>
        <v>-15.073433869401631</v>
      </c>
      <c r="G81" s="138" t="str">
        <f xml:space="preserve"> Calc!G$2178</f>
        <v>£m</v>
      </c>
    </row>
    <row r="82" spans="1:23" s="138" customFormat="1" outlineLevel="2" x14ac:dyDescent="0.2">
      <c r="A82" s="157"/>
      <c r="B82" s="157"/>
      <c r="C82" s="158"/>
      <c r="D82" s="159"/>
      <c r="E82" s="138" t="str">
        <f xml:space="preserve"> Calc!E$2179</f>
        <v>Company - Unprofiled - Business retail revenue adjustment - real (2022-23 CPIH FYA prices)</v>
      </c>
      <c r="F82" s="139">
        <f xml:space="preserve"> Calc!F$2179</f>
        <v>1.7591436110666878</v>
      </c>
      <c r="G82" s="138" t="str">
        <f xml:space="preserve"> Calc!G$2179</f>
        <v>£m</v>
      </c>
    </row>
    <row r="83" spans="1:23" s="16" customFormat="1" outlineLevel="2" x14ac:dyDescent="0.2">
      <c r="A83" s="163"/>
      <c r="B83" s="163"/>
      <c r="C83" s="164"/>
      <c r="D83" s="165"/>
    </row>
    <row r="84" spans="1:23" s="16" customFormat="1" outlineLevel="2" x14ac:dyDescent="0.2">
      <c r="A84" s="163"/>
      <c r="B84" s="163"/>
      <c r="C84" s="164"/>
      <c r="D84" s="165"/>
      <c r="E84" s="161" t="str">
        <f>Time!E28</f>
        <v>Forecast start period flag</v>
      </c>
      <c r="F84" s="161">
        <f>Time!F28</f>
        <v>0</v>
      </c>
      <c r="G84" s="161" t="str">
        <f>Time!G28</f>
        <v>flag</v>
      </c>
      <c r="H84" s="161">
        <f>Time!H28</f>
        <v>1</v>
      </c>
      <c r="I84" s="161">
        <f>Time!I28</f>
        <v>0</v>
      </c>
      <c r="J84" s="161">
        <f>Time!J28</f>
        <v>0</v>
      </c>
      <c r="K84" s="161">
        <f>Time!K28</f>
        <v>0</v>
      </c>
      <c r="L84" s="161">
        <f>Time!L28</f>
        <v>0</v>
      </c>
      <c r="M84" s="161">
        <f>Time!M28</f>
        <v>0</v>
      </c>
      <c r="N84" s="161">
        <f>Time!N28</f>
        <v>0</v>
      </c>
      <c r="O84" s="161">
        <f>Time!O28</f>
        <v>0</v>
      </c>
      <c r="P84" s="161">
        <f>Time!P28</f>
        <v>0</v>
      </c>
      <c r="Q84" s="161">
        <f>Time!Q28</f>
        <v>0</v>
      </c>
      <c r="R84" s="161">
        <f>Time!R28</f>
        <v>0</v>
      </c>
      <c r="S84" s="161">
        <f>Time!S28</f>
        <v>1</v>
      </c>
      <c r="T84" s="161">
        <f>Time!T28</f>
        <v>0</v>
      </c>
      <c r="U84" s="161">
        <f>Time!U28</f>
        <v>0</v>
      </c>
      <c r="V84" s="161">
        <f>Time!V28</f>
        <v>0</v>
      </c>
      <c r="W84" s="161">
        <f>Time!W28</f>
        <v>0</v>
      </c>
    </row>
    <row r="85" spans="1:23" s="16" customFormat="1" outlineLevel="2" x14ac:dyDescent="0.2">
      <c r="A85" s="163"/>
      <c r="B85" s="163"/>
      <c r="C85" s="164"/>
      <c r="D85" s="165"/>
    </row>
    <row r="86" spans="1:23" s="169" customFormat="1" outlineLevel="2" x14ac:dyDescent="0.2">
      <c r="A86" s="163"/>
      <c r="B86" s="163"/>
      <c r="C86" s="164"/>
      <c r="D86" s="165"/>
      <c r="E86" s="16" t="str">
        <f xml:space="preserve"> E$58</f>
        <v>PV discount factor at base date (WR)</v>
      </c>
      <c r="F86" s="16">
        <f t="shared" ref="F86:W86" si="36" xml:space="preserve"> F$58</f>
        <v>0</v>
      </c>
      <c r="G86" s="16" t="str">
        <f t="shared" si="36"/>
        <v>factor</v>
      </c>
      <c r="H86" s="16">
        <f t="shared" si="36"/>
        <v>0</v>
      </c>
      <c r="I86" s="16">
        <f t="shared" si="36"/>
        <v>0</v>
      </c>
      <c r="J86" s="169">
        <f t="shared" si="36"/>
        <v>0</v>
      </c>
      <c r="K86" s="169">
        <f t="shared" si="36"/>
        <v>0</v>
      </c>
      <c r="L86" s="169">
        <f t="shared" si="36"/>
        <v>0</v>
      </c>
      <c r="M86" s="169">
        <f t="shared" si="36"/>
        <v>0</v>
      </c>
      <c r="N86" s="169">
        <f t="shared" si="36"/>
        <v>0</v>
      </c>
      <c r="O86" s="169">
        <f t="shared" si="36"/>
        <v>0</v>
      </c>
      <c r="P86" s="169">
        <f t="shared" si="36"/>
        <v>0</v>
      </c>
      <c r="Q86" s="169">
        <f t="shared" si="36"/>
        <v>0</v>
      </c>
      <c r="R86" s="169">
        <f t="shared" si="36"/>
        <v>0</v>
      </c>
      <c r="S86" s="169">
        <f xml:space="preserve"> S$58</f>
        <v>0.96871064613000102</v>
      </c>
      <c r="T86" s="169">
        <f t="shared" si="36"/>
        <v>0</v>
      </c>
      <c r="U86" s="169">
        <f t="shared" si="36"/>
        <v>0</v>
      </c>
      <c r="V86" s="169">
        <f t="shared" si="36"/>
        <v>0</v>
      </c>
      <c r="W86" s="169">
        <f t="shared" si="36"/>
        <v>0</v>
      </c>
    </row>
    <row r="87" spans="1:23" s="169" customFormat="1" outlineLevel="2" x14ac:dyDescent="0.2">
      <c r="A87" s="163"/>
      <c r="B87" s="163"/>
      <c r="C87" s="164"/>
      <c r="D87" s="165"/>
      <c r="E87" s="16" t="str">
        <f xml:space="preserve"> E$59</f>
        <v>PV discount factor at base date (WN)</v>
      </c>
      <c r="F87" s="16">
        <f t="shared" ref="F87:W87" si="37" xml:space="preserve"> F$59</f>
        <v>0</v>
      </c>
      <c r="G87" s="16" t="str">
        <f t="shared" si="37"/>
        <v>factor</v>
      </c>
      <c r="H87" s="16">
        <f t="shared" si="37"/>
        <v>0</v>
      </c>
      <c r="I87" s="16">
        <f t="shared" si="37"/>
        <v>0</v>
      </c>
      <c r="J87" s="169">
        <f t="shared" si="37"/>
        <v>0</v>
      </c>
      <c r="K87" s="169">
        <f t="shared" si="37"/>
        <v>0</v>
      </c>
      <c r="L87" s="169">
        <f t="shared" si="37"/>
        <v>0</v>
      </c>
      <c r="M87" s="169">
        <f t="shared" si="37"/>
        <v>0</v>
      </c>
      <c r="N87" s="169">
        <f t="shared" si="37"/>
        <v>0</v>
      </c>
      <c r="O87" s="169">
        <f t="shared" si="37"/>
        <v>0</v>
      </c>
      <c r="P87" s="169">
        <f t="shared" si="37"/>
        <v>0</v>
      </c>
      <c r="Q87" s="169">
        <f t="shared" si="37"/>
        <v>0</v>
      </c>
      <c r="R87" s="169">
        <f t="shared" si="37"/>
        <v>0</v>
      </c>
      <c r="S87" s="169">
        <f t="shared" si="37"/>
        <v>0.96871064613000102</v>
      </c>
      <c r="T87" s="169">
        <f t="shared" si="37"/>
        <v>0</v>
      </c>
      <c r="U87" s="169">
        <f t="shared" si="37"/>
        <v>0</v>
      </c>
      <c r="V87" s="169">
        <f t="shared" si="37"/>
        <v>0</v>
      </c>
      <c r="W87" s="169">
        <f t="shared" si="37"/>
        <v>0</v>
      </c>
    </row>
    <row r="88" spans="1:23" s="169" customFormat="1" outlineLevel="2" x14ac:dyDescent="0.2">
      <c r="A88" s="163"/>
      <c r="B88" s="163"/>
      <c r="C88" s="164"/>
      <c r="D88" s="165"/>
      <c r="E88" s="16" t="str">
        <f xml:space="preserve"> E$60</f>
        <v>PV discount factor at base date (WWN)</v>
      </c>
      <c r="F88" s="16">
        <f t="shared" ref="F88:W88" si="38" xml:space="preserve"> F$60</f>
        <v>0</v>
      </c>
      <c r="G88" s="16" t="str">
        <f t="shared" si="38"/>
        <v>factor</v>
      </c>
      <c r="H88" s="16">
        <f t="shared" si="38"/>
        <v>0</v>
      </c>
      <c r="I88" s="16">
        <f t="shared" si="38"/>
        <v>0</v>
      </c>
      <c r="J88" s="169">
        <f t="shared" si="38"/>
        <v>0</v>
      </c>
      <c r="K88" s="169">
        <f t="shared" si="38"/>
        <v>0</v>
      </c>
      <c r="L88" s="169">
        <f t="shared" si="38"/>
        <v>0</v>
      </c>
      <c r="M88" s="169">
        <f t="shared" si="38"/>
        <v>0</v>
      </c>
      <c r="N88" s="169">
        <f t="shared" si="38"/>
        <v>0</v>
      </c>
      <c r="O88" s="169">
        <f t="shared" si="38"/>
        <v>0</v>
      </c>
      <c r="P88" s="169">
        <f t="shared" si="38"/>
        <v>0</v>
      </c>
      <c r="Q88" s="169">
        <f t="shared" si="38"/>
        <v>0</v>
      </c>
      <c r="R88" s="169">
        <f t="shared" si="38"/>
        <v>0</v>
      </c>
      <c r="S88" s="169">
        <f t="shared" si="38"/>
        <v>0.96871064613000102</v>
      </c>
      <c r="T88" s="169">
        <f t="shared" si="38"/>
        <v>0</v>
      </c>
      <c r="U88" s="169">
        <f t="shared" si="38"/>
        <v>0</v>
      </c>
      <c r="V88" s="169">
        <f t="shared" si="38"/>
        <v>0</v>
      </c>
      <c r="W88" s="169">
        <f t="shared" si="38"/>
        <v>0</v>
      </c>
    </row>
    <row r="89" spans="1:23" s="169" customFormat="1" outlineLevel="2" x14ac:dyDescent="0.2">
      <c r="A89" s="163"/>
      <c r="B89" s="163"/>
      <c r="C89" s="164"/>
      <c r="D89" s="165"/>
      <c r="E89" s="16" t="str">
        <f xml:space="preserve"> E$61</f>
        <v>PV discount factor at base date (BR)</v>
      </c>
      <c r="F89" s="16">
        <f t="shared" ref="F89:W89" si="39" xml:space="preserve"> F$61</f>
        <v>0</v>
      </c>
      <c r="G89" s="16" t="str">
        <f t="shared" si="39"/>
        <v>factor</v>
      </c>
      <c r="H89" s="16">
        <f t="shared" si="39"/>
        <v>0</v>
      </c>
      <c r="I89" s="16">
        <f t="shared" si="39"/>
        <v>0</v>
      </c>
      <c r="J89" s="169">
        <f t="shared" si="39"/>
        <v>0</v>
      </c>
      <c r="K89" s="169">
        <f t="shared" si="39"/>
        <v>0</v>
      </c>
      <c r="L89" s="169">
        <f t="shared" si="39"/>
        <v>0</v>
      </c>
      <c r="M89" s="169">
        <f t="shared" si="39"/>
        <v>0</v>
      </c>
      <c r="N89" s="169">
        <f t="shared" si="39"/>
        <v>0</v>
      </c>
      <c r="O89" s="169">
        <f t="shared" si="39"/>
        <v>0</v>
      </c>
      <c r="P89" s="169">
        <f t="shared" si="39"/>
        <v>0</v>
      </c>
      <c r="Q89" s="169">
        <f t="shared" si="39"/>
        <v>0</v>
      </c>
      <c r="R89" s="169">
        <f t="shared" si="39"/>
        <v>0</v>
      </c>
      <c r="S89" s="169">
        <f t="shared" si="39"/>
        <v>0.96871064613000102</v>
      </c>
      <c r="T89" s="169">
        <f t="shared" si="39"/>
        <v>0</v>
      </c>
      <c r="U89" s="169">
        <f t="shared" si="39"/>
        <v>0</v>
      </c>
      <c r="V89" s="169">
        <f t="shared" si="39"/>
        <v>0</v>
      </c>
      <c r="W89" s="169">
        <f t="shared" si="39"/>
        <v>0</v>
      </c>
    </row>
    <row r="90" spans="1:23" s="169" customFormat="1" outlineLevel="2" x14ac:dyDescent="0.2">
      <c r="A90" s="163"/>
      <c r="B90" s="163"/>
      <c r="C90" s="164"/>
      <c r="D90" s="165"/>
      <c r="E90" s="16" t="str">
        <f xml:space="preserve"> E$62</f>
        <v>PV discount factor at base date (ADDN1)</v>
      </c>
      <c r="F90" s="16">
        <f t="shared" ref="F90:W90" si="40" xml:space="preserve"> F$62</f>
        <v>0</v>
      </c>
      <c r="G90" s="16" t="str">
        <f t="shared" si="40"/>
        <v>factor</v>
      </c>
      <c r="H90" s="16">
        <f t="shared" si="40"/>
        <v>0</v>
      </c>
      <c r="I90" s="16">
        <f t="shared" si="40"/>
        <v>0</v>
      </c>
      <c r="J90" s="169">
        <f t="shared" si="40"/>
        <v>0</v>
      </c>
      <c r="K90" s="169">
        <f t="shared" si="40"/>
        <v>0</v>
      </c>
      <c r="L90" s="169">
        <f t="shared" si="40"/>
        <v>0</v>
      </c>
      <c r="M90" s="169">
        <f t="shared" si="40"/>
        <v>0</v>
      </c>
      <c r="N90" s="169">
        <f t="shared" si="40"/>
        <v>0</v>
      </c>
      <c r="O90" s="169">
        <f t="shared" si="40"/>
        <v>0</v>
      </c>
      <c r="P90" s="169">
        <f t="shared" si="40"/>
        <v>0</v>
      </c>
      <c r="Q90" s="169">
        <f t="shared" si="40"/>
        <v>0</v>
      </c>
      <c r="R90" s="169">
        <f t="shared" si="40"/>
        <v>0</v>
      </c>
      <c r="S90" s="169">
        <f t="shared" si="40"/>
        <v>0.96871064613000102</v>
      </c>
      <c r="T90" s="169">
        <f t="shared" si="40"/>
        <v>0</v>
      </c>
      <c r="U90" s="169">
        <f t="shared" si="40"/>
        <v>0</v>
      </c>
      <c r="V90" s="169">
        <f t="shared" si="40"/>
        <v>0</v>
      </c>
      <c r="W90" s="169">
        <f t="shared" si="40"/>
        <v>0</v>
      </c>
    </row>
    <row r="91" spans="1:23" s="169" customFormat="1" outlineLevel="2" x14ac:dyDescent="0.2">
      <c r="A91" s="163"/>
      <c r="B91" s="163"/>
      <c r="C91" s="164"/>
      <c r="D91" s="165"/>
      <c r="E91" s="16" t="str">
        <f xml:space="preserve"> E$63</f>
        <v>PV discount factor at base date (ADDN2)</v>
      </c>
      <c r="F91" s="16">
        <f t="shared" ref="F91:W91" si="41" xml:space="preserve"> F$63</f>
        <v>0</v>
      </c>
      <c r="G91" s="16" t="str">
        <f t="shared" si="41"/>
        <v>factor</v>
      </c>
      <c r="H91" s="16">
        <f t="shared" si="41"/>
        <v>0</v>
      </c>
      <c r="I91" s="16">
        <f t="shared" si="41"/>
        <v>0</v>
      </c>
      <c r="J91" s="169">
        <f t="shared" si="41"/>
        <v>0</v>
      </c>
      <c r="K91" s="169">
        <f t="shared" si="41"/>
        <v>0</v>
      </c>
      <c r="L91" s="169">
        <f t="shared" si="41"/>
        <v>0</v>
      </c>
      <c r="M91" s="169">
        <f t="shared" si="41"/>
        <v>0</v>
      </c>
      <c r="N91" s="169">
        <f t="shared" si="41"/>
        <v>0</v>
      </c>
      <c r="O91" s="169">
        <f t="shared" si="41"/>
        <v>0</v>
      </c>
      <c r="P91" s="169">
        <f t="shared" si="41"/>
        <v>0</v>
      </c>
      <c r="Q91" s="169">
        <f t="shared" si="41"/>
        <v>0</v>
      </c>
      <c r="R91" s="169">
        <f t="shared" si="41"/>
        <v>0</v>
      </c>
      <c r="S91" s="169">
        <f t="shared" si="41"/>
        <v>0.96871064613000102</v>
      </c>
      <c r="T91" s="169">
        <f t="shared" si="41"/>
        <v>0</v>
      </c>
      <c r="U91" s="169">
        <f t="shared" si="41"/>
        <v>0</v>
      </c>
      <c r="V91" s="169">
        <f t="shared" si="41"/>
        <v>0</v>
      </c>
      <c r="W91" s="169">
        <f t="shared" si="41"/>
        <v>0</v>
      </c>
    </row>
    <row r="92" spans="1:23" s="169" customFormat="1" outlineLevel="2" x14ac:dyDescent="0.2">
      <c r="A92" s="163"/>
      <c r="B92" s="163"/>
      <c r="C92" s="164"/>
      <c r="D92" s="165"/>
      <c r="E92" s="16" t="str">
        <f xml:space="preserve"> E$64</f>
        <v>PV discount factor at base date (Residential retail)</v>
      </c>
      <c r="F92" s="16">
        <f t="shared" ref="F92:W92" si="42" xml:space="preserve"> F$64</f>
        <v>0</v>
      </c>
      <c r="G92" s="16" t="str">
        <f t="shared" si="42"/>
        <v>factor</v>
      </c>
      <c r="H92" s="16">
        <f t="shared" si="42"/>
        <v>0</v>
      </c>
      <c r="I92" s="16">
        <f t="shared" si="42"/>
        <v>0</v>
      </c>
      <c r="J92" s="169">
        <f t="shared" si="42"/>
        <v>0</v>
      </c>
      <c r="K92" s="169">
        <f t="shared" si="42"/>
        <v>0</v>
      </c>
      <c r="L92" s="169">
        <f t="shared" si="42"/>
        <v>0</v>
      </c>
      <c r="M92" s="169">
        <f t="shared" si="42"/>
        <v>0</v>
      </c>
      <c r="N92" s="169">
        <f t="shared" si="42"/>
        <v>0</v>
      </c>
      <c r="O92" s="169">
        <f t="shared" si="42"/>
        <v>0</v>
      </c>
      <c r="P92" s="169">
        <f t="shared" si="42"/>
        <v>0</v>
      </c>
      <c r="Q92" s="169">
        <f t="shared" si="42"/>
        <v>0</v>
      </c>
      <c r="R92" s="169">
        <f t="shared" si="42"/>
        <v>0</v>
      </c>
      <c r="S92" s="169">
        <f t="shared" si="42"/>
        <v>0.96871064613000102</v>
      </c>
      <c r="T92" s="169">
        <f t="shared" si="42"/>
        <v>0</v>
      </c>
      <c r="U92" s="169">
        <f t="shared" si="42"/>
        <v>0</v>
      </c>
      <c r="V92" s="169">
        <f t="shared" si="42"/>
        <v>0</v>
      </c>
      <c r="W92" s="169">
        <f t="shared" si="42"/>
        <v>0</v>
      </c>
    </row>
    <row r="93" spans="1:23" s="169" customFormat="1" outlineLevel="2" x14ac:dyDescent="0.2">
      <c r="A93" s="163"/>
      <c r="B93" s="163"/>
      <c r="C93" s="164"/>
      <c r="D93" s="165"/>
      <c r="E93" s="16" t="str">
        <f xml:space="preserve"> E$65</f>
        <v>PV discount factor at base date (Business retail)</v>
      </c>
      <c r="F93" s="16">
        <f t="shared" ref="F93:W93" si="43" xml:space="preserve"> F$65</f>
        <v>0</v>
      </c>
      <c r="G93" s="16" t="str">
        <f t="shared" si="43"/>
        <v>factor</v>
      </c>
      <c r="H93" s="16">
        <f t="shared" si="43"/>
        <v>0</v>
      </c>
      <c r="I93" s="16">
        <f t="shared" si="43"/>
        <v>0</v>
      </c>
      <c r="J93" s="169">
        <f t="shared" si="43"/>
        <v>0</v>
      </c>
      <c r="K93" s="169">
        <f t="shared" si="43"/>
        <v>0</v>
      </c>
      <c r="L93" s="169">
        <f t="shared" si="43"/>
        <v>0</v>
      </c>
      <c r="M93" s="169">
        <f t="shared" si="43"/>
        <v>0</v>
      </c>
      <c r="N93" s="169">
        <f t="shared" si="43"/>
        <v>0</v>
      </c>
      <c r="O93" s="169">
        <f t="shared" si="43"/>
        <v>0</v>
      </c>
      <c r="P93" s="169">
        <f t="shared" si="43"/>
        <v>0</v>
      </c>
      <c r="Q93" s="169">
        <f t="shared" si="43"/>
        <v>0</v>
      </c>
      <c r="R93" s="169">
        <f t="shared" si="43"/>
        <v>0</v>
      </c>
      <c r="S93" s="169">
        <f t="shared" si="43"/>
        <v>0.96871064613000102</v>
      </c>
      <c r="T93" s="169">
        <f t="shared" si="43"/>
        <v>0</v>
      </c>
      <c r="U93" s="169">
        <f t="shared" si="43"/>
        <v>0</v>
      </c>
      <c r="V93" s="169">
        <f t="shared" si="43"/>
        <v>0</v>
      </c>
      <c r="W93" s="169">
        <f t="shared" si="43"/>
        <v>0</v>
      </c>
    </row>
    <row r="94" spans="1:23" s="16" customFormat="1" outlineLevel="2" x14ac:dyDescent="0.2">
      <c r="A94" s="163"/>
      <c r="B94" s="163"/>
      <c r="C94" s="164"/>
      <c r="D94" s="165"/>
    </row>
    <row r="95" spans="1:23" s="16" customFormat="1" outlineLevel="2" x14ac:dyDescent="0.2">
      <c r="A95" s="163"/>
      <c r="B95" s="163"/>
      <c r="C95" s="164"/>
      <c r="D95" s="165"/>
      <c r="E95" s="16" t="s">
        <v>1330</v>
      </c>
      <c r="G95" s="16" t="s">
        <v>158</v>
      </c>
      <c r="H95" s="166">
        <f xml:space="preserve"> SUM(J95:W95)</f>
        <v>0</v>
      </c>
      <c r="J95" s="166">
        <f xml:space="preserve"> IF(J$84 = 1, $F67 * (1/J86), 0)</f>
        <v>0</v>
      </c>
      <c r="K95" s="166">
        <f t="shared" ref="K95:W95" si="44" xml:space="preserve"> IF(K$84 = 1, $F67 * (1/K86), 0)</f>
        <v>0</v>
      </c>
      <c r="L95" s="166">
        <f t="shared" si="44"/>
        <v>0</v>
      </c>
      <c r="M95" s="166">
        <f t="shared" si="44"/>
        <v>0</v>
      </c>
      <c r="N95" s="166">
        <f t="shared" si="44"/>
        <v>0</v>
      </c>
      <c r="O95" s="166">
        <f t="shared" si="44"/>
        <v>0</v>
      </c>
      <c r="P95" s="166">
        <f t="shared" si="44"/>
        <v>0</v>
      </c>
      <c r="Q95" s="166">
        <f t="shared" si="44"/>
        <v>0</v>
      </c>
      <c r="R95" s="166">
        <f t="shared" si="44"/>
        <v>0</v>
      </c>
      <c r="S95" s="166">
        <f t="shared" si="44"/>
        <v>0</v>
      </c>
      <c r="T95" s="166">
        <f t="shared" si="44"/>
        <v>0</v>
      </c>
      <c r="U95" s="166">
        <f t="shared" si="44"/>
        <v>0</v>
      </c>
      <c r="V95" s="166">
        <f t="shared" si="44"/>
        <v>0</v>
      </c>
      <c r="W95" s="166">
        <f t="shared" si="44"/>
        <v>0</v>
      </c>
    </row>
    <row r="96" spans="1:23" s="16" customFormat="1" outlineLevel="2" x14ac:dyDescent="0.2">
      <c r="A96" s="163"/>
      <c r="B96" s="163"/>
      <c r="C96" s="164"/>
      <c r="D96" s="165"/>
      <c r="E96" s="16" t="s">
        <v>1331</v>
      </c>
      <c r="G96" s="16" t="s">
        <v>158</v>
      </c>
      <c r="H96" s="166">
        <f t="shared" ref="H96:H110" si="45" xml:space="preserve"> SUM(J96:W96)</f>
        <v>0</v>
      </c>
      <c r="J96" s="166">
        <f t="shared" ref="J96:W96" si="46" xml:space="preserve"> IF(J$84 = 1, $F68 * (1/J87), 0)</f>
        <v>0</v>
      </c>
      <c r="K96" s="166">
        <f t="shared" si="46"/>
        <v>0</v>
      </c>
      <c r="L96" s="166">
        <f t="shared" si="46"/>
        <v>0</v>
      </c>
      <c r="M96" s="166">
        <f t="shared" si="46"/>
        <v>0</v>
      </c>
      <c r="N96" s="166">
        <f t="shared" si="46"/>
        <v>0</v>
      </c>
      <c r="O96" s="166">
        <f t="shared" si="46"/>
        <v>0</v>
      </c>
      <c r="P96" s="166">
        <f t="shared" si="46"/>
        <v>0</v>
      </c>
      <c r="Q96" s="166">
        <f t="shared" si="46"/>
        <v>0</v>
      </c>
      <c r="R96" s="166">
        <f t="shared" si="46"/>
        <v>0</v>
      </c>
      <c r="S96" s="166">
        <f t="shared" si="46"/>
        <v>0</v>
      </c>
      <c r="T96" s="166">
        <f t="shared" si="46"/>
        <v>0</v>
      </c>
      <c r="U96" s="166">
        <f t="shared" si="46"/>
        <v>0</v>
      </c>
      <c r="V96" s="166">
        <f t="shared" si="46"/>
        <v>0</v>
      </c>
      <c r="W96" s="166">
        <f t="shared" si="46"/>
        <v>0</v>
      </c>
    </row>
    <row r="97" spans="1:23" s="16" customFormat="1" outlineLevel="2" x14ac:dyDescent="0.2">
      <c r="A97" s="163"/>
      <c r="B97" s="163"/>
      <c r="C97" s="164"/>
      <c r="D97" s="165"/>
      <c r="E97" s="16" t="s">
        <v>1332</v>
      </c>
      <c r="G97" s="16" t="s">
        <v>158</v>
      </c>
      <c r="H97" s="166">
        <f t="shared" si="45"/>
        <v>0</v>
      </c>
      <c r="J97" s="166">
        <f t="shared" ref="J97:W97" si="47" xml:space="preserve"> IF(J$84 = 1, $F69 * (1/J88), 0)</f>
        <v>0</v>
      </c>
      <c r="K97" s="166">
        <f t="shared" si="47"/>
        <v>0</v>
      </c>
      <c r="L97" s="166">
        <f t="shared" si="47"/>
        <v>0</v>
      </c>
      <c r="M97" s="166">
        <f t="shared" si="47"/>
        <v>0</v>
      </c>
      <c r="N97" s="166">
        <f t="shared" si="47"/>
        <v>0</v>
      </c>
      <c r="O97" s="166">
        <f t="shared" si="47"/>
        <v>0</v>
      </c>
      <c r="P97" s="166">
        <f t="shared" si="47"/>
        <v>0</v>
      </c>
      <c r="Q97" s="166">
        <f t="shared" si="47"/>
        <v>0</v>
      </c>
      <c r="R97" s="166">
        <f t="shared" si="47"/>
        <v>0</v>
      </c>
      <c r="S97" s="166">
        <f t="shared" si="47"/>
        <v>0</v>
      </c>
      <c r="T97" s="166">
        <f t="shared" si="47"/>
        <v>0</v>
      </c>
      <c r="U97" s="166">
        <f t="shared" si="47"/>
        <v>0</v>
      </c>
      <c r="V97" s="166">
        <f t="shared" si="47"/>
        <v>0</v>
      </c>
      <c r="W97" s="166">
        <f t="shared" si="47"/>
        <v>0</v>
      </c>
    </row>
    <row r="98" spans="1:23" s="16" customFormat="1" outlineLevel="2" x14ac:dyDescent="0.2">
      <c r="A98" s="163"/>
      <c r="B98" s="163"/>
      <c r="C98" s="164"/>
      <c r="D98" s="165"/>
      <c r="E98" s="16" t="s">
        <v>1333</v>
      </c>
      <c r="G98" s="16" t="s">
        <v>158</v>
      </c>
      <c r="H98" s="166">
        <f t="shared" si="45"/>
        <v>0</v>
      </c>
      <c r="J98" s="166">
        <f t="shared" ref="J98:W98" si="48" xml:space="preserve"> IF(J$84 = 1, $F70 * (1/J89), 0)</f>
        <v>0</v>
      </c>
      <c r="K98" s="166">
        <f t="shared" si="48"/>
        <v>0</v>
      </c>
      <c r="L98" s="166">
        <f t="shared" si="48"/>
        <v>0</v>
      </c>
      <c r="M98" s="166">
        <f t="shared" si="48"/>
        <v>0</v>
      </c>
      <c r="N98" s="166">
        <f t="shared" si="48"/>
        <v>0</v>
      </c>
      <c r="O98" s="166">
        <f t="shared" si="48"/>
        <v>0</v>
      </c>
      <c r="P98" s="166">
        <f t="shared" si="48"/>
        <v>0</v>
      </c>
      <c r="Q98" s="166">
        <f t="shared" si="48"/>
        <v>0</v>
      </c>
      <c r="R98" s="166">
        <f t="shared" si="48"/>
        <v>0</v>
      </c>
      <c r="S98" s="166">
        <f t="shared" si="48"/>
        <v>0</v>
      </c>
      <c r="T98" s="166">
        <f t="shared" si="48"/>
        <v>0</v>
      </c>
      <c r="U98" s="166">
        <f t="shared" si="48"/>
        <v>0</v>
      </c>
      <c r="V98" s="166">
        <f t="shared" si="48"/>
        <v>0</v>
      </c>
      <c r="W98" s="166">
        <f t="shared" si="48"/>
        <v>0</v>
      </c>
    </row>
    <row r="99" spans="1:23" s="16" customFormat="1" outlineLevel="2" x14ac:dyDescent="0.2">
      <c r="A99" s="163"/>
      <c r="B99" s="163"/>
      <c r="C99" s="164"/>
      <c r="D99" s="165"/>
      <c r="E99" s="16" t="s">
        <v>1334</v>
      </c>
      <c r="G99" s="16" t="s">
        <v>158</v>
      </c>
      <c r="H99" s="166">
        <f t="shared" si="45"/>
        <v>0</v>
      </c>
      <c r="J99" s="166">
        <f t="shared" ref="J99:W99" si="49" xml:space="preserve"> IF(J$84 = 1, $F71 * (1/J90), 0)</f>
        <v>0</v>
      </c>
      <c r="K99" s="166">
        <f t="shared" si="49"/>
        <v>0</v>
      </c>
      <c r="L99" s="166">
        <f t="shared" si="49"/>
        <v>0</v>
      </c>
      <c r="M99" s="166">
        <f t="shared" si="49"/>
        <v>0</v>
      </c>
      <c r="N99" s="166">
        <f t="shared" si="49"/>
        <v>0</v>
      </c>
      <c r="O99" s="166">
        <f t="shared" si="49"/>
        <v>0</v>
      </c>
      <c r="P99" s="166">
        <f t="shared" si="49"/>
        <v>0</v>
      </c>
      <c r="Q99" s="166">
        <f t="shared" si="49"/>
        <v>0</v>
      </c>
      <c r="R99" s="166">
        <f t="shared" si="49"/>
        <v>0</v>
      </c>
      <c r="S99" s="166">
        <f t="shared" si="49"/>
        <v>0</v>
      </c>
      <c r="T99" s="166">
        <f t="shared" si="49"/>
        <v>0</v>
      </c>
      <c r="U99" s="166">
        <f t="shared" si="49"/>
        <v>0</v>
      </c>
      <c r="V99" s="166">
        <f t="shared" si="49"/>
        <v>0</v>
      </c>
      <c r="W99" s="166">
        <f t="shared" si="49"/>
        <v>0</v>
      </c>
    </row>
    <row r="100" spans="1:23" s="16" customFormat="1" outlineLevel="2" x14ac:dyDescent="0.2">
      <c r="A100" s="163"/>
      <c r="B100" s="163"/>
      <c r="C100" s="164"/>
      <c r="D100" s="165"/>
      <c r="E100" s="16" t="s">
        <v>1335</v>
      </c>
      <c r="G100" s="16" t="s">
        <v>158</v>
      </c>
      <c r="H100" s="166">
        <f t="shared" si="45"/>
        <v>0</v>
      </c>
      <c r="J100" s="166">
        <f t="shared" ref="J100:W100" si="50" xml:space="preserve"> IF(J$84 = 1, $F72 * (1/J91), 0)</f>
        <v>0</v>
      </c>
      <c r="K100" s="166">
        <f t="shared" si="50"/>
        <v>0</v>
      </c>
      <c r="L100" s="166">
        <f t="shared" si="50"/>
        <v>0</v>
      </c>
      <c r="M100" s="166">
        <f t="shared" si="50"/>
        <v>0</v>
      </c>
      <c r="N100" s="166">
        <f t="shared" si="50"/>
        <v>0</v>
      </c>
      <c r="O100" s="166">
        <f t="shared" si="50"/>
        <v>0</v>
      </c>
      <c r="P100" s="166">
        <f t="shared" si="50"/>
        <v>0</v>
      </c>
      <c r="Q100" s="166">
        <f t="shared" si="50"/>
        <v>0</v>
      </c>
      <c r="R100" s="166">
        <f t="shared" si="50"/>
        <v>0</v>
      </c>
      <c r="S100" s="166">
        <f t="shared" si="50"/>
        <v>0</v>
      </c>
      <c r="T100" s="166">
        <f t="shared" si="50"/>
        <v>0</v>
      </c>
      <c r="U100" s="166">
        <f t="shared" si="50"/>
        <v>0</v>
      </c>
      <c r="V100" s="166">
        <f t="shared" si="50"/>
        <v>0</v>
      </c>
      <c r="W100" s="166">
        <f t="shared" si="50"/>
        <v>0</v>
      </c>
    </row>
    <row r="101" spans="1:23" s="16" customFormat="1" outlineLevel="2" x14ac:dyDescent="0.2">
      <c r="A101" s="163"/>
      <c r="B101" s="163"/>
      <c r="C101" s="164"/>
      <c r="D101" s="165"/>
      <c r="H101" s="166"/>
      <c r="J101" s="166"/>
      <c r="K101" s="166"/>
      <c r="L101" s="166"/>
      <c r="M101" s="166"/>
      <c r="N101" s="166"/>
      <c r="O101" s="166"/>
      <c r="P101" s="166"/>
      <c r="Q101" s="166"/>
      <c r="R101" s="166"/>
      <c r="S101" s="166"/>
      <c r="T101" s="166"/>
      <c r="U101" s="166"/>
      <c r="V101" s="166"/>
      <c r="W101" s="166"/>
    </row>
    <row r="102" spans="1:23" s="16" customFormat="1" outlineLevel="2" x14ac:dyDescent="0.2">
      <c r="A102" s="163"/>
      <c r="B102" s="163"/>
      <c r="C102" s="164"/>
      <c r="D102" s="165"/>
      <c r="E102" s="16" t="s">
        <v>1336</v>
      </c>
      <c r="G102" s="16" t="s">
        <v>158</v>
      </c>
      <c r="H102" s="166">
        <f t="shared" si="45"/>
        <v>2.7101162960428988</v>
      </c>
      <c r="J102" s="166">
        <f xml:space="preserve"> IF(J$84 = 1, $F74 * (1/J86), 0)</f>
        <v>0</v>
      </c>
      <c r="K102" s="166">
        <f t="shared" ref="K102:W102" si="51" xml:space="preserve"> IF(K$84 = 1, $F74 * (1/K86), 0)</f>
        <v>0</v>
      </c>
      <c r="L102" s="166">
        <f t="shared" si="51"/>
        <v>0</v>
      </c>
      <c r="M102" s="166">
        <f t="shared" si="51"/>
        <v>0</v>
      </c>
      <c r="N102" s="166">
        <f t="shared" si="51"/>
        <v>0</v>
      </c>
      <c r="O102" s="166">
        <f t="shared" si="51"/>
        <v>0</v>
      </c>
      <c r="P102" s="166">
        <f t="shared" si="51"/>
        <v>0</v>
      </c>
      <c r="Q102" s="166">
        <f t="shared" si="51"/>
        <v>0</v>
      </c>
      <c r="R102" s="166">
        <f t="shared" si="51"/>
        <v>0</v>
      </c>
      <c r="S102" s="166">
        <f t="shared" si="51"/>
        <v>2.7101162960428988</v>
      </c>
      <c r="T102" s="166">
        <f t="shared" si="51"/>
        <v>0</v>
      </c>
      <c r="U102" s="166">
        <f t="shared" si="51"/>
        <v>0</v>
      </c>
      <c r="V102" s="166">
        <f t="shared" si="51"/>
        <v>0</v>
      </c>
      <c r="W102" s="166">
        <f t="shared" si="51"/>
        <v>0</v>
      </c>
    </row>
    <row r="103" spans="1:23" s="16" customFormat="1" outlineLevel="2" x14ac:dyDescent="0.2">
      <c r="A103" s="163"/>
      <c r="B103" s="163"/>
      <c r="C103" s="164"/>
      <c r="D103" s="165"/>
      <c r="E103" s="16" t="s">
        <v>1337</v>
      </c>
      <c r="G103" s="16" t="s">
        <v>158</v>
      </c>
      <c r="H103" s="166">
        <f t="shared" si="45"/>
        <v>12.914318062580893</v>
      </c>
      <c r="J103" s="166">
        <f t="shared" ref="J103:W103" si="52" xml:space="preserve"> IF(J$84 = 1, $F75 * (1/J87), 0)</f>
        <v>0</v>
      </c>
      <c r="K103" s="166">
        <f t="shared" si="52"/>
        <v>0</v>
      </c>
      <c r="L103" s="166">
        <f t="shared" si="52"/>
        <v>0</v>
      </c>
      <c r="M103" s="166">
        <f t="shared" si="52"/>
        <v>0</v>
      </c>
      <c r="N103" s="166">
        <f t="shared" si="52"/>
        <v>0</v>
      </c>
      <c r="O103" s="166">
        <f t="shared" si="52"/>
        <v>0</v>
      </c>
      <c r="P103" s="166">
        <f t="shared" si="52"/>
        <v>0</v>
      </c>
      <c r="Q103" s="166">
        <f t="shared" si="52"/>
        <v>0</v>
      </c>
      <c r="R103" s="166">
        <f t="shared" si="52"/>
        <v>0</v>
      </c>
      <c r="S103" s="166">
        <f t="shared" si="52"/>
        <v>12.914318062580893</v>
      </c>
      <c r="T103" s="166">
        <f t="shared" si="52"/>
        <v>0</v>
      </c>
      <c r="U103" s="166">
        <f t="shared" si="52"/>
        <v>0</v>
      </c>
      <c r="V103" s="166">
        <f t="shared" si="52"/>
        <v>0</v>
      </c>
      <c r="W103" s="166">
        <f t="shared" si="52"/>
        <v>0</v>
      </c>
    </row>
    <row r="104" spans="1:23" s="16" customFormat="1" outlineLevel="2" x14ac:dyDescent="0.2">
      <c r="A104" s="163"/>
      <c r="B104" s="163"/>
      <c r="C104" s="164"/>
      <c r="D104" s="165"/>
      <c r="E104" s="16" t="s">
        <v>1338</v>
      </c>
      <c r="G104" s="16" t="s">
        <v>158</v>
      </c>
      <c r="H104" s="166">
        <f t="shared" si="45"/>
        <v>12.631822086018403</v>
      </c>
      <c r="J104" s="166">
        <f t="shared" ref="J104:W104" si="53" xml:space="preserve"> IF(J$84 = 1, $F76 * (1/J88), 0)</f>
        <v>0</v>
      </c>
      <c r="K104" s="166">
        <f t="shared" si="53"/>
        <v>0</v>
      </c>
      <c r="L104" s="166">
        <f t="shared" si="53"/>
        <v>0</v>
      </c>
      <c r="M104" s="166">
        <f t="shared" si="53"/>
        <v>0</v>
      </c>
      <c r="N104" s="166">
        <f t="shared" si="53"/>
        <v>0</v>
      </c>
      <c r="O104" s="166">
        <f t="shared" si="53"/>
        <v>0</v>
      </c>
      <c r="P104" s="166">
        <f t="shared" si="53"/>
        <v>0</v>
      </c>
      <c r="Q104" s="166">
        <f t="shared" si="53"/>
        <v>0</v>
      </c>
      <c r="R104" s="166">
        <f t="shared" si="53"/>
        <v>0</v>
      </c>
      <c r="S104" s="166">
        <f t="shared" si="53"/>
        <v>12.631822086018403</v>
      </c>
      <c r="T104" s="166">
        <f t="shared" si="53"/>
        <v>0</v>
      </c>
      <c r="U104" s="166">
        <f t="shared" si="53"/>
        <v>0</v>
      </c>
      <c r="V104" s="166">
        <f t="shared" si="53"/>
        <v>0</v>
      </c>
      <c r="W104" s="166">
        <f t="shared" si="53"/>
        <v>0</v>
      </c>
    </row>
    <row r="105" spans="1:23" s="16" customFormat="1" outlineLevel="2" x14ac:dyDescent="0.2">
      <c r="A105" s="163"/>
      <c r="B105" s="163"/>
      <c r="C105" s="164"/>
      <c r="D105" s="165"/>
      <c r="E105" s="16" t="s">
        <v>1339</v>
      </c>
      <c r="G105" s="16" t="s">
        <v>158</v>
      </c>
      <c r="H105" s="166">
        <f t="shared" si="45"/>
        <v>-9.6799993886371893E-2</v>
      </c>
      <c r="J105" s="166">
        <f t="shared" ref="J105:W105" si="54" xml:space="preserve"> IF(J$84 = 1, $F77 * (1/J89), 0)</f>
        <v>0</v>
      </c>
      <c r="K105" s="166">
        <f t="shared" si="54"/>
        <v>0</v>
      </c>
      <c r="L105" s="166">
        <f t="shared" si="54"/>
        <v>0</v>
      </c>
      <c r="M105" s="166">
        <f t="shared" si="54"/>
        <v>0</v>
      </c>
      <c r="N105" s="166">
        <f t="shared" si="54"/>
        <v>0</v>
      </c>
      <c r="O105" s="166">
        <f t="shared" si="54"/>
        <v>0</v>
      </c>
      <c r="P105" s="166">
        <f t="shared" si="54"/>
        <v>0</v>
      </c>
      <c r="Q105" s="166">
        <f t="shared" si="54"/>
        <v>0</v>
      </c>
      <c r="R105" s="166">
        <f t="shared" si="54"/>
        <v>0</v>
      </c>
      <c r="S105" s="166">
        <f t="shared" si="54"/>
        <v>-9.6799993886371893E-2</v>
      </c>
      <c r="T105" s="166">
        <f t="shared" si="54"/>
        <v>0</v>
      </c>
      <c r="U105" s="166">
        <f t="shared" si="54"/>
        <v>0</v>
      </c>
      <c r="V105" s="166">
        <f t="shared" si="54"/>
        <v>0</v>
      </c>
      <c r="W105" s="166">
        <f t="shared" si="54"/>
        <v>0</v>
      </c>
    </row>
    <row r="106" spans="1:23" s="16" customFormat="1" outlineLevel="2" x14ac:dyDescent="0.2">
      <c r="A106" s="163"/>
      <c r="B106" s="163"/>
      <c r="C106" s="164"/>
      <c r="D106" s="165"/>
      <c r="E106" s="16" t="s">
        <v>1340</v>
      </c>
      <c r="G106" s="16" t="s">
        <v>158</v>
      </c>
      <c r="H106" s="166">
        <f t="shared" si="45"/>
        <v>0</v>
      </c>
      <c r="J106" s="166">
        <f t="shared" ref="J106:W106" si="55" xml:space="preserve"> IF(J$84 = 1, $F78 * (1/J90), 0)</f>
        <v>0</v>
      </c>
      <c r="K106" s="166">
        <f t="shared" si="55"/>
        <v>0</v>
      </c>
      <c r="L106" s="166">
        <f t="shared" si="55"/>
        <v>0</v>
      </c>
      <c r="M106" s="166">
        <f t="shared" si="55"/>
        <v>0</v>
      </c>
      <c r="N106" s="166">
        <f t="shared" si="55"/>
        <v>0</v>
      </c>
      <c r="O106" s="166">
        <f t="shared" si="55"/>
        <v>0</v>
      </c>
      <c r="P106" s="166">
        <f t="shared" si="55"/>
        <v>0</v>
      </c>
      <c r="Q106" s="166">
        <f t="shared" si="55"/>
        <v>0</v>
      </c>
      <c r="R106" s="166">
        <f t="shared" si="55"/>
        <v>0</v>
      </c>
      <c r="S106" s="166">
        <f t="shared" si="55"/>
        <v>0</v>
      </c>
      <c r="T106" s="166">
        <f t="shared" si="55"/>
        <v>0</v>
      </c>
      <c r="U106" s="166">
        <f t="shared" si="55"/>
        <v>0</v>
      </c>
      <c r="V106" s="166">
        <f t="shared" si="55"/>
        <v>0</v>
      </c>
      <c r="W106" s="166">
        <f t="shared" si="55"/>
        <v>0</v>
      </c>
    </row>
    <row r="107" spans="1:23" s="16" customFormat="1" outlineLevel="2" x14ac:dyDescent="0.2">
      <c r="A107" s="163"/>
      <c r="B107" s="163"/>
      <c r="C107" s="164"/>
      <c r="D107" s="165"/>
      <c r="E107" s="16" t="s">
        <v>1341</v>
      </c>
      <c r="G107" s="16" t="s">
        <v>158</v>
      </c>
      <c r="H107" s="166">
        <f t="shared" si="45"/>
        <v>0</v>
      </c>
      <c r="J107" s="166">
        <f t="shared" ref="J107:W107" si="56" xml:space="preserve"> IF(J$84 = 1, $F79 * (1/J91), 0)</f>
        <v>0</v>
      </c>
      <c r="K107" s="166">
        <f t="shared" si="56"/>
        <v>0</v>
      </c>
      <c r="L107" s="166">
        <f t="shared" si="56"/>
        <v>0</v>
      </c>
      <c r="M107" s="166">
        <f t="shared" si="56"/>
        <v>0</v>
      </c>
      <c r="N107" s="166">
        <f t="shared" si="56"/>
        <v>0</v>
      </c>
      <c r="O107" s="166">
        <f t="shared" si="56"/>
        <v>0</v>
      </c>
      <c r="P107" s="166">
        <f t="shared" si="56"/>
        <v>0</v>
      </c>
      <c r="Q107" s="166">
        <f t="shared" si="56"/>
        <v>0</v>
      </c>
      <c r="R107" s="166">
        <f t="shared" si="56"/>
        <v>0</v>
      </c>
      <c r="S107" s="166">
        <f t="shared" si="56"/>
        <v>0</v>
      </c>
      <c r="T107" s="166">
        <f t="shared" si="56"/>
        <v>0</v>
      </c>
      <c r="U107" s="166">
        <f t="shared" si="56"/>
        <v>0</v>
      </c>
      <c r="V107" s="166">
        <f t="shared" si="56"/>
        <v>0</v>
      </c>
      <c r="W107" s="166">
        <f t="shared" si="56"/>
        <v>0</v>
      </c>
    </row>
    <row r="108" spans="1:23" s="16" customFormat="1" outlineLevel="2" x14ac:dyDescent="0.2">
      <c r="A108" s="163"/>
      <c r="B108" s="163"/>
      <c r="C108" s="164"/>
      <c r="D108" s="165"/>
      <c r="H108" s="166"/>
      <c r="J108" s="166"/>
      <c r="K108" s="166"/>
      <c r="L108" s="166"/>
      <c r="M108" s="166"/>
      <c r="N108" s="166"/>
      <c r="O108" s="166"/>
      <c r="P108" s="166"/>
      <c r="Q108" s="166"/>
      <c r="R108" s="166"/>
      <c r="S108" s="166"/>
      <c r="T108" s="166"/>
      <c r="U108" s="166"/>
      <c r="V108" s="166"/>
      <c r="W108" s="166"/>
    </row>
    <row r="109" spans="1:23" s="16" customFormat="1" outlineLevel="2" x14ac:dyDescent="0.2">
      <c r="A109" s="163"/>
      <c r="B109" s="163"/>
      <c r="C109" s="164"/>
      <c r="D109" s="165"/>
      <c r="E109" s="16" t="s">
        <v>1342</v>
      </c>
      <c r="G109" s="16" t="s">
        <v>158</v>
      </c>
      <c r="H109" s="166">
        <f t="shared" si="45"/>
        <v>-15.560305783383305</v>
      </c>
      <c r="J109" s="166">
        <f xml:space="preserve"> IF(J$84 = 1, $F81 * (1/J92), 0)</f>
        <v>0</v>
      </c>
      <c r="K109" s="166">
        <f t="shared" ref="K109:W109" si="57" xml:space="preserve"> IF(K$84 = 1, $F81 * (1/K92), 0)</f>
        <v>0</v>
      </c>
      <c r="L109" s="166">
        <f t="shared" si="57"/>
        <v>0</v>
      </c>
      <c r="M109" s="166">
        <f t="shared" si="57"/>
        <v>0</v>
      </c>
      <c r="N109" s="166">
        <f t="shared" si="57"/>
        <v>0</v>
      </c>
      <c r="O109" s="166">
        <f t="shared" si="57"/>
        <v>0</v>
      </c>
      <c r="P109" s="166">
        <f t="shared" si="57"/>
        <v>0</v>
      </c>
      <c r="Q109" s="166">
        <f t="shared" si="57"/>
        <v>0</v>
      </c>
      <c r="R109" s="166">
        <f t="shared" si="57"/>
        <v>0</v>
      </c>
      <c r="S109" s="166">
        <f t="shared" si="57"/>
        <v>-15.560305783383305</v>
      </c>
      <c r="T109" s="166">
        <f t="shared" si="57"/>
        <v>0</v>
      </c>
      <c r="U109" s="166">
        <f t="shared" si="57"/>
        <v>0</v>
      </c>
      <c r="V109" s="166">
        <f t="shared" si="57"/>
        <v>0</v>
      </c>
      <c r="W109" s="166">
        <f t="shared" si="57"/>
        <v>0</v>
      </c>
    </row>
    <row r="110" spans="1:23" s="16" customFormat="1" outlineLevel="2" x14ac:dyDescent="0.2">
      <c r="A110" s="163"/>
      <c r="B110" s="163"/>
      <c r="C110" s="164"/>
      <c r="D110" s="165"/>
      <c r="E110" s="16" t="s">
        <v>1343</v>
      </c>
      <c r="G110" s="16" t="s">
        <v>158</v>
      </c>
      <c r="H110" s="166">
        <f t="shared" si="45"/>
        <v>1.8159639497041418</v>
      </c>
      <c r="J110" s="166">
        <f t="shared" ref="J110:W110" si="58" xml:space="preserve"> IF(J$84 = 1, $F82 * (1/J93), 0)</f>
        <v>0</v>
      </c>
      <c r="K110" s="166">
        <f t="shared" si="58"/>
        <v>0</v>
      </c>
      <c r="L110" s="166">
        <f t="shared" si="58"/>
        <v>0</v>
      </c>
      <c r="M110" s="166">
        <f t="shared" si="58"/>
        <v>0</v>
      </c>
      <c r="N110" s="166">
        <f t="shared" si="58"/>
        <v>0</v>
      </c>
      <c r="O110" s="166">
        <f t="shared" si="58"/>
        <v>0</v>
      </c>
      <c r="P110" s="166">
        <f t="shared" si="58"/>
        <v>0</v>
      </c>
      <c r="Q110" s="166">
        <f t="shared" si="58"/>
        <v>0</v>
      </c>
      <c r="R110" s="166">
        <f t="shared" si="58"/>
        <v>0</v>
      </c>
      <c r="S110" s="166">
        <f t="shared" si="58"/>
        <v>1.8159639497041418</v>
      </c>
      <c r="T110" s="166">
        <f t="shared" si="58"/>
        <v>0</v>
      </c>
      <c r="U110" s="166">
        <f t="shared" si="58"/>
        <v>0</v>
      </c>
      <c r="V110" s="166">
        <f t="shared" si="58"/>
        <v>0</v>
      </c>
      <c r="W110" s="166">
        <f t="shared" si="58"/>
        <v>0</v>
      </c>
    </row>
    <row r="111" spans="1:23" s="16" customFormat="1" outlineLevel="1" x14ac:dyDescent="0.2">
      <c r="A111" s="163"/>
      <c r="B111" s="163"/>
      <c r="C111" s="164"/>
      <c r="D111" s="165"/>
    </row>
    <row r="112" spans="1:23" s="16" customFormat="1" outlineLevel="1" x14ac:dyDescent="0.2">
      <c r="A112" s="163"/>
      <c r="B112" s="163" t="s">
        <v>1344</v>
      </c>
      <c r="C112" s="164"/>
      <c r="D112" s="165"/>
    </row>
    <row r="113" spans="1:7" s="16" customFormat="1" outlineLevel="2" x14ac:dyDescent="0.2">
      <c r="A113" s="163"/>
      <c r="B113" s="163"/>
      <c r="C113" s="164"/>
      <c r="D113" s="165"/>
    </row>
    <row r="114" spans="1:7" s="138" customFormat="1" outlineLevel="2" x14ac:dyDescent="0.2">
      <c r="A114" s="157"/>
      <c r="B114" s="157"/>
      <c r="C114" s="158"/>
      <c r="D114" s="159"/>
      <c r="E114" s="138" t="str">
        <f xml:space="preserve"> Calc!E$2163</f>
        <v xml:space="preserve">Company - Unprofiled post financeability adjustments eligible for tax uplift - real (2022-23 CPIH FYA prices) (WR) </v>
      </c>
      <c r="F114" s="139">
        <f xml:space="preserve"> Calc!F$2163</f>
        <v>0</v>
      </c>
      <c r="G114" s="138" t="str">
        <f xml:space="preserve"> Calc!G$2163</f>
        <v>£m</v>
      </c>
    </row>
    <row r="115" spans="1:7" s="138" customFormat="1" outlineLevel="2" x14ac:dyDescent="0.2">
      <c r="A115" s="157"/>
      <c r="B115" s="157"/>
      <c r="C115" s="158"/>
      <c r="D115" s="159"/>
      <c r="E115" s="138" t="str">
        <f xml:space="preserve"> Calc!E$2164</f>
        <v xml:space="preserve">Company - Unprofiled post financeability adjustments eligible for tax uplift - real (2022-23 CPIH FYA prices) (WN) </v>
      </c>
      <c r="F115" s="139">
        <f xml:space="preserve"> Calc!F$2164</f>
        <v>0</v>
      </c>
      <c r="G115" s="138" t="str">
        <f xml:space="preserve"> Calc!G$2164</f>
        <v>£m</v>
      </c>
    </row>
    <row r="116" spans="1:7" s="138" customFormat="1" outlineLevel="2" x14ac:dyDescent="0.2">
      <c r="A116" s="157"/>
      <c r="B116" s="157"/>
      <c r="C116" s="158"/>
      <c r="D116" s="159"/>
      <c r="E116" s="138" t="str">
        <f xml:space="preserve"> Calc!E$2165</f>
        <v xml:space="preserve">Company - Unprofiled post financeability adjustments eligible for tax uplift - real (2022-23 CPIH FYA prices) (WWN) </v>
      </c>
      <c r="F116" s="139">
        <f xml:space="preserve"> Calc!F$2165</f>
        <v>0</v>
      </c>
      <c r="G116" s="138" t="str">
        <f xml:space="preserve"> Calc!G$2165</f>
        <v>£m</v>
      </c>
    </row>
    <row r="117" spans="1:7" s="138" customFormat="1" outlineLevel="2" x14ac:dyDescent="0.2">
      <c r="A117" s="157"/>
      <c r="B117" s="157"/>
      <c r="C117" s="158"/>
      <c r="D117" s="159"/>
      <c r="E117" s="138" t="str">
        <f xml:space="preserve"> Calc!E$2166</f>
        <v xml:space="preserve">Company - Unprofiled post financeability adjustments eligible for tax uplift - real (2022-23 CPIH FYA prices) (BR) </v>
      </c>
      <c r="F117" s="139">
        <f xml:space="preserve"> Calc!F$2166</f>
        <v>0</v>
      </c>
      <c r="G117" s="138" t="str">
        <f xml:space="preserve"> Calc!G$2166</f>
        <v>£m</v>
      </c>
    </row>
    <row r="118" spans="1:7" s="138" customFormat="1" outlineLevel="2" x14ac:dyDescent="0.2">
      <c r="A118" s="157"/>
      <c r="B118" s="157"/>
      <c r="C118" s="158"/>
      <c r="D118" s="159"/>
      <c r="E118" s="138" t="str">
        <f xml:space="preserve"> Calc!E$2167</f>
        <v xml:space="preserve">Company - Unprofiled post financeability adjustments eligible for tax uplift - real (2022-23 CPIH FYA prices) (ADDN1) </v>
      </c>
      <c r="F118" s="139">
        <f xml:space="preserve"> Calc!F$2167</f>
        <v>0</v>
      </c>
      <c r="G118" s="138" t="str">
        <f xml:space="preserve"> Calc!G$2167</f>
        <v>£m</v>
      </c>
    </row>
    <row r="119" spans="1:7" s="138" customFormat="1" outlineLevel="2" x14ac:dyDescent="0.2">
      <c r="A119" s="157"/>
      <c r="B119" s="157"/>
      <c r="C119" s="158"/>
      <c r="D119" s="159"/>
      <c r="E119" s="138" t="str">
        <f xml:space="preserve"> Calc!E$2168</f>
        <v xml:space="preserve">Company - Unprofiled post financeability adjustments eligible for tax uplift - real (2022-23 CPIH FYA prices) (ADDN2) </v>
      </c>
      <c r="F119" s="139">
        <f xml:space="preserve"> Calc!F$2168</f>
        <v>0</v>
      </c>
      <c r="G119" s="138" t="str">
        <f xml:space="preserve"> Calc!G$2168</f>
        <v>£m</v>
      </c>
    </row>
    <row r="120" spans="1:7" s="138" customFormat="1" outlineLevel="2" x14ac:dyDescent="0.2">
      <c r="A120" s="157"/>
      <c r="B120" s="157"/>
      <c r="C120" s="158"/>
      <c r="D120" s="159"/>
      <c r="F120" s="139"/>
    </row>
    <row r="121" spans="1:7" s="138" customFormat="1" outlineLevel="2" x14ac:dyDescent="0.2">
      <c r="A121" s="157"/>
      <c r="B121" s="157"/>
      <c r="C121" s="158"/>
      <c r="D121" s="159"/>
      <c r="E121" s="138" t="str">
        <f xml:space="preserve"> Calc!E$2171</f>
        <v xml:space="preserve">Company - Unprofiled post financeability adjustments not eligible for tax uplift - real (2022-23 CPIH FYA prices) (WR) </v>
      </c>
      <c r="F121" s="139">
        <f xml:space="preserve"> Calc!F$2171</f>
        <v>2.6253185082271617</v>
      </c>
      <c r="G121" s="138" t="str">
        <f xml:space="preserve"> Calc!G$2171</f>
        <v>£m</v>
      </c>
    </row>
    <row r="122" spans="1:7" s="138" customFormat="1" outlineLevel="2" x14ac:dyDescent="0.2">
      <c r="A122" s="157"/>
      <c r="B122" s="157"/>
      <c r="C122" s="158"/>
      <c r="D122" s="159"/>
      <c r="E122" s="138" t="str">
        <f xml:space="preserve"> Calc!E$2172</f>
        <v xml:space="preserve">Company - Unprofiled post financeability adjustments not eligible for tax uplift - real (2022-23 CPIH FYA prices) (WN) </v>
      </c>
      <c r="F122" s="139">
        <f xml:space="preserve"> Calc!F$2172</f>
        <v>12.51023739473108</v>
      </c>
      <c r="G122" s="138" t="str">
        <f xml:space="preserve"> Calc!G$2172</f>
        <v>£m</v>
      </c>
    </row>
    <row r="123" spans="1:7" s="138" customFormat="1" outlineLevel="2" x14ac:dyDescent="0.2">
      <c r="A123" s="157"/>
      <c r="B123" s="157"/>
      <c r="C123" s="158"/>
      <c r="D123" s="159"/>
      <c r="E123" s="138" t="str">
        <f xml:space="preserve"> Calc!E$2173</f>
        <v xml:space="preserve">Company - Unprofiled post financeability adjustments not eligible for tax uplift - real (2022-23 CPIH FYA prices) (WWN) </v>
      </c>
      <c r="F123" s="139">
        <f xml:space="preserve"> Calc!F$2173</f>
        <v>12.236580534746103</v>
      </c>
      <c r="G123" s="138" t="str">
        <f xml:space="preserve"> Calc!G$2173</f>
        <v>£m</v>
      </c>
    </row>
    <row r="124" spans="1:7" s="138" customFormat="1" outlineLevel="2" x14ac:dyDescent="0.2">
      <c r="A124" s="157"/>
      <c r="B124" s="157"/>
      <c r="C124" s="158"/>
      <c r="D124" s="159"/>
      <c r="E124" s="138" t="str">
        <f xml:space="preserve"> Calc!E$2174</f>
        <v xml:space="preserve">Company - Unprofiled post financeability adjustments not eligible for tax uplift - real (2022-23 CPIH FYA prices) (BR) </v>
      </c>
      <c r="F124" s="139">
        <f xml:space="preserve"> Calc!F$2174</f>
        <v>-9.3771184623047454E-2</v>
      </c>
      <c r="G124" s="138" t="str">
        <f xml:space="preserve"> Calc!G$2174</f>
        <v>£m</v>
      </c>
    </row>
    <row r="125" spans="1:7" s="138" customFormat="1" outlineLevel="2" x14ac:dyDescent="0.2">
      <c r="A125" s="157"/>
      <c r="B125" s="157"/>
      <c r="C125" s="158"/>
      <c r="D125" s="159"/>
      <c r="E125" s="138" t="str">
        <f xml:space="preserve"> Calc!E$2175</f>
        <v xml:space="preserve">Company - Unprofiled post financeability adjustments not eligible for tax uplift - real (2022-23 CPIH FYA prices) (ADDN1) </v>
      </c>
      <c r="F125" s="139">
        <f xml:space="preserve"> Calc!F$2175</f>
        <v>0</v>
      </c>
      <c r="G125" s="138" t="str">
        <f xml:space="preserve"> Calc!G$2175</f>
        <v>£m</v>
      </c>
    </row>
    <row r="126" spans="1:7" s="138" customFormat="1" outlineLevel="2" x14ac:dyDescent="0.2">
      <c r="A126" s="157"/>
      <c r="B126" s="157"/>
      <c r="C126" s="158"/>
      <c r="D126" s="159"/>
      <c r="E126" s="138" t="str">
        <f xml:space="preserve"> Calc!E$2176</f>
        <v xml:space="preserve">Company - Unprofiled post financeability adjustments not eligible for tax uplift - real (2022-23 CPIH FYA prices) (ADDN2) </v>
      </c>
      <c r="F126" s="139">
        <f xml:space="preserve"> Calc!F$2176</f>
        <v>0</v>
      </c>
      <c r="G126" s="138" t="str">
        <f xml:space="preserve"> Calc!G$2176</f>
        <v>£m</v>
      </c>
    </row>
    <row r="127" spans="1:7" s="138" customFormat="1" outlineLevel="2" x14ac:dyDescent="0.2">
      <c r="A127" s="157"/>
      <c r="B127" s="157"/>
      <c r="C127" s="158"/>
      <c r="D127" s="159"/>
      <c r="F127" s="139"/>
    </row>
    <row r="128" spans="1:7" s="138" customFormat="1" outlineLevel="2" x14ac:dyDescent="0.2">
      <c r="A128" s="157"/>
      <c r="B128" s="157"/>
      <c r="C128" s="158"/>
      <c r="D128" s="159"/>
      <c r="E128" s="138" t="str">
        <f xml:space="preserve"> Calc!E$2178</f>
        <v>Company - Unprofiled - Residential retail revenue adjustment - real (2022-23 CPIH FYA prices)</v>
      </c>
      <c r="F128" s="139">
        <f xml:space="preserve"> Calc!F$2178</f>
        <v>-15.073433869401631</v>
      </c>
      <c r="G128" s="138" t="str">
        <f xml:space="preserve"> Calc!G$2178</f>
        <v>£m</v>
      </c>
    </row>
    <row r="129" spans="1:23" s="138" customFormat="1" outlineLevel="2" x14ac:dyDescent="0.2">
      <c r="A129" s="157"/>
      <c r="B129" s="157"/>
      <c r="C129" s="158"/>
      <c r="D129" s="159"/>
      <c r="E129" s="138" t="str">
        <f xml:space="preserve"> Calc!E$2179</f>
        <v>Company - Unprofiled - Business retail revenue adjustment - real (2022-23 CPIH FYA prices)</v>
      </c>
      <c r="F129" s="139">
        <f xml:space="preserve"> Calc!F$2179</f>
        <v>1.7591436110666878</v>
      </c>
      <c r="G129" s="138" t="str">
        <f xml:space="preserve"> Calc!G$2179</f>
        <v>£m</v>
      </c>
    </row>
    <row r="130" spans="1:23" s="16" customFormat="1" outlineLevel="2" x14ac:dyDescent="0.2">
      <c r="A130" s="163"/>
      <c r="B130" s="163"/>
      <c r="C130" s="164"/>
      <c r="D130" s="165"/>
    </row>
    <row r="131" spans="1:23" s="16" customFormat="1" outlineLevel="2" x14ac:dyDescent="0.2">
      <c r="A131" s="163"/>
      <c r="B131" s="163"/>
      <c r="C131" s="164"/>
      <c r="D131" s="165"/>
      <c r="E131" s="16" t="str">
        <f xml:space="preserve"> E$35</f>
        <v>Equivalent Annual Cost (EAC) factor (WR)</v>
      </c>
      <c r="F131" s="173">
        <f t="shared" ref="F131:G131" si="59" xml:space="preserve"> F$35</f>
        <v>4.5497863909268306</v>
      </c>
      <c r="G131" s="16" t="str">
        <f t="shared" si="59"/>
        <v>factor</v>
      </c>
    </row>
    <row r="132" spans="1:23" s="16" customFormat="1" outlineLevel="2" x14ac:dyDescent="0.2">
      <c r="A132" s="163"/>
      <c r="B132" s="163"/>
      <c r="C132" s="164"/>
      <c r="D132" s="165"/>
      <c r="E132" s="16" t="str">
        <f xml:space="preserve"> E$36</f>
        <v>Equivalent Annual Cost (EAC) factor (WN)</v>
      </c>
      <c r="F132" s="173">
        <f t="shared" ref="F132:G132" si="60" xml:space="preserve"> F$36</f>
        <v>4.5497863909268306</v>
      </c>
      <c r="G132" s="16" t="str">
        <f t="shared" si="60"/>
        <v>factor</v>
      </c>
    </row>
    <row r="133" spans="1:23" s="16" customFormat="1" outlineLevel="2" x14ac:dyDescent="0.2">
      <c r="A133" s="163"/>
      <c r="B133" s="163"/>
      <c r="C133" s="164"/>
      <c r="D133" s="165"/>
      <c r="E133" s="16" t="str">
        <f xml:space="preserve"> E$37</f>
        <v>Equivalent Annual Cost (EAC) factor (WWN)</v>
      </c>
      <c r="F133" s="173">
        <f t="shared" ref="F133:G133" si="61" xml:space="preserve"> F$37</f>
        <v>4.5497863909268306</v>
      </c>
      <c r="G133" s="16" t="str">
        <f t="shared" si="61"/>
        <v>factor</v>
      </c>
    </row>
    <row r="134" spans="1:23" s="16" customFormat="1" outlineLevel="2" x14ac:dyDescent="0.2">
      <c r="A134" s="163"/>
      <c r="B134" s="163"/>
      <c r="C134" s="164"/>
      <c r="D134" s="165"/>
      <c r="E134" s="16" t="str">
        <f xml:space="preserve"> E$38</f>
        <v>Equivalent Annual Cost (EAC) factor (BR)</v>
      </c>
      <c r="F134" s="173">
        <f t="shared" ref="F134:G134" si="62" xml:space="preserve"> F$38</f>
        <v>4.5497863909268306</v>
      </c>
      <c r="G134" s="16" t="str">
        <f t="shared" si="62"/>
        <v>factor</v>
      </c>
    </row>
    <row r="135" spans="1:23" s="16" customFormat="1" outlineLevel="2" x14ac:dyDescent="0.2">
      <c r="A135" s="163"/>
      <c r="B135" s="163"/>
      <c r="C135" s="164"/>
      <c r="D135" s="165"/>
      <c r="E135" s="16" t="str">
        <f xml:space="preserve"> E$39</f>
        <v>Equivalent Annual Cost (EAC) factor (ADDN1)</v>
      </c>
      <c r="F135" s="173">
        <f t="shared" ref="F135:G135" si="63" xml:space="preserve"> F$39</f>
        <v>4.5497863909268306</v>
      </c>
      <c r="G135" s="16" t="str">
        <f t="shared" si="63"/>
        <v>factor</v>
      </c>
    </row>
    <row r="136" spans="1:23" s="16" customFormat="1" outlineLevel="2" x14ac:dyDescent="0.2">
      <c r="A136" s="163"/>
      <c r="B136" s="163"/>
      <c r="C136" s="164"/>
      <c r="D136" s="165"/>
      <c r="E136" s="16" t="str">
        <f xml:space="preserve"> E$40</f>
        <v>Equivalent Annual Cost (EAC) factor (ADDN2)</v>
      </c>
      <c r="F136" s="173">
        <f t="shared" ref="F136:G136" si="64" xml:space="preserve"> F$40</f>
        <v>4.5497863909268306</v>
      </c>
      <c r="G136" s="16" t="str">
        <f t="shared" si="64"/>
        <v>factor</v>
      </c>
    </row>
    <row r="137" spans="1:23" s="16" customFormat="1" outlineLevel="2" x14ac:dyDescent="0.2">
      <c r="A137" s="163"/>
      <c r="B137" s="163"/>
      <c r="C137" s="164"/>
      <c r="D137" s="165"/>
      <c r="E137" s="16" t="str">
        <f xml:space="preserve"> E$41</f>
        <v>Equivalent Annual Cost (EAC) factor (Residential retail)</v>
      </c>
      <c r="F137" s="173">
        <f t="shared" ref="F137:G137" si="65" xml:space="preserve"> F$41</f>
        <v>4.5497863909268306</v>
      </c>
      <c r="G137" s="16" t="str">
        <f t="shared" si="65"/>
        <v>factor</v>
      </c>
    </row>
    <row r="138" spans="1:23" s="16" customFormat="1" outlineLevel="2" x14ac:dyDescent="0.2">
      <c r="A138" s="163"/>
      <c r="B138" s="163"/>
      <c r="C138" s="164"/>
      <c r="D138" s="165"/>
      <c r="E138" s="16" t="str">
        <f xml:space="preserve"> E$42</f>
        <v>Equivalent Annual Cost (EAC) factor (Business retail)</v>
      </c>
      <c r="F138" s="173">
        <f t="shared" ref="F138:G138" si="66" xml:space="preserve"> F$42</f>
        <v>4.5497863909268306</v>
      </c>
      <c r="G138" s="16" t="str">
        <f t="shared" si="66"/>
        <v>factor</v>
      </c>
    </row>
    <row r="139" spans="1:23" s="16" customFormat="1" outlineLevel="2" x14ac:dyDescent="0.2">
      <c r="A139" s="163"/>
      <c r="B139" s="163"/>
      <c r="C139" s="164"/>
      <c r="D139" s="165"/>
    </row>
    <row r="140" spans="1:23" s="138" customFormat="1" outlineLevel="2" x14ac:dyDescent="0.2">
      <c r="A140" s="157"/>
      <c r="B140" s="157">
        <f xml:space="preserve"> Time!B$36</f>
        <v>0</v>
      </c>
      <c r="C140" s="158">
        <f xml:space="preserve"> Time!C$36</f>
        <v>0</v>
      </c>
      <c r="D140" s="159">
        <f xml:space="preserve"> Time!D$36</f>
        <v>0</v>
      </c>
      <c r="E140" s="162" t="str">
        <f xml:space="preserve"> Time!E$36</f>
        <v>AMP period flag</v>
      </c>
      <c r="F140" s="160">
        <f xml:space="preserve"> Time!F$36</f>
        <v>0</v>
      </c>
      <c r="G140" s="161" t="str">
        <f xml:space="preserve"> Time!G$36</f>
        <v>flag</v>
      </c>
      <c r="H140" s="138">
        <f xml:space="preserve"> Time!H$36</f>
        <v>5</v>
      </c>
      <c r="I140" s="138">
        <f xml:space="preserve"> Time!I$36</f>
        <v>0</v>
      </c>
      <c r="J140" s="138">
        <f xml:space="preserve"> Time!J$36</f>
        <v>0</v>
      </c>
      <c r="K140" s="138">
        <f xml:space="preserve"> Time!K$36</f>
        <v>0</v>
      </c>
      <c r="L140" s="138">
        <f xml:space="preserve"> Time!L$36</f>
        <v>0</v>
      </c>
      <c r="M140" s="138">
        <f xml:space="preserve"> Time!M$36</f>
        <v>0</v>
      </c>
      <c r="N140" s="138">
        <f xml:space="preserve"> Time!N$36</f>
        <v>0</v>
      </c>
      <c r="O140" s="138">
        <f xml:space="preserve"> Time!O$36</f>
        <v>0</v>
      </c>
      <c r="P140" s="138">
        <f xml:space="preserve"> Time!P$36</f>
        <v>0</v>
      </c>
      <c r="Q140" s="138">
        <f xml:space="preserve"> Time!Q$36</f>
        <v>0</v>
      </c>
      <c r="R140" s="138">
        <f xml:space="preserve"> Time!R$36</f>
        <v>0</v>
      </c>
      <c r="S140" s="138">
        <f xml:space="preserve"> Time!S$36</f>
        <v>1</v>
      </c>
      <c r="T140" s="138">
        <f xml:space="preserve"> Time!T$36</f>
        <v>1</v>
      </c>
      <c r="U140" s="138">
        <f xml:space="preserve"> Time!U$36</f>
        <v>1</v>
      </c>
      <c r="V140" s="138">
        <f xml:space="preserve"> Time!V$36</f>
        <v>1</v>
      </c>
      <c r="W140" s="138">
        <f xml:space="preserve"> Time!W$36</f>
        <v>1</v>
      </c>
    </row>
    <row r="141" spans="1:23" s="16" customFormat="1" outlineLevel="2" x14ac:dyDescent="0.2">
      <c r="A141" s="163"/>
      <c r="B141" s="163"/>
      <c r="C141" s="164"/>
      <c r="D141" s="165"/>
    </row>
    <row r="142" spans="1:23" s="166" customFormat="1" outlineLevel="2" x14ac:dyDescent="0.2">
      <c r="A142" s="163"/>
      <c r="B142" s="163"/>
      <c r="C142" s="164"/>
      <c r="D142" s="165"/>
      <c r="E142" s="16" t="s">
        <v>1345</v>
      </c>
      <c r="G142" s="166" t="s">
        <v>158</v>
      </c>
      <c r="H142" s="166">
        <f t="shared" ref="H142:H157" si="67" xml:space="preserve"> SUM(J142:W142)</f>
        <v>0</v>
      </c>
      <c r="J142" s="166">
        <f t="shared" ref="J142:W142" si="68" xml:space="preserve"> ($F114 / $F131) * J$140</f>
        <v>0</v>
      </c>
      <c r="K142" s="166">
        <f t="shared" si="68"/>
        <v>0</v>
      </c>
      <c r="L142" s="166">
        <f t="shared" si="68"/>
        <v>0</v>
      </c>
      <c r="M142" s="166">
        <f t="shared" si="68"/>
        <v>0</v>
      </c>
      <c r="N142" s="166">
        <f t="shared" si="68"/>
        <v>0</v>
      </c>
      <c r="O142" s="166">
        <f t="shared" si="68"/>
        <v>0</v>
      </c>
      <c r="P142" s="166">
        <f t="shared" si="68"/>
        <v>0</v>
      </c>
      <c r="Q142" s="166">
        <f t="shared" si="68"/>
        <v>0</v>
      </c>
      <c r="R142" s="166">
        <f t="shared" si="68"/>
        <v>0</v>
      </c>
      <c r="S142" s="166">
        <f xml:space="preserve"> ($F114 / $F131) * S$140</f>
        <v>0</v>
      </c>
      <c r="T142" s="166">
        <f t="shared" si="68"/>
        <v>0</v>
      </c>
      <c r="U142" s="166">
        <f t="shared" si="68"/>
        <v>0</v>
      </c>
      <c r="V142" s="166">
        <f t="shared" si="68"/>
        <v>0</v>
      </c>
      <c r="W142" s="166">
        <f t="shared" si="68"/>
        <v>0</v>
      </c>
    </row>
    <row r="143" spans="1:23" s="166" customFormat="1" outlineLevel="2" x14ac:dyDescent="0.2">
      <c r="A143" s="163"/>
      <c r="B143" s="163"/>
      <c r="C143" s="164"/>
      <c r="D143" s="165"/>
      <c r="E143" s="16" t="s">
        <v>1346</v>
      </c>
      <c r="G143" s="166" t="s">
        <v>158</v>
      </c>
      <c r="H143" s="166">
        <f t="shared" si="67"/>
        <v>0</v>
      </c>
      <c r="J143" s="166">
        <f t="shared" ref="J143:W143" si="69" xml:space="preserve"> ($F115 / $F132) * J$140</f>
        <v>0</v>
      </c>
      <c r="K143" s="166">
        <f t="shared" si="69"/>
        <v>0</v>
      </c>
      <c r="L143" s="166">
        <f t="shared" si="69"/>
        <v>0</v>
      </c>
      <c r="M143" s="166">
        <f t="shared" si="69"/>
        <v>0</v>
      </c>
      <c r="N143" s="166">
        <f t="shared" si="69"/>
        <v>0</v>
      </c>
      <c r="O143" s="166">
        <f t="shared" si="69"/>
        <v>0</v>
      </c>
      <c r="P143" s="166">
        <f t="shared" si="69"/>
        <v>0</v>
      </c>
      <c r="Q143" s="166">
        <f t="shared" si="69"/>
        <v>0</v>
      </c>
      <c r="R143" s="166">
        <f t="shared" si="69"/>
        <v>0</v>
      </c>
      <c r="S143" s="166">
        <f xml:space="preserve"> ($F115 / $F132) * S$140</f>
        <v>0</v>
      </c>
      <c r="T143" s="166">
        <f t="shared" si="69"/>
        <v>0</v>
      </c>
      <c r="U143" s="166">
        <f t="shared" si="69"/>
        <v>0</v>
      </c>
      <c r="V143" s="166">
        <f t="shared" si="69"/>
        <v>0</v>
      </c>
      <c r="W143" s="166">
        <f t="shared" si="69"/>
        <v>0</v>
      </c>
    </row>
    <row r="144" spans="1:23" s="166" customFormat="1" outlineLevel="2" x14ac:dyDescent="0.2">
      <c r="A144" s="163"/>
      <c r="B144" s="163"/>
      <c r="C144" s="164"/>
      <c r="D144" s="165"/>
      <c r="E144" s="16" t="s">
        <v>1347</v>
      </c>
      <c r="G144" s="166" t="s">
        <v>158</v>
      </c>
      <c r="H144" s="166">
        <f t="shared" si="67"/>
        <v>0</v>
      </c>
      <c r="J144" s="166">
        <f t="shared" ref="J144:W144" si="70" xml:space="preserve"> ($F116 / $F133) * J$140</f>
        <v>0</v>
      </c>
      <c r="K144" s="166">
        <f t="shared" si="70"/>
        <v>0</v>
      </c>
      <c r="L144" s="166">
        <f t="shared" si="70"/>
        <v>0</v>
      </c>
      <c r="M144" s="166">
        <f t="shared" si="70"/>
        <v>0</v>
      </c>
      <c r="N144" s="166">
        <f t="shared" si="70"/>
        <v>0</v>
      </c>
      <c r="O144" s="166">
        <f t="shared" si="70"/>
        <v>0</v>
      </c>
      <c r="P144" s="166">
        <f t="shared" si="70"/>
        <v>0</v>
      </c>
      <c r="Q144" s="166">
        <f t="shared" si="70"/>
        <v>0</v>
      </c>
      <c r="R144" s="166">
        <f t="shared" si="70"/>
        <v>0</v>
      </c>
      <c r="S144" s="166">
        <f t="shared" si="70"/>
        <v>0</v>
      </c>
      <c r="T144" s="166">
        <f t="shared" si="70"/>
        <v>0</v>
      </c>
      <c r="U144" s="166">
        <f t="shared" si="70"/>
        <v>0</v>
      </c>
      <c r="V144" s="166">
        <f t="shared" si="70"/>
        <v>0</v>
      </c>
      <c r="W144" s="166">
        <f t="shared" si="70"/>
        <v>0</v>
      </c>
    </row>
    <row r="145" spans="1:23" s="166" customFormat="1" outlineLevel="2" x14ac:dyDescent="0.2">
      <c r="A145" s="163"/>
      <c r="B145" s="163"/>
      <c r="C145" s="164"/>
      <c r="D145" s="165"/>
      <c r="E145" s="16" t="s">
        <v>1348</v>
      </c>
      <c r="G145" s="166" t="s">
        <v>158</v>
      </c>
      <c r="H145" s="166">
        <f t="shared" si="67"/>
        <v>0</v>
      </c>
      <c r="J145" s="166">
        <f t="shared" ref="J145:W145" si="71" xml:space="preserve"> ($F117 / $F134) * J$140</f>
        <v>0</v>
      </c>
      <c r="K145" s="166">
        <f t="shared" si="71"/>
        <v>0</v>
      </c>
      <c r="L145" s="166">
        <f t="shared" si="71"/>
        <v>0</v>
      </c>
      <c r="M145" s="166">
        <f t="shared" si="71"/>
        <v>0</v>
      </c>
      <c r="N145" s="166">
        <f t="shared" si="71"/>
        <v>0</v>
      </c>
      <c r="O145" s="166">
        <f t="shared" si="71"/>
        <v>0</v>
      </c>
      <c r="P145" s="166">
        <f t="shared" si="71"/>
        <v>0</v>
      </c>
      <c r="Q145" s="166">
        <f t="shared" si="71"/>
        <v>0</v>
      </c>
      <c r="R145" s="166">
        <f t="shared" si="71"/>
        <v>0</v>
      </c>
      <c r="S145" s="166">
        <f t="shared" si="71"/>
        <v>0</v>
      </c>
      <c r="T145" s="166">
        <f t="shared" si="71"/>
        <v>0</v>
      </c>
      <c r="U145" s="166">
        <f t="shared" si="71"/>
        <v>0</v>
      </c>
      <c r="V145" s="166">
        <f t="shared" si="71"/>
        <v>0</v>
      </c>
      <c r="W145" s="166">
        <f t="shared" si="71"/>
        <v>0</v>
      </c>
    </row>
    <row r="146" spans="1:23" s="166" customFormat="1" outlineLevel="2" x14ac:dyDescent="0.2">
      <c r="A146" s="163"/>
      <c r="B146" s="163"/>
      <c r="C146" s="164"/>
      <c r="D146" s="165"/>
      <c r="E146" s="16" t="s">
        <v>1349</v>
      </c>
      <c r="G146" s="166" t="s">
        <v>158</v>
      </c>
      <c r="H146" s="166">
        <f t="shared" si="67"/>
        <v>0</v>
      </c>
      <c r="J146" s="166">
        <f t="shared" ref="J146:W146" si="72" xml:space="preserve"> ($F118 / $F135) * J$140</f>
        <v>0</v>
      </c>
      <c r="K146" s="166">
        <f t="shared" si="72"/>
        <v>0</v>
      </c>
      <c r="L146" s="166">
        <f t="shared" si="72"/>
        <v>0</v>
      </c>
      <c r="M146" s="166">
        <f t="shared" si="72"/>
        <v>0</v>
      </c>
      <c r="N146" s="166">
        <f t="shared" si="72"/>
        <v>0</v>
      </c>
      <c r="O146" s="166">
        <f t="shared" si="72"/>
        <v>0</v>
      </c>
      <c r="P146" s="166">
        <f t="shared" si="72"/>
        <v>0</v>
      </c>
      <c r="Q146" s="166">
        <f t="shared" si="72"/>
        <v>0</v>
      </c>
      <c r="R146" s="166">
        <f t="shared" si="72"/>
        <v>0</v>
      </c>
      <c r="S146" s="166">
        <f t="shared" si="72"/>
        <v>0</v>
      </c>
      <c r="T146" s="166">
        <f t="shared" si="72"/>
        <v>0</v>
      </c>
      <c r="U146" s="166">
        <f t="shared" si="72"/>
        <v>0</v>
      </c>
      <c r="V146" s="166">
        <f t="shared" si="72"/>
        <v>0</v>
      </c>
      <c r="W146" s="166">
        <f t="shared" si="72"/>
        <v>0</v>
      </c>
    </row>
    <row r="147" spans="1:23" s="166" customFormat="1" outlineLevel="2" x14ac:dyDescent="0.2">
      <c r="A147" s="163"/>
      <c r="B147" s="163"/>
      <c r="C147" s="164"/>
      <c r="D147" s="165"/>
      <c r="E147" s="16" t="s">
        <v>1350</v>
      </c>
      <c r="G147" s="166" t="s">
        <v>158</v>
      </c>
      <c r="H147" s="166">
        <f t="shared" si="67"/>
        <v>0</v>
      </c>
      <c r="J147" s="166">
        <f t="shared" ref="J147:W147" si="73" xml:space="preserve"> ($F119 / $F136) * J$140</f>
        <v>0</v>
      </c>
      <c r="K147" s="166">
        <f t="shared" si="73"/>
        <v>0</v>
      </c>
      <c r="L147" s="166">
        <f t="shared" si="73"/>
        <v>0</v>
      </c>
      <c r="M147" s="166">
        <f t="shared" si="73"/>
        <v>0</v>
      </c>
      <c r="N147" s="166">
        <f t="shared" si="73"/>
        <v>0</v>
      </c>
      <c r="O147" s="166">
        <f t="shared" si="73"/>
        <v>0</v>
      </c>
      <c r="P147" s="166">
        <f t="shared" si="73"/>
        <v>0</v>
      </c>
      <c r="Q147" s="166">
        <f t="shared" si="73"/>
        <v>0</v>
      </c>
      <c r="R147" s="166">
        <f t="shared" si="73"/>
        <v>0</v>
      </c>
      <c r="S147" s="166">
        <f t="shared" si="73"/>
        <v>0</v>
      </c>
      <c r="T147" s="166">
        <f t="shared" si="73"/>
        <v>0</v>
      </c>
      <c r="U147" s="166">
        <f t="shared" si="73"/>
        <v>0</v>
      </c>
      <c r="V147" s="166">
        <f t="shared" si="73"/>
        <v>0</v>
      </c>
      <c r="W147" s="166">
        <f t="shared" si="73"/>
        <v>0</v>
      </c>
    </row>
    <row r="148" spans="1:23" s="166" customFormat="1" outlineLevel="2" x14ac:dyDescent="0.2">
      <c r="A148" s="163"/>
      <c r="B148" s="163"/>
      <c r="C148" s="164"/>
      <c r="D148" s="165"/>
      <c r="E148" s="16"/>
    </row>
    <row r="149" spans="1:23" s="166" customFormat="1" outlineLevel="2" x14ac:dyDescent="0.2">
      <c r="A149" s="163"/>
      <c r="B149" s="163"/>
      <c r="C149" s="164"/>
      <c r="D149" s="165"/>
      <c r="E149" s="16" t="s">
        <v>1351</v>
      </c>
      <c r="G149" s="166" t="s">
        <v>158</v>
      </c>
      <c r="H149" s="166">
        <f t="shared" si="67"/>
        <v>2.8851008406268956</v>
      </c>
      <c r="J149" s="166">
        <f xml:space="preserve"> ($F121 / $F131) * J$140</f>
        <v>0</v>
      </c>
      <c r="K149" s="166">
        <f t="shared" ref="K149:W149" si="74" xml:space="preserve"> ($F121 / $F131) * K$140</f>
        <v>0</v>
      </c>
      <c r="L149" s="166">
        <f t="shared" si="74"/>
        <v>0</v>
      </c>
      <c r="M149" s="166">
        <f t="shared" si="74"/>
        <v>0</v>
      </c>
      <c r="N149" s="166">
        <f t="shared" si="74"/>
        <v>0</v>
      </c>
      <c r="O149" s="166">
        <f t="shared" si="74"/>
        <v>0</v>
      </c>
      <c r="P149" s="166">
        <f t="shared" si="74"/>
        <v>0</v>
      </c>
      <c r="Q149" s="166">
        <f t="shared" si="74"/>
        <v>0</v>
      </c>
      <c r="R149" s="166">
        <f t="shared" si="74"/>
        <v>0</v>
      </c>
      <c r="S149" s="166">
        <f t="shared" si="74"/>
        <v>0.57702016812537915</v>
      </c>
      <c r="T149" s="166">
        <f t="shared" si="74"/>
        <v>0.57702016812537915</v>
      </c>
      <c r="U149" s="166">
        <f t="shared" si="74"/>
        <v>0.57702016812537915</v>
      </c>
      <c r="V149" s="166">
        <f t="shared" si="74"/>
        <v>0.57702016812537915</v>
      </c>
      <c r="W149" s="166">
        <f t="shared" si="74"/>
        <v>0.57702016812537915</v>
      </c>
    </row>
    <row r="150" spans="1:23" s="166" customFormat="1" outlineLevel="2" x14ac:dyDescent="0.2">
      <c r="A150" s="163"/>
      <c r="B150" s="163"/>
      <c r="C150" s="164"/>
      <c r="D150" s="165"/>
      <c r="E150" s="16" t="s">
        <v>1352</v>
      </c>
      <c r="G150" s="166" t="s">
        <v>158</v>
      </c>
      <c r="H150" s="166">
        <f t="shared" si="67"/>
        <v>13.748159056081132</v>
      </c>
      <c r="J150" s="166">
        <f t="shared" ref="J150:W150" si="75" xml:space="preserve"> ($F122 / $F132) * J$140</f>
        <v>0</v>
      </c>
      <c r="K150" s="166">
        <f t="shared" si="75"/>
        <v>0</v>
      </c>
      <c r="L150" s="166">
        <f t="shared" si="75"/>
        <v>0</v>
      </c>
      <c r="M150" s="166">
        <f t="shared" si="75"/>
        <v>0</v>
      </c>
      <c r="N150" s="166">
        <f t="shared" si="75"/>
        <v>0</v>
      </c>
      <c r="O150" s="166">
        <f t="shared" si="75"/>
        <v>0</v>
      </c>
      <c r="P150" s="166">
        <f t="shared" si="75"/>
        <v>0</v>
      </c>
      <c r="Q150" s="166">
        <f t="shared" si="75"/>
        <v>0</v>
      </c>
      <c r="R150" s="166">
        <f t="shared" si="75"/>
        <v>0</v>
      </c>
      <c r="S150" s="166">
        <f t="shared" si="75"/>
        <v>2.7496318112162266</v>
      </c>
      <c r="T150" s="166">
        <f t="shared" si="75"/>
        <v>2.7496318112162266</v>
      </c>
      <c r="U150" s="166">
        <f t="shared" si="75"/>
        <v>2.7496318112162266</v>
      </c>
      <c r="V150" s="166">
        <f t="shared" si="75"/>
        <v>2.7496318112162266</v>
      </c>
      <c r="W150" s="166">
        <f t="shared" si="75"/>
        <v>2.7496318112162266</v>
      </c>
    </row>
    <row r="151" spans="1:23" s="166" customFormat="1" outlineLevel="2" x14ac:dyDescent="0.2">
      <c r="A151" s="163"/>
      <c r="B151" s="163"/>
      <c r="C151" s="164"/>
      <c r="D151" s="165"/>
      <c r="E151" s="16" t="s">
        <v>1353</v>
      </c>
      <c r="G151" s="166" t="s">
        <v>158</v>
      </c>
      <c r="H151" s="166">
        <f t="shared" si="67"/>
        <v>13.447423113256761</v>
      </c>
      <c r="J151" s="166">
        <f t="shared" ref="J151:W151" si="76" xml:space="preserve"> ($F123 / $F133) * J$140</f>
        <v>0</v>
      </c>
      <c r="K151" s="166">
        <f t="shared" si="76"/>
        <v>0</v>
      </c>
      <c r="L151" s="166">
        <f t="shared" si="76"/>
        <v>0</v>
      </c>
      <c r="M151" s="166">
        <f t="shared" si="76"/>
        <v>0</v>
      </c>
      <c r="N151" s="166">
        <f t="shared" si="76"/>
        <v>0</v>
      </c>
      <c r="O151" s="166">
        <f t="shared" si="76"/>
        <v>0</v>
      </c>
      <c r="P151" s="166">
        <f t="shared" si="76"/>
        <v>0</v>
      </c>
      <c r="Q151" s="166">
        <f t="shared" si="76"/>
        <v>0</v>
      </c>
      <c r="R151" s="166">
        <f t="shared" si="76"/>
        <v>0</v>
      </c>
      <c r="S151" s="166">
        <f t="shared" si="76"/>
        <v>2.689484622651352</v>
      </c>
      <c r="T151" s="166">
        <f t="shared" si="76"/>
        <v>2.689484622651352</v>
      </c>
      <c r="U151" s="166">
        <f t="shared" si="76"/>
        <v>2.689484622651352</v>
      </c>
      <c r="V151" s="166">
        <f t="shared" si="76"/>
        <v>2.689484622651352</v>
      </c>
      <c r="W151" s="166">
        <f t="shared" si="76"/>
        <v>2.689484622651352</v>
      </c>
    </row>
    <row r="152" spans="1:23" s="166" customFormat="1" outlineLevel="2" x14ac:dyDescent="0.2">
      <c r="A152" s="163"/>
      <c r="B152" s="163"/>
      <c r="C152" s="164"/>
      <c r="D152" s="165"/>
      <c r="E152" s="16" t="s">
        <v>1354</v>
      </c>
      <c r="G152" s="166" t="s">
        <v>158</v>
      </c>
      <c r="H152" s="166">
        <f t="shared" si="67"/>
        <v>-0.10305009572542312</v>
      </c>
      <c r="J152" s="166">
        <f t="shared" ref="J152:W152" si="77" xml:space="preserve"> ($F124 / $F134) * J$140</f>
        <v>0</v>
      </c>
      <c r="K152" s="166">
        <f t="shared" si="77"/>
        <v>0</v>
      </c>
      <c r="L152" s="166">
        <f t="shared" si="77"/>
        <v>0</v>
      </c>
      <c r="M152" s="166">
        <f t="shared" si="77"/>
        <v>0</v>
      </c>
      <c r="N152" s="166">
        <f t="shared" si="77"/>
        <v>0</v>
      </c>
      <c r="O152" s="166">
        <f t="shared" si="77"/>
        <v>0</v>
      </c>
      <c r="P152" s="166">
        <f t="shared" si="77"/>
        <v>0</v>
      </c>
      <c r="Q152" s="166">
        <f t="shared" si="77"/>
        <v>0</v>
      </c>
      <c r="R152" s="166">
        <f t="shared" si="77"/>
        <v>0</v>
      </c>
      <c r="S152" s="166">
        <f t="shared" si="77"/>
        <v>-2.0610019145084625E-2</v>
      </c>
      <c r="T152" s="166">
        <f t="shared" si="77"/>
        <v>-2.0610019145084625E-2</v>
      </c>
      <c r="U152" s="166">
        <f t="shared" si="77"/>
        <v>-2.0610019145084625E-2</v>
      </c>
      <c r="V152" s="166">
        <f t="shared" si="77"/>
        <v>-2.0610019145084625E-2</v>
      </c>
      <c r="W152" s="166">
        <f t="shared" si="77"/>
        <v>-2.0610019145084625E-2</v>
      </c>
    </row>
    <row r="153" spans="1:23" s="166" customFormat="1" outlineLevel="2" x14ac:dyDescent="0.2">
      <c r="A153" s="163"/>
      <c r="B153" s="163"/>
      <c r="C153" s="164"/>
      <c r="D153" s="165"/>
      <c r="E153" s="16" t="s">
        <v>1355</v>
      </c>
      <c r="G153" s="166" t="s">
        <v>158</v>
      </c>
      <c r="H153" s="166">
        <f t="shared" si="67"/>
        <v>0</v>
      </c>
      <c r="J153" s="166">
        <f t="shared" ref="J153:W153" si="78" xml:space="preserve"> ($F125 / $F135) * J$140</f>
        <v>0</v>
      </c>
      <c r="K153" s="166">
        <f t="shared" si="78"/>
        <v>0</v>
      </c>
      <c r="L153" s="166">
        <f t="shared" si="78"/>
        <v>0</v>
      </c>
      <c r="M153" s="166">
        <f t="shared" si="78"/>
        <v>0</v>
      </c>
      <c r="N153" s="166">
        <f t="shared" si="78"/>
        <v>0</v>
      </c>
      <c r="O153" s="166">
        <f t="shared" si="78"/>
        <v>0</v>
      </c>
      <c r="P153" s="166">
        <f t="shared" si="78"/>
        <v>0</v>
      </c>
      <c r="Q153" s="166">
        <f t="shared" si="78"/>
        <v>0</v>
      </c>
      <c r="R153" s="166">
        <f t="shared" si="78"/>
        <v>0</v>
      </c>
      <c r="S153" s="166">
        <f t="shared" si="78"/>
        <v>0</v>
      </c>
      <c r="T153" s="166">
        <f t="shared" si="78"/>
        <v>0</v>
      </c>
      <c r="U153" s="166">
        <f t="shared" si="78"/>
        <v>0</v>
      </c>
      <c r="V153" s="166">
        <f t="shared" si="78"/>
        <v>0</v>
      </c>
      <c r="W153" s="166">
        <f t="shared" si="78"/>
        <v>0</v>
      </c>
    </row>
    <row r="154" spans="1:23" s="166" customFormat="1" outlineLevel="2" x14ac:dyDescent="0.2">
      <c r="A154" s="163"/>
      <c r="B154" s="163"/>
      <c r="C154" s="164"/>
      <c r="D154" s="165"/>
      <c r="E154" s="16" t="s">
        <v>1356</v>
      </c>
      <c r="G154" s="166" t="s">
        <v>158</v>
      </c>
      <c r="H154" s="166">
        <f t="shared" si="67"/>
        <v>0</v>
      </c>
      <c r="J154" s="166">
        <f t="shared" ref="J154:W154" si="79" xml:space="preserve"> ($F126 / $F136) * J$140</f>
        <v>0</v>
      </c>
      <c r="K154" s="166">
        <f t="shared" si="79"/>
        <v>0</v>
      </c>
      <c r="L154" s="166">
        <f t="shared" si="79"/>
        <v>0</v>
      </c>
      <c r="M154" s="166">
        <f t="shared" si="79"/>
        <v>0</v>
      </c>
      <c r="N154" s="166">
        <f t="shared" si="79"/>
        <v>0</v>
      </c>
      <c r="O154" s="166">
        <f t="shared" si="79"/>
        <v>0</v>
      </c>
      <c r="P154" s="166">
        <f t="shared" si="79"/>
        <v>0</v>
      </c>
      <c r="Q154" s="166">
        <f t="shared" si="79"/>
        <v>0</v>
      </c>
      <c r="R154" s="166">
        <f t="shared" si="79"/>
        <v>0</v>
      </c>
      <c r="S154" s="166">
        <f t="shared" si="79"/>
        <v>0</v>
      </c>
      <c r="T154" s="166">
        <f t="shared" si="79"/>
        <v>0</v>
      </c>
      <c r="U154" s="166">
        <f t="shared" si="79"/>
        <v>0</v>
      </c>
      <c r="V154" s="166">
        <f t="shared" si="79"/>
        <v>0</v>
      </c>
      <c r="W154" s="166">
        <f t="shared" si="79"/>
        <v>0</v>
      </c>
    </row>
    <row r="155" spans="1:23" s="166" customFormat="1" outlineLevel="2" x14ac:dyDescent="0.2">
      <c r="A155" s="163"/>
      <c r="B155" s="163"/>
      <c r="C155" s="164"/>
      <c r="D155" s="165"/>
      <c r="E155" s="16"/>
    </row>
    <row r="156" spans="1:23" s="166" customFormat="1" outlineLevel="2" x14ac:dyDescent="0.2">
      <c r="A156" s="163"/>
      <c r="B156" s="163"/>
      <c r="C156" s="164"/>
      <c r="D156" s="165"/>
      <c r="E156" s="16" t="s">
        <v>1357</v>
      </c>
      <c r="G156" s="166" t="s">
        <v>158</v>
      </c>
      <c r="H156" s="166">
        <f t="shared" si="67"/>
        <v>-16.564990720730346</v>
      </c>
      <c r="J156" s="166">
        <f t="shared" ref="J156:W156" si="80" xml:space="preserve"> ($F128 / $F137) * J$140</f>
        <v>0</v>
      </c>
      <c r="K156" s="166">
        <f t="shared" si="80"/>
        <v>0</v>
      </c>
      <c r="L156" s="166">
        <f t="shared" si="80"/>
        <v>0</v>
      </c>
      <c r="M156" s="166">
        <f t="shared" si="80"/>
        <v>0</v>
      </c>
      <c r="N156" s="166">
        <f t="shared" si="80"/>
        <v>0</v>
      </c>
      <c r="O156" s="166">
        <f t="shared" si="80"/>
        <v>0</v>
      </c>
      <c r="P156" s="166">
        <f t="shared" si="80"/>
        <v>0</v>
      </c>
      <c r="Q156" s="166">
        <f t="shared" si="80"/>
        <v>0</v>
      </c>
      <c r="R156" s="166">
        <f t="shared" si="80"/>
        <v>0</v>
      </c>
      <c r="S156" s="166">
        <f t="shared" si="80"/>
        <v>-3.3129981441460692</v>
      </c>
      <c r="T156" s="166">
        <f t="shared" si="80"/>
        <v>-3.3129981441460692</v>
      </c>
      <c r="U156" s="166">
        <f t="shared" si="80"/>
        <v>-3.3129981441460692</v>
      </c>
      <c r="V156" s="166">
        <f t="shared" si="80"/>
        <v>-3.3129981441460692</v>
      </c>
      <c r="W156" s="166">
        <f t="shared" si="80"/>
        <v>-3.3129981441460692</v>
      </c>
    </row>
    <row r="157" spans="1:23" s="166" customFormat="1" outlineLevel="2" x14ac:dyDescent="0.2">
      <c r="A157" s="163"/>
      <c r="B157" s="163"/>
      <c r="C157" s="164"/>
      <c r="D157" s="165"/>
      <c r="E157" s="16" t="s">
        <v>1358</v>
      </c>
      <c r="G157" s="166" t="s">
        <v>158</v>
      </c>
      <c r="H157" s="166">
        <f t="shared" si="67"/>
        <v>1.9332156060939107</v>
      </c>
      <c r="J157" s="166">
        <f t="shared" ref="J157:W157" si="81" xml:space="preserve"> ($F129 / $F138) * J$140</f>
        <v>0</v>
      </c>
      <c r="K157" s="166">
        <f t="shared" si="81"/>
        <v>0</v>
      </c>
      <c r="L157" s="166">
        <f t="shared" si="81"/>
        <v>0</v>
      </c>
      <c r="M157" s="166">
        <f t="shared" si="81"/>
        <v>0</v>
      </c>
      <c r="N157" s="166">
        <f t="shared" si="81"/>
        <v>0</v>
      </c>
      <c r="O157" s="166">
        <f t="shared" si="81"/>
        <v>0</v>
      </c>
      <c r="P157" s="166">
        <f t="shared" si="81"/>
        <v>0</v>
      </c>
      <c r="Q157" s="166">
        <f t="shared" si="81"/>
        <v>0</v>
      </c>
      <c r="R157" s="166">
        <f t="shared" si="81"/>
        <v>0</v>
      </c>
      <c r="S157" s="166">
        <f t="shared" si="81"/>
        <v>0.38664312121878214</v>
      </c>
      <c r="T157" s="166">
        <f t="shared" si="81"/>
        <v>0.38664312121878214</v>
      </c>
      <c r="U157" s="166">
        <f t="shared" si="81"/>
        <v>0.38664312121878214</v>
      </c>
      <c r="V157" s="166">
        <f t="shared" si="81"/>
        <v>0.38664312121878214</v>
      </c>
      <c r="W157" s="166">
        <f t="shared" si="81"/>
        <v>0.38664312121878214</v>
      </c>
    </row>
    <row r="158" spans="1:23" s="16" customFormat="1" outlineLevel="1" x14ac:dyDescent="0.2">
      <c r="A158" s="163"/>
      <c r="B158" s="163"/>
      <c r="C158" s="164"/>
      <c r="D158" s="165"/>
    </row>
    <row r="159" spans="1:23" s="16" customFormat="1" outlineLevel="1" x14ac:dyDescent="0.2">
      <c r="A159" s="163"/>
      <c r="B159" s="163" t="s">
        <v>1359</v>
      </c>
      <c r="C159" s="164"/>
      <c r="D159" s="165"/>
    </row>
    <row r="160" spans="1:23" s="16" customFormat="1" outlineLevel="2" x14ac:dyDescent="0.2">
      <c r="A160" s="163"/>
      <c r="B160" s="163"/>
      <c r="C160" s="164"/>
      <c r="D160" s="165"/>
    </row>
    <row r="161" spans="1:7" s="138" customFormat="1" outlineLevel="2" x14ac:dyDescent="0.2">
      <c r="A161" s="157"/>
      <c r="B161" s="157"/>
      <c r="C161" s="158"/>
      <c r="D161" s="159"/>
      <c r="E161" s="138" t="str">
        <f xml:space="preserve"> Calc!E$2163</f>
        <v xml:space="preserve">Company - Unprofiled post financeability adjustments eligible for tax uplift - real (2022-23 CPIH FYA prices) (WR) </v>
      </c>
      <c r="F161" s="139">
        <f xml:space="preserve"> Calc!F$2163</f>
        <v>0</v>
      </c>
      <c r="G161" s="138" t="str">
        <f xml:space="preserve"> Calc!G$2163</f>
        <v>£m</v>
      </c>
    </row>
    <row r="162" spans="1:7" s="138" customFormat="1" outlineLevel="2" x14ac:dyDescent="0.2">
      <c r="A162" s="157"/>
      <c r="B162" s="157"/>
      <c r="C162" s="158"/>
      <c r="D162" s="159"/>
      <c r="E162" s="138" t="str">
        <f xml:space="preserve"> Calc!E$2164</f>
        <v xml:space="preserve">Company - Unprofiled post financeability adjustments eligible for tax uplift - real (2022-23 CPIH FYA prices) (WN) </v>
      </c>
      <c r="F162" s="139">
        <f xml:space="preserve"> Calc!F$2164</f>
        <v>0</v>
      </c>
      <c r="G162" s="138" t="str">
        <f xml:space="preserve"> Calc!G$2164</f>
        <v>£m</v>
      </c>
    </row>
    <row r="163" spans="1:7" s="138" customFormat="1" outlineLevel="2" x14ac:dyDescent="0.2">
      <c r="A163" s="157"/>
      <c r="B163" s="157"/>
      <c r="C163" s="158"/>
      <c r="D163" s="159"/>
      <c r="E163" s="138" t="str">
        <f xml:space="preserve"> Calc!E$2165</f>
        <v xml:space="preserve">Company - Unprofiled post financeability adjustments eligible for tax uplift - real (2022-23 CPIH FYA prices) (WWN) </v>
      </c>
      <c r="F163" s="139">
        <f xml:space="preserve"> Calc!F$2165</f>
        <v>0</v>
      </c>
      <c r="G163" s="138" t="str">
        <f xml:space="preserve"> Calc!G$2165</f>
        <v>£m</v>
      </c>
    </row>
    <row r="164" spans="1:7" s="138" customFormat="1" outlineLevel="2" x14ac:dyDescent="0.2">
      <c r="A164" s="157"/>
      <c r="B164" s="157"/>
      <c r="C164" s="158"/>
      <c r="D164" s="159"/>
      <c r="E164" s="138" t="str">
        <f xml:space="preserve"> Calc!E$2166</f>
        <v xml:space="preserve">Company - Unprofiled post financeability adjustments eligible for tax uplift - real (2022-23 CPIH FYA prices) (BR) </v>
      </c>
      <c r="F164" s="139">
        <f xml:space="preserve"> Calc!F$2166</f>
        <v>0</v>
      </c>
      <c r="G164" s="138" t="str">
        <f xml:space="preserve"> Calc!G$2166</f>
        <v>£m</v>
      </c>
    </row>
    <row r="165" spans="1:7" s="138" customFormat="1" outlineLevel="2" x14ac:dyDescent="0.2">
      <c r="A165" s="157"/>
      <c r="B165" s="157"/>
      <c r="C165" s="158"/>
      <c r="D165" s="159"/>
      <c r="E165" s="138" t="str">
        <f xml:space="preserve"> Calc!E$2167</f>
        <v xml:space="preserve">Company - Unprofiled post financeability adjustments eligible for tax uplift - real (2022-23 CPIH FYA prices) (ADDN1) </v>
      </c>
      <c r="F165" s="139">
        <f xml:space="preserve"> Calc!F$2167</f>
        <v>0</v>
      </c>
      <c r="G165" s="138" t="str">
        <f xml:space="preserve"> Calc!G$2167</f>
        <v>£m</v>
      </c>
    </row>
    <row r="166" spans="1:7" s="138" customFormat="1" outlineLevel="2" x14ac:dyDescent="0.2">
      <c r="A166" s="157"/>
      <c r="B166" s="157"/>
      <c r="C166" s="158"/>
      <c r="D166" s="159"/>
      <c r="E166" s="138" t="str">
        <f xml:space="preserve"> Calc!E$2168</f>
        <v xml:space="preserve">Company - Unprofiled post financeability adjustments eligible for tax uplift - real (2022-23 CPIH FYA prices) (ADDN2) </v>
      </c>
      <c r="F166" s="139">
        <f xml:space="preserve"> Calc!F$2168</f>
        <v>0</v>
      </c>
      <c r="G166" s="138" t="str">
        <f xml:space="preserve"> Calc!G$2168</f>
        <v>£m</v>
      </c>
    </row>
    <row r="167" spans="1:7" s="138" customFormat="1" outlineLevel="2" x14ac:dyDescent="0.2">
      <c r="A167" s="157"/>
      <c r="B167" s="157"/>
      <c r="C167" s="158"/>
      <c r="D167" s="159"/>
      <c r="F167" s="139"/>
    </row>
    <row r="168" spans="1:7" s="138" customFormat="1" outlineLevel="2" x14ac:dyDescent="0.2">
      <c r="A168" s="157"/>
      <c r="B168" s="157"/>
      <c r="C168" s="158"/>
      <c r="D168" s="159"/>
      <c r="E168" s="138" t="str">
        <f xml:space="preserve"> Calc!E$2171</f>
        <v xml:space="preserve">Company - Unprofiled post financeability adjustments not eligible for tax uplift - real (2022-23 CPIH FYA prices) (WR) </v>
      </c>
      <c r="F168" s="139">
        <f xml:space="preserve"> Calc!F$2171</f>
        <v>2.6253185082271617</v>
      </c>
      <c r="G168" s="138" t="str">
        <f xml:space="preserve"> Calc!G$2171</f>
        <v>£m</v>
      </c>
    </row>
    <row r="169" spans="1:7" s="138" customFormat="1" outlineLevel="2" x14ac:dyDescent="0.2">
      <c r="A169" s="157"/>
      <c r="B169" s="157"/>
      <c r="C169" s="158"/>
      <c r="D169" s="159"/>
      <c r="E169" s="138" t="str">
        <f xml:space="preserve"> Calc!E$2172</f>
        <v xml:space="preserve">Company - Unprofiled post financeability adjustments not eligible for tax uplift - real (2022-23 CPIH FYA prices) (WN) </v>
      </c>
      <c r="F169" s="139">
        <f xml:space="preserve"> Calc!F$2172</f>
        <v>12.51023739473108</v>
      </c>
      <c r="G169" s="138" t="str">
        <f xml:space="preserve"> Calc!G$2172</f>
        <v>£m</v>
      </c>
    </row>
    <row r="170" spans="1:7" s="138" customFormat="1" outlineLevel="2" x14ac:dyDescent="0.2">
      <c r="A170" s="157"/>
      <c r="B170" s="157"/>
      <c r="C170" s="158"/>
      <c r="D170" s="159"/>
      <c r="E170" s="138" t="str">
        <f xml:space="preserve"> Calc!E$2173</f>
        <v xml:space="preserve">Company - Unprofiled post financeability adjustments not eligible for tax uplift - real (2022-23 CPIH FYA prices) (WWN) </v>
      </c>
      <c r="F170" s="139">
        <f xml:space="preserve"> Calc!F$2173</f>
        <v>12.236580534746103</v>
      </c>
      <c r="G170" s="138" t="str">
        <f xml:space="preserve"> Calc!G$2173</f>
        <v>£m</v>
      </c>
    </row>
    <row r="171" spans="1:7" s="138" customFormat="1" outlineLevel="2" x14ac:dyDescent="0.2">
      <c r="A171" s="157"/>
      <c r="B171" s="157"/>
      <c r="C171" s="158"/>
      <c r="D171" s="159"/>
      <c r="E171" s="138" t="str">
        <f xml:space="preserve"> Calc!E$2174</f>
        <v xml:space="preserve">Company - Unprofiled post financeability adjustments not eligible for tax uplift - real (2022-23 CPIH FYA prices) (BR) </v>
      </c>
      <c r="F171" s="139">
        <f xml:space="preserve"> Calc!F$2174</f>
        <v>-9.3771184623047454E-2</v>
      </c>
      <c r="G171" s="138" t="str">
        <f xml:space="preserve"> Calc!G$2174</f>
        <v>£m</v>
      </c>
    </row>
    <row r="172" spans="1:7" s="138" customFormat="1" outlineLevel="2" x14ac:dyDescent="0.2">
      <c r="A172" s="157"/>
      <c r="B172" s="157"/>
      <c r="C172" s="158"/>
      <c r="D172" s="159"/>
      <c r="E172" s="138" t="str">
        <f xml:space="preserve"> Calc!E$2175</f>
        <v xml:space="preserve">Company - Unprofiled post financeability adjustments not eligible for tax uplift - real (2022-23 CPIH FYA prices) (ADDN1) </v>
      </c>
      <c r="F172" s="139">
        <f xml:space="preserve"> Calc!F$2175</f>
        <v>0</v>
      </c>
      <c r="G172" s="138" t="str">
        <f xml:space="preserve"> Calc!G$2175</f>
        <v>£m</v>
      </c>
    </row>
    <row r="173" spans="1:7" s="138" customFormat="1" outlineLevel="2" x14ac:dyDescent="0.2">
      <c r="A173" s="157"/>
      <c r="B173" s="157"/>
      <c r="C173" s="158"/>
      <c r="D173" s="159"/>
      <c r="E173" s="138" t="str">
        <f xml:space="preserve"> Calc!E$2176</f>
        <v xml:space="preserve">Company - Unprofiled post financeability adjustments not eligible for tax uplift - real (2022-23 CPIH FYA prices) (ADDN2) </v>
      </c>
      <c r="F173" s="139">
        <f xml:space="preserve"> Calc!F$2176</f>
        <v>0</v>
      </c>
      <c r="G173" s="138" t="str">
        <f xml:space="preserve"> Calc!G$2176</f>
        <v>£m</v>
      </c>
    </row>
    <row r="174" spans="1:7" s="138" customFormat="1" outlineLevel="2" x14ac:dyDescent="0.2">
      <c r="A174" s="157"/>
      <c r="B174" s="157"/>
      <c r="C174" s="158"/>
      <c r="D174" s="159"/>
      <c r="F174" s="139"/>
    </row>
    <row r="175" spans="1:7" s="138" customFormat="1" outlineLevel="2" x14ac:dyDescent="0.2">
      <c r="A175" s="157"/>
      <c r="B175" s="157"/>
      <c r="C175" s="158"/>
      <c r="D175" s="159"/>
      <c r="E175" s="138" t="str">
        <f xml:space="preserve"> Calc!E$2178</f>
        <v>Company - Unprofiled - Residential retail revenue adjustment - real (2022-23 CPIH FYA prices)</v>
      </c>
      <c r="F175" s="139">
        <f xml:space="preserve"> Calc!F$2178</f>
        <v>-15.073433869401631</v>
      </c>
      <c r="G175" s="138" t="str">
        <f xml:space="preserve"> Calc!G$2178</f>
        <v>£m</v>
      </c>
    </row>
    <row r="176" spans="1:7" s="138" customFormat="1" outlineLevel="2" x14ac:dyDescent="0.2">
      <c r="A176" s="157"/>
      <c r="B176" s="157"/>
      <c r="C176" s="158"/>
      <c r="D176" s="159"/>
      <c r="E176" s="138" t="str">
        <f xml:space="preserve"> Calc!E$2179</f>
        <v>Company - Unprofiled - Business retail revenue adjustment - real (2022-23 CPIH FYA prices)</v>
      </c>
      <c r="F176" s="139">
        <f xml:space="preserve"> Calc!F$2179</f>
        <v>1.7591436110666878</v>
      </c>
      <c r="G176" s="138" t="str">
        <f xml:space="preserve"> Calc!G$2179</f>
        <v>£m</v>
      </c>
    </row>
    <row r="177" spans="1:23" s="16" customFormat="1" outlineLevel="2" x14ac:dyDescent="0.2">
      <c r="A177" s="163"/>
      <c r="B177" s="163"/>
      <c r="C177" s="164"/>
      <c r="D177" s="165"/>
    </row>
    <row r="178" spans="1:23" s="16" customFormat="1" outlineLevel="2" x14ac:dyDescent="0.2">
      <c r="A178" s="170"/>
      <c r="B178" s="171">
        <f xml:space="preserve"> InpS!B$589</f>
        <v>0</v>
      </c>
      <c r="C178" s="171">
        <f xml:space="preserve"> InpS!C$589</f>
        <v>0</v>
      </c>
      <c r="D178" s="171">
        <f xml:space="preserve"> InpS!D$589</f>
        <v>0</v>
      </c>
      <c r="E178" s="139" t="str">
        <f xml:space="preserve"> InpS!E$589</f>
        <v>Discount rate (WR)</v>
      </c>
      <c r="F178" s="257">
        <f xml:space="preserve"> InpS!F$589</f>
        <v>3.2300000000000002E-2</v>
      </c>
      <c r="G178" s="139" t="str">
        <f xml:space="preserve"> InpS!G$589</f>
        <v>%</v>
      </c>
    </row>
    <row r="179" spans="1:23" s="16" customFormat="1" outlineLevel="2" x14ac:dyDescent="0.2">
      <c r="A179" s="170"/>
      <c r="B179" s="171">
        <f xml:space="preserve"> InpS!B$590</f>
        <v>0</v>
      </c>
      <c r="C179" s="171">
        <f xml:space="preserve"> InpS!C$590</f>
        <v>0</v>
      </c>
      <c r="D179" s="171">
        <f xml:space="preserve"> InpS!D$590</f>
        <v>0</v>
      </c>
      <c r="E179" s="139" t="str">
        <f xml:space="preserve"> InpS!E$590</f>
        <v>Discount rate (WN)</v>
      </c>
      <c r="F179" s="257">
        <f xml:space="preserve"> InpS!F$590</f>
        <v>3.2300000000000002E-2</v>
      </c>
      <c r="G179" s="139" t="str">
        <f xml:space="preserve"> InpS!G$590</f>
        <v>%</v>
      </c>
    </row>
    <row r="180" spans="1:23" s="16" customFormat="1" outlineLevel="2" x14ac:dyDescent="0.2">
      <c r="A180" s="170"/>
      <c r="B180" s="171">
        <f xml:space="preserve"> InpS!B$591</f>
        <v>0</v>
      </c>
      <c r="C180" s="171">
        <f xml:space="preserve"> InpS!C$591</f>
        <v>0</v>
      </c>
      <c r="D180" s="171">
        <f xml:space="preserve"> InpS!D$591</f>
        <v>0</v>
      </c>
      <c r="E180" s="139" t="str">
        <f xml:space="preserve"> InpS!E$591</f>
        <v>Discount rate (WWN)</v>
      </c>
      <c r="F180" s="257">
        <f xml:space="preserve"> InpS!F$591</f>
        <v>3.2300000000000002E-2</v>
      </c>
      <c r="G180" s="139" t="str">
        <f xml:space="preserve"> InpS!G$591</f>
        <v>%</v>
      </c>
    </row>
    <row r="181" spans="1:23" s="16" customFormat="1" outlineLevel="2" x14ac:dyDescent="0.2">
      <c r="A181" s="170"/>
      <c r="B181" s="171">
        <f xml:space="preserve"> InpS!B$592</f>
        <v>0</v>
      </c>
      <c r="C181" s="171">
        <f xml:space="preserve"> InpS!C$592</f>
        <v>0</v>
      </c>
      <c r="D181" s="171">
        <f xml:space="preserve"> InpS!D$592</f>
        <v>0</v>
      </c>
      <c r="E181" s="139" t="str">
        <f xml:space="preserve"> InpS!E$592</f>
        <v>Discount rate (BR)</v>
      </c>
      <c r="F181" s="257">
        <f xml:space="preserve"> InpS!F$592</f>
        <v>3.2300000000000002E-2</v>
      </c>
      <c r="G181" s="139" t="str">
        <f xml:space="preserve"> InpS!G$592</f>
        <v>%</v>
      </c>
    </row>
    <row r="182" spans="1:23" s="16" customFormat="1" outlineLevel="2" x14ac:dyDescent="0.2">
      <c r="A182" s="170"/>
      <c r="B182" s="171">
        <f xml:space="preserve"> InpS!B$593</f>
        <v>0</v>
      </c>
      <c r="C182" s="171">
        <f xml:space="preserve"> InpS!C$593</f>
        <v>0</v>
      </c>
      <c r="D182" s="171">
        <f xml:space="preserve"> InpS!D$593</f>
        <v>0</v>
      </c>
      <c r="E182" s="139" t="str">
        <f xml:space="preserve"> InpS!E$593</f>
        <v>Discount rate (ADDN1)</v>
      </c>
      <c r="F182" s="257">
        <f xml:space="preserve"> InpS!F$593</f>
        <v>3.2300000000000002E-2</v>
      </c>
      <c r="G182" s="139" t="str">
        <f xml:space="preserve"> InpS!G$593</f>
        <v>%</v>
      </c>
    </row>
    <row r="183" spans="1:23" s="16" customFormat="1" outlineLevel="2" x14ac:dyDescent="0.2">
      <c r="A183" s="170"/>
      <c r="B183" s="171">
        <f xml:space="preserve"> InpS!B$594</f>
        <v>0</v>
      </c>
      <c r="C183" s="171">
        <f xml:space="preserve"> InpS!C$594</f>
        <v>0</v>
      </c>
      <c r="D183" s="171">
        <f xml:space="preserve"> InpS!D$594</f>
        <v>0</v>
      </c>
      <c r="E183" s="139" t="str">
        <f xml:space="preserve"> InpS!E$594</f>
        <v>Discount rate (ADDN2)</v>
      </c>
      <c r="F183" s="257">
        <f xml:space="preserve"> InpS!F$594</f>
        <v>3.2300000000000002E-2</v>
      </c>
      <c r="G183" s="139" t="str">
        <f xml:space="preserve"> InpS!G$594</f>
        <v>%</v>
      </c>
    </row>
    <row r="184" spans="1:23" s="16" customFormat="1" outlineLevel="2" x14ac:dyDescent="0.2">
      <c r="A184" s="170"/>
      <c r="B184" s="171">
        <f xml:space="preserve"> InpS!B$595</f>
        <v>0</v>
      </c>
      <c r="C184" s="171">
        <f xml:space="preserve"> InpS!C$595</f>
        <v>0</v>
      </c>
      <c r="D184" s="171">
        <f xml:space="preserve"> InpS!D$595</f>
        <v>0</v>
      </c>
      <c r="E184" s="139" t="str">
        <f xml:space="preserve"> InpS!E$595</f>
        <v>Discount rate (Residential retail)</v>
      </c>
      <c r="F184" s="257">
        <f xml:space="preserve"> InpS!F$595</f>
        <v>3.2300000000000002E-2</v>
      </c>
      <c r="G184" s="139" t="str">
        <f xml:space="preserve"> InpS!G$595</f>
        <v>%</v>
      </c>
    </row>
    <row r="185" spans="1:23" s="16" customFormat="1" outlineLevel="2" x14ac:dyDescent="0.2">
      <c r="A185" s="170"/>
      <c r="B185" s="171">
        <f xml:space="preserve"> InpS!B$596</f>
        <v>0</v>
      </c>
      <c r="C185" s="171">
        <f xml:space="preserve"> InpS!C$596</f>
        <v>0</v>
      </c>
      <c r="D185" s="171">
        <f xml:space="preserve"> InpS!D$596</f>
        <v>0</v>
      </c>
      <c r="E185" s="139" t="str">
        <f xml:space="preserve"> InpS!E$596</f>
        <v>Discount rate (Business retail)</v>
      </c>
      <c r="F185" s="257">
        <f xml:space="preserve"> InpS!F$596</f>
        <v>3.2300000000000002E-2</v>
      </c>
      <c r="G185" s="139" t="str">
        <f xml:space="preserve"> InpS!G$596</f>
        <v>%</v>
      </c>
    </row>
    <row r="186" spans="1:23" s="16" customFormat="1" outlineLevel="2" x14ac:dyDescent="0.2">
      <c r="A186" s="163"/>
      <c r="B186" s="163"/>
      <c r="C186" s="164"/>
      <c r="D186" s="165"/>
    </row>
    <row r="187" spans="1:23" s="146" customFormat="1" outlineLevel="2" x14ac:dyDescent="0.2">
      <c r="A187" s="211"/>
      <c r="B187" s="211"/>
      <c r="C187" s="209"/>
      <c r="D187" s="210"/>
      <c r="E187" s="146" t="str">
        <f xml:space="preserve"> InpS!E$600</f>
        <v>Number of years to profile over (used with profile selector option 2)</v>
      </c>
      <c r="F187" s="146">
        <f xml:space="preserve"> InpS!F$600</f>
        <v>5</v>
      </c>
      <c r="G187" s="146" t="str">
        <f xml:space="preserve"> InpS!G$600</f>
        <v>#</v>
      </c>
    </row>
    <row r="188" spans="1:23" s="16" customFormat="1" outlineLevel="2" x14ac:dyDescent="0.2">
      <c r="A188" s="163"/>
      <c r="B188" s="163"/>
      <c r="C188" s="164"/>
      <c r="D188" s="165"/>
    </row>
    <row r="189" spans="1:23" s="138" customFormat="1" outlineLevel="2" x14ac:dyDescent="0.2">
      <c r="A189" s="157"/>
      <c r="B189" s="157">
        <f>InpS!B$587</f>
        <v>0</v>
      </c>
      <c r="C189" s="158">
        <f>InpS!C$587</f>
        <v>0</v>
      </c>
      <c r="D189" s="159">
        <f>InpS!D$587</f>
        <v>0</v>
      </c>
      <c r="E189" s="138" t="str">
        <f>InpS!E$587</f>
        <v>PV base date</v>
      </c>
      <c r="F189" s="160">
        <f>InpS!F$587</f>
        <v>45747</v>
      </c>
      <c r="G189" s="161" t="str">
        <f>InpS!G$587</f>
        <v>date</v>
      </c>
    </row>
    <row r="190" spans="1:23" s="160" customFormat="1" outlineLevel="2" x14ac:dyDescent="0.2">
      <c r="A190" s="157"/>
      <c r="B190" s="157">
        <f xml:space="preserve"> Time!B$12</f>
        <v>0</v>
      </c>
      <c r="C190" s="158">
        <f xml:space="preserve"> Time!C$12</f>
        <v>0</v>
      </c>
      <c r="D190" s="159">
        <f xml:space="preserve"> Time!D$12</f>
        <v>0</v>
      </c>
      <c r="E190" s="162" t="str">
        <f xml:space="preserve"> Time!E$12</f>
        <v>Model period end</v>
      </c>
      <c r="F190" s="160">
        <f xml:space="preserve"> Time!F$12</f>
        <v>0</v>
      </c>
      <c r="G190" s="161" t="str">
        <f xml:space="preserve"> Time!G$12</f>
        <v>date</v>
      </c>
      <c r="H190" s="160">
        <f xml:space="preserve"> Time!H$12</f>
        <v>0</v>
      </c>
      <c r="I190" s="160">
        <f xml:space="preserve"> Time!I$12</f>
        <v>0</v>
      </c>
      <c r="J190" s="160">
        <f xml:space="preserve"> Time!J$12</f>
        <v>42825</v>
      </c>
      <c r="K190" s="160">
        <f xml:space="preserve"> Time!K$12</f>
        <v>43190</v>
      </c>
      <c r="L190" s="160">
        <f xml:space="preserve"> Time!L$12</f>
        <v>43555</v>
      </c>
      <c r="M190" s="160">
        <f xml:space="preserve"> Time!M$12</f>
        <v>43921</v>
      </c>
      <c r="N190" s="160">
        <f xml:space="preserve"> Time!N$12</f>
        <v>44286</v>
      </c>
      <c r="O190" s="160">
        <f xml:space="preserve"> Time!O$12</f>
        <v>44651</v>
      </c>
      <c r="P190" s="160">
        <f xml:space="preserve"> Time!P$12</f>
        <v>45016</v>
      </c>
      <c r="Q190" s="160">
        <f xml:space="preserve"> Time!Q$12</f>
        <v>45382</v>
      </c>
      <c r="R190" s="160">
        <f xml:space="preserve"> Time!R$12</f>
        <v>45747</v>
      </c>
      <c r="S190" s="160">
        <f xml:space="preserve"> Time!S$12</f>
        <v>46112</v>
      </c>
      <c r="T190" s="160">
        <f xml:space="preserve"> Time!T$12</f>
        <v>46477</v>
      </c>
      <c r="U190" s="160">
        <f xml:space="preserve"> Time!U$12</f>
        <v>46843</v>
      </c>
      <c r="V190" s="160">
        <f xml:space="preserve"> Time!V$12</f>
        <v>47208</v>
      </c>
      <c r="W190" s="160">
        <f xml:space="preserve"> Time!W$12</f>
        <v>47573</v>
      </c>
    </row>
    <row r="191" spans="1:23" s="138" customFormat="1" outlineLevel="2" x14ac:dyDescent="0.2">
      <c r="A191" s="157"/>
      <c r="B191" s="157">
        <f xml:space="preserve"> Time!B$36</f>
        <v>0</v>
      </c>
      <c r="C191" s="158">
        <f xml:space="preserve"> Time!C$36</f>
        <v>0</v>
      </c>
      <c r="D191" s="159">
        <f xml:space="preserve"> Time!D$36</f>
        <v>0</v>
      </c>
      <c r="E191" s="162" t="str">
        <f xml:space="preserve"> Time!E$36</f>
        <v>AMP period flag</v>
      </c>
      <c r="F191" s="160">
        <f xml:space="preserve"> Time!F$36</f>
        <v>0</v>
      </c>
      <c r="G191" s="161" t="str">
        <f xml:space="preserve"> Time!G$36</f>
        <v>flag</v>
      </c>
      <c r="H191" s="138">
        <f xml:space="preserve"> Time!H$36</f>
        <v>5</v>
      </c>
      <c r="I191" s="138">
        <f xml:space="preserve"> Time!I$36</f>
        <v>0</v>
      </c>
      <c r="J191" s="138">
        <f xml:space="preserve"> Time!J$36</f>
        <v>0</v>
      </c>
      <c r="K191" s="138">
        <f xml:space="preserve"> Time!K$36</f>
        <v>0</v>
      </c>
      <c r="L191" s="138">
        <f xml:space="preserve"> Time!L$36</f>
        <v>0</v>
      </c>
      <c r="M191" s="138">
        <f xml:space="preserve"> Time!M$36</f>
        <v>0</v>
      </c>
      <c r="N191" s="138">
        <f xml:space="preserve"> Time!N$36</f>
        <v>0</v>
      </c>
      <c r="O191" s="138">
        <f xml:space="preserve"> Time!O$36</f>
        <v>0</v>
      </c>
      <c r="P191" s="138">
        <f xml:space="preserve"> Time!P$36</f>
        <v>0</v>
      </c>
      <c r="Q191" s="138">
        <f xml:space="preserve"> Time!Q$36</f>
        <v>0</v>
      </c>
      <c r="R191" s="138">
        <f xml:space="preserve"> Time!R$36</f>
        <v>0</v>
      </c>
      <c r="S191" s="138">
        <f xml:space="preserve"> Time!S$36</f>
        <v>1</v>
      </c>
      <c r="T191" s="138">
        <f xml:space="preserve"> Time!T$36</f>
        <v>1</v>
      </c>
      <c r="U191" s="138">
        <f xml:space="preserve"> Time!U$36</f>
        <v>1</v>
      </c>
      <c r="V191" s="138">
        <f xml:space="preserve"> Time!V$36</f>
        <v>1</v>
      </c>
      <c r="W191" s="138">
        <f xml:space="preserve"> Time!W$36</f>
        <v>1</v>
      </c>
    </row>
    <row r="192" spans="1:23" s="16" customFormat="1" outlineLevel="2" x14ac:dyDescent="0.2">
      <c r="A192" s="167"/>
      <c r="B192" s="167"/>
      <c r="C192" s="168"/>
      <c r="D192" s="169"/>
      <c r="E192" s="169" t="str">
        <f t="shared" ref="E192:W192" si="82">E$13</f>
        <v>Years from valuation date</v>
      </c>
      <c r="F192" s="169">
        <f t="shared" si="82"/>
        <v>0</v>
      </c>
      <c r="G192" s="169" t="str">
        <f t="shared" si="82"/>
        <v>years</v>
      </c>
      <c r="H192" s="169">
        <f t="shared" si="82"/>
        <v>0</v>
      </c>
      <c r="I192" s="169">
        <f t="shared" si="82"/>
        <v>0</v>
      </c>
      <c r="J192" s="169">
        <f t="shared" si="82"/>
        <v>0</v>
      </c>
      <c r="K192" s="169">
        <f t="shared" si="82"/>
        <v>0</v>
      </c>
      <c r="L192" s="169">
        <f t="shared" si="82"/>
        <v>0</v>
      </c>
      <c r="M192" s="169">
        <f t="shared" si="82"/>
        <v>0</v>
      </c>
      <c r="N192" s="169">
        <f t="shared" si="82"/>
        <v>0</v>
      </c>
      <c r="O192" s="169">
        <f t="shared" si="82"/>
        <v>0</v>
      </c>
      <c r="P192" s="169">
        <f t="shared" si="82"/>
        <v>0</v>
      </c>
      <c r="Q192" s="169">
        <f t="shared" si="82"/>
        <v>0</v>
      </c>
      <c r="R192" s="169">
        <f t="shared" si="82"/>
        <v>0</v>
      </c>
      <c r="S192" s="402">
        <f t="shared" si="82"/>
        <v>1</v>
      </c>
      <c r="T192" s="402">
        <f t="shared" si="82"/>
        <v>2</v>
      </c>
      <c r="U192" s="402">
        <f t="shared" si="82"/>
        <v>3</v>
      </c>
      <c r="V192" s="402">
        <f t="shared" si="82"/>
        <v>4</v>
      </c>
      <c r="W192" s="402">
        <f t="shared" si="82"/>
        <v>5</v>
      </c>
    </row>
    <row r="193" spans="1:23" s="16" customFormat="1" outlineLevel="2" x14ac:dyDescent="0.2">
      <c r="A193" s="163"/>
      <c r="B193" s="163"/>
      <c r="C193" s="164"/>
      <c r="D193" s="165"/>
      <c r="F193" s="166"/>
    </row>
    <row r="194" spans="1:23" s="16" customFormat="1" outlineLevel="2" x14ac:dyDescent="0.2">
      <c r="A194" s="163"/>
      <c r="B194" s="163"/>
      <c r="C194" s="164"/>
      <c r="D194" s="165"/>
      <c r="E194" s="16" t="s">
        <v>1360</v>
      </c>
      <c r="F194" s="166"/>
      <c r="G194" s="16" t="s">
        <v>158</v>
      </c>
      <c r="H194" s="166">
        <f xml:space="preserve"> SUM(J194:W194)</f>
        <v>0</v>
      </c>
      <c r="J194" s="166">
        <f t="shared" ref="J194:R194" si="83">IF( J$192 &lt;= $F$187, (($F161 / $F$187) * (1+$F178) ^ J$192), 0) * J$191</f>
        <v>0</v>
      </c>
      <c r="K194" s="166">
        <f t="shared" si="83"/>
        <v>0</v>
      </c>
      <c r="L194" s="166">
        <f t="shared" si="83"/>
        <v>0</v>
      </c>
      <c r="M194" s="166">
        <f t="shared" si="83"/>
        <v>0</v>
      </c>
      <c r="N194" s="166">
        <f t="shared" si="83"/>
        <v>0</v>
      </c>
      <c r="O194" s="166">
        <f t="shared" si="83"/>
        <v>0</v>
      </c>
      <c r="P194" s="166">
        <f t="shared" si="83"/>
        <v>0</v>
      </c>
      <c r="Q194" s="166">
        <f t="shared" si="83"/>
        <v>0</v>
      </c>
      <c r="R194" s="166">
        <f t="shared" si="83"/>
        <v>0</v>
      </c>
      <c r="S194" s="166">
        <f>IF( S$192 &lt;= $F$187, (($F161 / $F$187) * (1+$F178) ^ S$192), 0) * S$191</f>
        <v>0</v>
      </c>
      <c r="T194" s="166">
        <f t="shared" ref="T194:W194" si="84">IF( T$192 &lt;= $F$187, (($F161 / $F$187) * (1+$F178) ^ T$192), 0) * T$191</f>
        <v>0</v>
      </c>
      <c r="U194" s="166">
        <f t="shared" si="84"/>
        <v>0</v>
      </c>
      <c r="V194" s="166">
        <f t="shared" si="84"/>
        <v>0</v>
      </c>
      <c r="W194" s="166">
        <f t="shared" si="84"/>
        <v>0</v>
      </c>
    </row>
    <row r="195" spans="1:23" s="16" customFormat="1" outlineLevel="2" x14ac:dyDescent="0.2">
      <c r="A195" s="163"/>
      <c r="B195" s="163"/>
      <c r="C195" s="164"/>
      <c r="D195" s="165"/>
      <c r="E195" s="16" t="s">
        <v>1361</v>
      </c>
      <c r="F195" s="166"/>
      <c r="G195" s="16" t="s">
        <v>158</v>
      </c>
      <c r="H195" s="166">
        <f t="shared" ref="H195:H199" si="85" xml:space="preserve"> SUM(J195:W195)</f>
        <v>0</v>
      </c>
      <c r="J195" s="166">
        <f t="shared" ref="J195:W195" si="86">IF( J$192 &lt;= $F$187, (($F162 / $F$187) * (1+$F179) ^ J$192), 0) * J$191</f>
        <v>0</v>
      </c>
      <c r="K195" s="166">
        <f t="shared" si="86"/>
        <v>0</v>
      </c>
      <c r="L195" s="166">
        <f t="shared" si="86"/>
        <v>0</v>
      </c>
      <c r="M195" s="166">
        <f t="shared" si="86"/>
        <v>0</v>
      </c>
      <c r="N195" s="166">
        <f t="shared" si="86"/>
        <v>0</v>
      </c>
      <c r="O195" s="166">
        <f t="shared" si="86"/>
        <v>0</v>
      </c>
      <c r="P195" s="166">
        <f t="shared" si="86"/>
        <v>0</v>
      </c>
      <c r="Q195" s="166">
        <f t="shared" si="86"/>
        <v>0</v>
      </c>
      <c r="R195" s="166">
        <f t="shared" si="86"/>
        <v>0</v>
      </c>
      <c r="S195" s="166">
        <f t="shared" si="86"/>
        <v>0</v>
      </c>
      <c r="T195" s="166">
        <f t="shared" si="86"/>
        <v>0</v>
      </c>
      <c r="U195" s="166">
        <f t="shared" si="86"/>
        <v>0</v>
      </c>
      <c r="V195" s="166">
        <f t="shared" si="86"/>
        <v>0</v>
      </c>
      <c r="W195" s="166">
        <f t="shared" si="86"/>
        <v>0</v>
      </c>
    </row>
    <row r="196" spans="1:23" s="16" customFormat="1" outlineLevel="2" x14ac:dyDescent="0.2">
      <c r="A196" s="163"/>
      <c r="B196" s="163"/>
      <c r="C196" s="164"/>
      <c r="D196" s="165"/>
      <c r="E196" s="16" t="s">
        <v>1362</v>
      </c>
      <c r="F196" s="166"/>
      <c r="G196" s="16" t="s">
        <v>158</v>
      </c>
      <c r="H196" s="166">
        <f t="shared" si="85"/>
        <v>0</v>
      </c>
      <c r="J196" s="166">
        <f t="shared" ref="J196:W196" si="87">IF( J$192 &lt;= $F$187, (($F163 / $F$187) * (1+$F180) ^ J$192), 0) * J$191</f>
        <v>0</v>
      </c>
      <c r="K196" s="166">
        <f t="shared" si="87"/>
        <v>0</v>
      </c>
      <c r="L196" s="166">
        <f t="shared" si="87"/>
        <v>0</v>
      </c>
      <c r="M196" s="166">
        <f t="shared" si="87"/>
        <v>0</v>
      </c>
      <c r="N196" s="166">
        <f t="shared" si="87"/>
        <v>0</v>
      </c>
      <c r="O196" s="166">
        <f t="shared" si="87"/>
        <v>0</v>
      </c>
      <c r="P196" s="166">
        <f t="shared" si="87"/>
        <v>0</v>
      </c>
      <c r="Q196" s="166">
        <f t="shared" si="87"/>
        <v>0</v>
      </c>
      <c r="R196" s="166">
        <f t="shared" si="87"/>
        <v>0</v>
      </c>
      <c r="S196" s="166">
        <f t="shared" si="87"/>
        <v>0</v>
      </c>
      <c r="T196" s="166">
        <f t="shared" si="87"/>
        <v>0</v>
      </c>
      <c r="U196" s="166">
        <f t="shared" si="87"/>
        <v>0</v>
      </c>
      <c r="V196" s="166">
        <f t="shared" si="87"/>
        <v>0</v>
      </c>
      <c r="W196" s="166">
        <f t="shared" si="87"/>
        <v>0</v>
      </c>
    </row>
    <row r="197" spans="1:23" s="16" customFormat="1" outlineLevel="2" x14ac:dyDescent="0.2">
      <c r="A197" s="163"/>
      <c r="B197" s="163"/>
      <c r="C197" s="164"/>
      <c r="D197" s="165"/>
      <c r="E197" s="16" t="s">
        <v>1363</v>
      </c>
      <c r="F197" s="166"/>
      <c r="G197" s="16" t="s">
        <v>158</v>
      </c>
      <c r="H197" s="166">
        <f t="shared" si="85"/>
        <v>0</v>
      </c>
      <c r="J197" s="166">
        <f t="shared" ref="J197:W197" si="88">IF( J$192 &lt;= $F$187, (($F164 / $F$187) * (1+$F181) ^ J$192), 0) * J$191</f>
        <v>0</v>
      </c>
      <c r="K197" s="166">
        <f t="shared" si="88"/>
        <v>0</v>
      </c>
      <c r="L197" s="166">
        <f t="shared" si="88"/>
        <v>0</v>
      </c>
      <c r="M197" s="166">
        <f t="shared" si="88"/>
        <v>0</v>
      </c>
      <c r="N197" s="166">
        <f t="shared" si="88"/>
        <v>0</v>
      </c>
      <c r="O197" s="166">
        <f t="shared" si="88"/>
        <v>0</v>
      </c>
      <c r="P197" s="166">
        <f t="shared" si="88"/>
        <v>0</v>
      </c>
      <c r="Q197" s="166">
        <f t="shared" si="88"/>
        <v>0</v>
      </c>
      <c r="R197" s="166">
        <f t="shared" si="88"/>
        <v>0</v>
      </c>
      <c r="S197" s="166">
        <f t="shared" si="88"/>
        <v>0</v>
      </c>
      <c r="T197" s="166">
        <f t="shared" si="88"/>
        <v>0</v>
      </c>
      <c r="U197" s="166">
        <f t="shared" si="88"/>
        <v>0</v>
      </c>
      <c r="V197" s="166">
        <f t="shared" si="88"/>
        <v>0</v>
      </c>
      <c r="W197" s="166">
        <f t="shared" si="88"/>
        <v>0</v>
      </c>
    </row>
    <row r="198" spans="1:23" s="16" customFormat="1" outlineLevel="2" x14ac:dyDescent="0.2">
      <c r="A198" s="163"/>
      <c r="B198" s="163"/>
      <c r="C198" s="164"/>
      <c r="D198" s="165"/>
      <c r="E198" s="16" t="s">
        <v>1364</v>
      </c>
      <c r="F198" s="166"/>
      <c r="G198" s="16" t="s">
        <v>158</v>
      </c>
      <c r="H198" s="166">
        <f t="shared" si="85"/>
        <v>0</v>
      </c>
      <c r="J198" s="166">
        <f t="shared" ref="J198:W198" si="89">IF( J$192 &lt;= $F$187, (($F165 / $F$187) * (1+$F182) ^ J$192), 0) * J$191</f>
        <v>0</v>
      </c>
      <c r="K198" s="166">
        <f t="shared" si="89"/>
        <v>0</v>
      </c>
      <c r="L198" s="166">
        <f t="shared" si="89"/>
        <v>0</v>
      </c>
      <c r="M198" s="166">
        <f t="shared" si="89"/>
        <v>0</v>
      </c>
      <c r="N198" s="166">
        <f t="shared" si="89"/>
        <v>0</v>
      </c>
      <c r="O198" s="166">
        <f t="shared" si="89"/>
        <v>0</v>
      </c>
      <c r="P198" s="166">
        <f t="shared" si="89"/>
        <v>0</v>
      </c>
      <c r="Q198" s="166">
        <f t="shared" si="89"/>
        <v>0</v>
      </c>
      <c r="R198" s="166">
        <f t="shared" si="89"/>
        <v>0</v>
      </c>
      <c r="S198" s="166">
        <f t="shared" si="89"/>
        <v>0</v>
      </c>
      <c r="T198" s="166">
        <f t="shared" si="89"/>
        <v>0</v>
      </c>
      <c r="U198" s="166">
        <f t="shared" si="89"/>
        <v>0</v>
      </c>
      <c r="V198" s="166">
        <f t="shared" si="89"/>
        <v>0</v>
      </c>
      <c r="W198" s="166">
        <f t="shared" si="89"/>
        <v>0</v>
      </c>
    </row>
    <row r="199" spans="1:23" s="16" customFormat="1" outlineLevel="2" x14ac:dyDescent="0.2">
      <c r="A199" s="163"/>
      <c r="B199" s="163"/>
      <c r="C199" s="164"/>
      <c r="D199" s="165"/>
      <c r="E199" s="16" t="s">
        <v>1365</v>
      </c>
      <c r="F199" s="166"/>
      <c r="G199" s="16" t="s">
        <v>158</v>
      </c>
      <c r="H199" s="166">
        <f t="shared" si="85"/>
        <v>0</v>
      </c>
      <c r="J199" s="166">
        <f t="shared" ref="J199:W199" si="90">IF( J$192 &lt;= $F$187, (($F166 / $F$187) * (1+$F183) ^ J$192), 0) * J$191</f>
        <v>0</v>
      </c>
      <c r="K199" s="166">
        <f t="shared" si="90"/>
        <v>0</v>
      </c>
      <c r="L199" s="166">
        <f t="shared" si="90"/>
        <v>0</v>
      </c>
      <c r="M199" s="166">
        <f t="shared" si="90"/>
        <v>0</v>
      </c>
      <c r="N199" s="166">
        <f t="shared" si="90"/>
        <v>0</v>
      </c>
      <c r="O199" s="166">
        <f t="shared" si="90"/>
        <v>0</v>
      </c>
      <c r="P199" s="166">
        <f t="shared" si="90"/>
        <v>0</v>
      </c>
      <c r="Q199" s="166">
        <f t="shared" si="90"/>
        <v>0</v>
      </c>
      <c r="R199" s="166">
        <f t="shared" si="90"/>
        <v>0</v>
      </c>
      <c r="S199" s="166">
        <f t="shared" si="90"/>
        <v>0</v>
      </c>
      <c r="T199" s="166">
        <f t="shared" si="90"/>
        <v>0</v>
      </c>
      <c r="U199" s="166">
        <f t="shared" si="90"/>
        <v>0</v>
      </c>
      <c r="V199" s="166">
        <f t="shared" si="90"/>
        <v>0</v>
      </c>
      <c r="W199" s="166">
        <f t="shared" si="90"/>
        <v>0</v>
      </c>
    </row>
    <row r="200" spans="1:23" s="16" customFormat="1" outlineLevel="2" x14ac:dyDescent="0.2">
      <c r="A200" s="163"/>
      <c r="B200" s="163"/>
      <c r="C200" s="164"/>
      <c r="D200" s="165"/>
      <c r="F200" s="166"/>
    </row>
    <row r="201" spans="1:23" s="16" customFormat="1" outlineLevel="2" x14ac:dyDescent="0.2">
      <c r="A201" s="163"/>
      <c r="B201" s="163"/>
      <c r="C201" s="164"/>
      <c r="D201" s="165"/>
      <c r="E201" s="16" t="s">
        <v>1366</v>
      </c>
      <c r="F201" s="166"/>
      <c r="G201" s="16" t="s">
        <v>158</v>
      </c>
      <c r="H201" s="166">
        <f xml:space="preserve"> SUM(J201:W201)</f>
        <v>2.8909365994182106</v>
      </c>
      <c r="J201" s="166">
        <f t="shared" ref="J201:R201" si="91">IF( J$192 &lt;= $F$187, (($F168 / $F$187) * (1+$F178) ^ J$192), 0) * J$191</f>
        <v>0</v>
      </c>
      <c r="K201" s="166">
        <f t="shared" si="91"/>
        <v>0</v>
      </c>
      <c r="L201" s="166">
        <f t="shared" si="91"/>
        <v>0</v>
      </c>
      <c r="M201" s="166">
        <f t="shared" si="91"/>
        <v>0</v>
      </c>
      <c r="N201" s="166">
        <f t="shared" si="91"/>
        <v>0</v>
      </c>
      <c r="O201" s="166">
        <f t="shared" si="91"/>
        <v>0</v>
      </c>
      <c r="P201" s="166">
        <f t="shared" si="91"/>
        <v>0</v>
      </c>
      <c r="Q201" s="166">
        <f t="shared" si="91"/>
        <v>0</v>
      </c>
      <c r="R201" s="166">
        <f t="shared" si="91"/>
        <v>0</v>
      </c>
      <c r="S201" s="166">
        <f>IF( S$192 &lt;= $F$187, (($F168 / $F$187) * (1+$F178) ^ S$192), 0) * S$191</f>
        <v>0.54202325920857986</v>
      </c>
      <c r="T201" s="166">
        <f t="shared" ref="T201:W201" si="92">IF( T$192 &lt;= $F$187, (($F168 / $F$187) * (1+$F178) ^ T$192), 0) * T$191</f>
        <v>0.55953061048101693</v>
      </c>
      <c r="U201" s="166">
        <f t="shared" si="92"/>
        <v>0.57760344919955375</v>
      </c>
      <c r="V201" s="166">
        <f t="shared" si="92"/>
        <v>0.5962600406086993</v>
      </c>
      <c r="W201" s="166">
        <f t="shared" si="92"/>
        <v>0.61551923992036028</v>
      </c>
    </row>
    <row r="202" spans="1:23" s="16" customFormat="1" outlineLevel="2" x14ac:dyDescent="0.2">
      <c r="A202" s="163"/>
      <c r="B202" s="163"/>
      <c r="C202" s="164"/>
      <c r="D202" s="165"/>
      <c r="E202" s="16" t="s">
        <v>1367</v>
      </c>
      <c r="F202" s="166"/>
      <c r="G202" s="16" t="s">
        <v>158</v>
      </c>
      <c r="H202" s="166">
        <f t="shared" ref="H202:H206" si="93" xml:space="preserve"> SUM(J202:W202)</f>
        <v>13.77596776867313</v>
      </c>
      <c r="J202" s="166">
        <f t="shared" ref="J202:W202" si="94">IF( J$192 &lt;= $F$187, (($F169 / $F$187) * (1+$F179) ^ J$192), 0) * J$191</f>
        <v>0</v>
      </c>
      <c r="K202" s="166">
        <f t="shared" si="94"/>
        <v>0</v>
      </c>
      <c r="L202" s="166">
        <f t="shared" si="94"/>
        <v>0</v>
      </c>
      <c r="M202" s="166">
        <f t="shared" si="94"/>
        <v>0</v>
      </c>
      <c r="N202" s="166">
        <f t="shared" si="94"/>
        <v>0</v>
      </c>
      <c r="O202" s="166">
        <f t="shared" si="94"/>
        <v>0</v>
      </c>
      <c r="P202" s="166">
        <f t="shared" si="94"/>
        <v>0</v>
      </c>
      <c r="Q202" s="166">
        <f t="shared" si="94"/>
        <v>0</v>
      </c>
      <c r="R202" s="166">
        <f t="shared" si="94"/>
        <v>0</v>
      </c>
      <c r="S202" s="166">
        <f>IF( S$192 &lt;= $F$187, (($F169 / $F$187) * (1+$F179) ^ S$192), 0) * S$191</f>
        <v>2.5828636125161788</v>
      </c>
      <c r="T202" s="166">
        <f t="shared" si="94"/>
        <v>2.6662901072004512</v>
      </c>
      <c r="U202" s="166">
        <f t="shared" si="94"/>
        <v>2.7524112776630258</v>
      </c>
      <c r="V202" s="166">
        <f t="shared" si="94"/>
        <v>2.8413141619315416</v>
      </c>
      <c r="W202" s="166">
        <f t="shared" si="94"/>
        <v>2.9330886093619304</v>
      </c>
    </row>
    <row r="203" spans="1:23" s="16" customFormat="1" outlineLevel="2" x14ac:dyDescent="0.2">
      <c r="A203" s="163"/>
      <c r="B203" s="163"/>
      <c r="C203" s="164"/>
      <c r="D203" s="165"/>
      <c r="E203" s="16" t="s">
        <v>1368</v>
      </c>
      <c r="F203" s="166"/>
      <c r="G203" s="16" t="s">
        <v>158</v>
      </c>
      <c r="H203" s="166">
        <f t="shared" si="93"/>
        <v>13.474623520448301</v>
      </c>
      <c r="J203" s="166">
        <f t="shared" ref="J203:W203" si="95">IF( J$192 &lt;= $F$187, (($F170 / $F$187) * (1+$F180) ^ J$192), 0) * J$191</f>
        <v>0</v>
      </c>
      <c r="K203" s="166">
        <f t="shared" si="95"/>
        <v>0</v>
      </c>
      <c r="L203" s="166">
        <f t="shared" si="95"/>
        <v>0</v>
      </c>
      <c r="M203" s="166">
        <f t="shared" si="95"/>
        <v>0</v>
      </c>
      <c r="N203" s="166">
        <f t="shared" si="95"/>
        <v>0</v>
      </c>
      <c r="O203" s="166">
        <f t="shared" si="95"/>
        <v>0</v>
      </c>
      <c r="P203" s="166">
        <f t="shared" si="95"/>
        <v>0</v>
      </c>
      <c r="Q203" s="166">
        <f t="shared" si="95"/>
        <v>0</v>
      </c>
      <c r="R203" s="166">
        <f t="shared" si="95"/>
        <v>0</v>
      </c>
      <c r="S203" s="166">
        <f t="shared" si="95"/>
        <v>2.5263644172036805</v>
      </c>
      <c r="T203" s="166">
        <f t="shared" si="95"/>
        <v>2.6079659878793593</v>
      </c>
      <c r="U203" s="166">
        <f t="shared" si="95"/>
        <v>2.6922032892878627</v>
      </c>
      <c r="V203" s="166">
        <f t="shared" si="95"/>
        <v>2.7791614555318604</v>
      </c>
      <c r="W203" s="166">
        <f t="shared" si="95"/>
        <v>2.8689283705455395</v>
      </c>
    </row>
    <row r="204" spans="1:23" s="16" customFormat="1" outlineLevel="2" x14ac:dyDescent="0.2">
      <c r="A204" s="163"/>
      <c r="B204" s="163"/>
      <c r="C204" s="164"/>
      <c r="D204" s="165"/>
      <c r="E204" s="16" t="s">
        <v>1369</v>
      </c>
      <c r="F204" s="166"/>
      <c r="G204" s="16" t="s">
        <v>158</v>
      </c>
      <c r="H204" s="166">
        <f t="shared" si="93"/>
        <v>-0.10325853748718308</v>
      </c>
      <c r="J204" s="166">
        <f t="shared" ref="J204:W204" si="96">IF( J$192 &lt;= $F$187, (($F171 / $F$187) * (1+$F181) ^ J$192), 0) * J$191</f>
        <v>0</v>
      </c>
      <c r="K204" s="166">
        <f t="shared" si="96"/>
        <v>0</v>
      </c>
      <c r="L204" s="166">
        <f t="shared" si="96"/>
        <v>0</v>
      </c>
      <c r="M204" s="166">
        <f t="shared" si="96"/>
        <v>0</v>
      </c>
      <c r="N204" s="166">
        <f t="shared" si="96"/>
        <v>0</v>
      </c>
      <c r="O204" s="166">
        <f t="shared" si="96"/>
        <v>0</v>
      </c>
      <c r="P204" s="166">
        <f t="shared" si="96"/>
        <v>0</v>
      </c>
      <c r="Q204" s="166">
        <f t="shared" si="96"/>
        <v>0</v>
      </c>
      <c r="R204" s="166">
        <f t="shared" si="96"/>
        <v>0</v>
      </c>
      <c r="S204" s="166">
        <f t="shared" si="96"/>
        <v>-1.9359998777274377E-2</v>
      </c>
      <c r="T204" s="166">
        <f t="shared" si="96"/>
        <v>-1.9985326737780338E-2</v>
      </c>
      <c r="U204" s="166">
        <f t="shared" si="96"/>
        <v>-2.0630852791410643E-2</v>
      </c>
      <c r="V204" s="166">
        <f t="shared" si="96"/>
        <v>-2.1297229336573204E-2</v>
      </c>
      <c r="W204" s="166">
        <f t="shared" si="96"/>
        <v>-2.1985129844144521E-2</v>
      </c>
    </row>
    <row r="205" spans="1:23" s="16" customFormat="1" outlineLevel="2" x14ac:dyDescent="0.2">
      <c r="A205" s="163"/>
      <c r="B205" s="163"/>
      <c r="C205" s="164"/>
      <c r="D205" s="165"/>
      <c r="E205" s="16" t="s">
        <v>1370</v>
      </c>
      <c r="F205" s="166"/>
      <c r="G205" s="16" t="s">
        <v>158</v>
      </c>
      <c r="H205" s="166">
        <f t="shared" si="93"/>
        <v>0</v>
      </c>
      <c r="J205" s="166">
        <f t="shared" ref="J205:W205" si="97">IF( J$192 &lt;= $F$187, (($F172 / $F$187) * (1+$F182) ^ J$192), 0) * J$191</f>
        <v>0</v>
      </c>
      <c r="K205" s="166">
        <f t="shared" si="97"/>
        <v>0</v>
      </c>
      <c r="L205" s="166">
        <f t="shared" si="97"/>
        <v>0</v>
      </c>
      <c r="M205" s="166">
        <f t="shared" si="97"/>
        <v>0</v>
      </c>
      <c r="N205" s="166">
        <f t="shared" si="97"/>
        <v>0</v>
      </c>
      <c r="O205" s="166">
        <f t="shared" si="97"/>
        <v>0</v>
      </c>
      <c r="P205" s="166">
        <f t="shared" si="97"/>
        <v>0</v>
      </c>
      <c r="Q205" s="166">
        <f t="shared" si="97"/>
        <v>0</v>
      </c>
      <c r="R205" s="166">
        <f t="shared" si="97"/>
        <v>0</v>
      </c>
      <c r="S205" s="166">
        <f t="shared" si="97"/>
        <v>0</v>
      </c>
      <c r="T205" s="166">
        <f t="shared" si="97"/>
        <v>0</v>
      </c>
      <c r="U205" s="166">
        <f t="shared" si="97"/>
        <v>0</v>
      </c>
      <c r="V205" s="166">
        <f t="shared" si="97"/>
        <v>0</v>
      </c>
      <c r="W205" s="166">
        <f t="shared" si="97"/>
        <v>0</v>
      </c>
    </row>
    <row r="206" spans="1:23" s="16" customFormat="1" outlineLevel="2" x14ac:dyDescent="0.2">
      <c r="A206" s="163"/>
      <c r="B206" s="163"/>
      <c r="C206" s="164"/>
      <c r="D206" s="165"/>
      <c r="E206" s="16" t="s">
        <v>1371</v>
      </c>
      <c r="F206" s="166"/>
      <c r="G206" s="16" t="s">
        <v>158</v>
      </c>
      <c r="H206" s="166">
        <f t="shared" si="93"/>
        <v>0</v>
      </c>
      <c r="J206" s="166">
        <f t="shared" ref="J206:R206" si="98" xml:space="preserve"> (($F173 / $F$187) * (1 + $F183) ^ J$192) * J$191</f>
        <v>0</v>
      </c>
      <c r="K206" s="166">
        <f t="shared" si="98"/>
        <v>0</v>
      </c>
      <c r="L206" s="166">
        <f t="shared" si="98"/>
        <v>0</v>
      </c>
      <c r="M206" s="166">
        <f t="shared" si="98"/>
        <v>0</v>
      </c>
      <c r="N206" s="166">
        <f t="shared" si="98"/>
        <v>0</v>
      </c>
      <c r="O206" s="166">
        <f t="shared" si="98"/>
        <v>0</v>
      </c>
      <c r="P206" s="166">
        <f t="shared" si="98"/>
        <v>0</v>
      </c>
      <c r="Q206" s="166">
        <f t="shared" si="98"/>
        <v>0</v>
      </c>
      <c r="R206" s="166">
        <f t="shared" si="98"/>
        <v>0</v>
      </c>
      <c r="S206" s="166">
        <f t="shared" ref="S206:W206" si="99" xml:space="preserve"> (($F173 / $F$187) * (1 + $F183) ^ S$192) * S$191</f>
        <v>0</v>
      </c>
      <c r="T206" s="166">
        <f t="shared" si="99"/>
        <v>0</v>
      </c>
      <c r="U206" s="166">
        <f t="shared" si="99"/>
        <v>0</v>
      </c>
      <c r="V206" s="166">
        <f t="shared" si="99"/>
        <v>0</v>
      </c>
      <c r="W206" s="166">
        <f t="shared" si="99"/>
        <v>0</v>
      </c>
    </row>
    <row r="207" spans="1:23" s="16" customFormat="1" outlineLevel="2" x14ac:dyDescent="0.2">
      <c r="A207" s="163"/>
      <c r="B207" s="163"/>
      <c r="C207" s="164"/>
      <c r="D207" s="165"/>
      <c r="F207" s="166"/>
    </row>
    <row r="208" spans="1:23" s="16" customFormat="1" outlineLevel="2" x14ac:dyDescent="0.2">
      <c r="A208" s="163"/>
      <c r="B208" s="163"/>
      <c r="C208" s="164"/>
      <c r="D208" s="165"/>
      <c r="E208" s="16" t="s">
        <v>1372</v>
      </c>
      <c r="F208" s="166"/>
      <c r="G208" s="16" t="s">
        <v>158</v>
      </c>
      <c r="H208" s="166">
        <f t="shared" ref="H208" si="100" xml:space="preserve"> SUM(J208:W208)</f>
        <v>-16.598497102505732</v>
      </c>
      <c r="J208" s="166">
        <f t="shared" ref="J208:R208" si="101">IF( J$192 &lt;= $F$187, (($F175 / $F$187) * (1+$F184) ^ J$192), 0) * J$191</f>
        <v>0</v>
      </c>
      <c r="K208" s="166">
        <f t="shared" si="101"/>
        <v>0</v>
      </c>
      <c r="L208" s="166">
        <f t="shared" si="101"/>
        <v>0</v>
      </c>
      <c r="M208" s="166">
        <f t="shared" si="101"/>
        <v>0</v>
      </c>
      <c r="N208" s="166">
        <f t="shared" si="101"/>
        <v>0</v>
      </c>
      <c r="O208" s="166">
        <f t="shared" si="101"/>
        <v>0</v>
      </c>
      <c r="P208" s="166">
        <f t="shared" si="101"/>
        <v>0</v>
      </c>
      <c r="Q208" s="166">
        <f t="shared" si="101"/>
        <v>0</v>
      </c>
      <c r="R208" s="166">
        <f t="shared" si="101"/>
        <v>0</v>
      </c>
      <c r="S208" s="166">
        <f>IF( S$192 &lt;= $F$187, (($F175 / $F$187) * (1+$F184) ^ S$192), 0) * S$191</f>
        <v>-3.1120611566766607</v>
      </c>
      <c r="T208" s="166">
        <f t="shared" ref="T208:W208" si="102">IF( T$192 &lt;= $F$187, (($F175 / $F$187) * (1+$F184) ^ T$192), 0) * T$191</f>
        <v>-3.2125807320373165</v>
      </c>
      <c r="U208" s="166">
        <f t="shared" si="102"/>
        <v>-3.3163470896821221</v>
      </c>
      <c r="V208" s="166">
        <f t="shared" si="102"/>
        <v>-3.4234651006788543</v>
      </c>
      <c r="W208" s="166">
        <f t="shared" si="102"/>
        <v>-3.5340430234307814</v>
      </c>
    </row>
    <row r="209" spans="1:23" s="16" customFormat="1" outlineLevel="2" x14ac:dyDescent="0.2">
      <c r="A209" s="163"/>
      <c r="B209" s="163"/>
      <c r="C209" s="164"/>
      <c r="D209" s="165"/>
      <c r="E209" s="16" t="s">
        <v>1373</v>
      </c>
      <c r="F209" s="166"/>
      <c r="G209" s="16" t="s">
        <v>158</v>
      </c>
      <c r="H209" s="166">
        <f t="shared" ref="H209" si="103" xml:space="preserve"> SUM(J209:W209)</f>
        <v>1.9371259650698962</v>
      </c>
      <c r="J209" s="166">
        <f t="shared" ref="J209:R209" si="104">IF( J$192 &lt;= $F$187, (($F176 / $F$187) * (1+$F185) ^ J$192), 0) * J$191</f>
        <v>0</v>
      </c>
      <c r="K209" s="166">
        <f t="shared" si="104"/>
        <v>0</v>
      </c>
      <c r="L209" s="166">
        <f t="shared" si="104"/>
        <v>0</v>
      </c>
      <c r="M209" s="166">
        <f t="shared" si="104"/>
        <v>0</v>
      </c>
      <c r="N209" s="166">
        <f t="shared" si="104"/>
        <v>0</v>
      </c>
      <c r="O209" s="166">
        <f t="shared" si="104"/>
        <v>0</v>
      </c>
      <c r="P209" s="166">
        <f t="shared" si="104"/>
        <v>0</v>
      </c>
      <c r="Q209" s="166">
        <f t="shared" si="104"/>
        <v>0</v>
      </c>
      <c r="R209" s="166">
        <f t="shared" si="104"/>
        <v>0</v>
      </c>
      <c r="S209" s="166">
        <f t="shared" ref="S209:W209" si="105">IF( S$192 &lt;= $F$187, (($F176 / $F$187) * (1+$F185) ^ S$192), 0) * S$191</f>
        <v>0.36319278994082838</v>
      </c>
      <c r="T209" s="166">
        <f t="shared" si="105"/>
        <v>0.3749239170559171</v>
      </c>
      <c r="U209" s="166">
        <f t="shared" si="105"/>
        <v>0.38703395957682318</v>
      </c>
      <c r="V209" s="166">
        <f t="shared" si="105"/>
        <v>0.39953515647115456</v>
      </c>
      <c r="W209" s="166">
        <f t="shared" si="105"/>
        <v>0.41244014202517287</v>
      </c>
    </row>
    <row r="210" spans="1:23" s="16" customFormat="1" x14ac:dyDescent="0.2">
      <c r="A210" s="163"/>
      <c r="B210" s="163"/>
      <c r="C210" s="164"/>
      <c r="D210" s="165"/>
      <c r="F210" s="166"/>
    </row>
    <row r="211" spans="1:23" s="223" customFormat="1" x14ac:dyDescent="0.2">
      <c r="A211" s="223" t="s">
        <v>1374</v>
      </c>
    </row>
    <row r="212" spans="1:23" s="16" customFormat="1" outlineLevel="1" x14ac:dyDescent="0.2">
      <c r="A212" s="163"/>
      <c r="B212" s="163" t="s">
        <v>1375</v>
      </c>
      <c r="C212" s="164"/>
      <c r="D212" s="165"/>
    </row>
    <row r="213" spans="1:23" s="16" customFormat="1" outlineLevel="1" x14ac:dyDescent="0.2">
      <c r="A213" s="163"/>
      <c r="B213" s="163" t="s">
        <v>1376</v>
      </c>
      <c r="C213" s="164"/>
      <c r="D213" s="165"/>
    </row>
    <row r="214" spans="1:23" s="146" customFormat="1" outlineLevel="2" x14ac:dyDescent="0.2">
      <c r="A214" s="211"/>
      <c r="B214" s="211"/>
      <c r="C214" s="209"/>
      <c r="D214" s="210"/>
      <c r="E214" s="146" t="str">
        <f xml:space="preserve"> InpS!E$604</f>
        <v>Selector (WR)</v>
      </c>
      <c r="F214" s="146">
        <f xml:space="preserve"> InpS!F$604</f>
        <v>3</v>
      </c>
      <c r="G214" s="146" t="str">
        <f xml:space="preserve"> InpS!G$604</f>
        <v>1 = Apply in first year, 2 = Constant annuity 2020-25, 3 = Even allocation - NPV neutral</v>
      </c>
    </row>
    <row r="215" spans="1:23" s="16" customFormat="1" outlineLevel="2" x14ac:dyDescent="0.2">
      <c r="A215" s="163"/>
      <c r="B215" s="163"/>
      <c r="C215" s="164"/>
      <c r="D215" s="165"/>
      <c r="E215" s="146" t="str">
        <f xml:space="preserve"> InpS!E$605</f>
        <v>Selector (WN)</v>
      </c>
      <c r="F215" s="146">
        <f xml:space="preserve"> InpS!F$605</f>
        <v>3</v>
      </c>
      <c r="G215" s="146" t="str">
        <f xml:space="preserve"> InpS!G$605</f>
        <v>1 = Apply in first year, 2 = Constant annuity 2020-25, 3 = Even allocation - NPV neutral</v>
      </c>
    </row>
    <row r="216" spans="1:23" s="16" customFormat="1" outlineLevel="2" x14ac:dyDescent="0.2">
      <c r="A216" s="163"/>
      <c r="B216" s="163"/>
      <c r="C216" s="164"/>
      <c r="D216" s="165"/>
      <c r="E216" s="146" t="str">
        <f xml:space="preserve"> InpS!E$606</f>
        <v>Selector (WWN)</v>
      </c>
      <c r="F216" s="146">
        <f xml:space="preserve"> InpS!F$606</f>
        <v>3</v>
      </c>
      <c r="G216" s="146" t="str">
        <f xml:space="preserve"> InpS!G$606</f>
        <v>1 = Apply in first year, 2 = Constant annuity 2020-25, 3 = Even allocation - NPV neutral</v>
      </c>
    </row>
    <row r="217" spans="1:23" s="16" customFormat="1" outlineLevel="2" x14ac:dyDescent="0.2">
      <c r="A217" s="163"/>
      <c r="B217" s="163"/>
      <c r="C217" s="164"/>
      <c r="D217" s="165"/>
      <c r="E217" s="146" t="str">
        <f xml:space="preserve"> InpS!E$607</f>
        <v>Selector (BR)</v>
      </c>
      <c r="F217" s="146">
        <f xml:space="preserve"> InpS!F$607</f>
        <v>3</v>
      </c>
      <c r="G217" s="146" t="str">
        <f xml:space="preserve"> InpS!G$607</f>
        <v>1 = Apply in first year, 2 = Constant annuity 2020-25, 3 = Even allocation - NPV neutral</v>
      </c>
    </row>
    <row r="218" spans="1:23" s="16" customFormat="1" outlineLevel="2" x14ac:dyDescent="0.2">
      <c r="A218" s="163"/>
      <c r="B218" s="163"/>
      <c r="C218" s="164"/>
      <c r="D218" s="165"/>
      <c r="E218" s="146" t="str">
        <f xml:space="preserve"> InpS!E$608</f>
        <v>Selector (ADDN1)</v>
      </c>
      <c r="F218" s="146">
        <f xml:space="preserve"> InpS!F$608</f>
        <v>3</v>
      </c>
      <c r="G218" s="146" t="str">
        <f xml:space="preserve"> InpS!G$608</f>
        <v>1 = Apply in first year, 2 = Constant annuity 2020-25, 3 = Even allocation - NPV neutral</v>
      </c>
    </row>
    <row r="219" spans="1:23" s="16" customFormat="1" outlineLevel="2" x14ac:dyDescent="0.2">
      <c r="A219" s="163"/>
      <c r="B219" s="163"/>
      <c r="C219" s="164"/>
      <c r="D219" s="165"/>
      <c r="E219" s="146" t="str">
        <f xml:space="preserve"> InpS!E$609</f>
        <v>Selector (ADDN2)</v>
      </c>
      <c r="F219" s="146">
        <f xml:space="preserve"> InpS!F$609</f>
        <v>3</v>
      </c>
      <c r="G219" s="146" t="str">
        <f xml:space="preserve"> InpS!G$609</f>
        <v>1 = Apply in first year, 2 = Constant annuity 2020-25, 3 = Even allocation - NPV neutral</v>
      </c>
    </row>
    <row r="220" spans="1:23" s="16" customFormat="1" outlineLevel="2" x14ac:dyDescent="0.2">
      <c r="A220" s="163"/>
      <c r="B220" s="163"/>
      <c r="C220" s="164"/>
      <c r="D220" s="165"/>
      <c r="E220" s="146" t="str">
        <f xml:space="preserve"> InpS!E$610</f>
        <v>Selector (Residential retail)</v>
      </c>
      <c r="F220" s="146">
        <f xml:space="preserve"> InpS!F$610</f>
        <v>3</v>
      </c>
      <c r="G220" s="146" t="str">
        <f xml:space="preserve"> InpS!G$610</f>
        <v>1 = Apply in first year, 2 = Constant annuity 2020-25, 3 = Even allocation - NPV neutral</v>
      </c>
    </row>
    <row r="221" spans="1:23" s="16" customFormat="1" outlineLevel="2" x14ac:dyDescent="0.2">
      <c r="A221" s="163"/>
      <c r="B221" s="163"/>
      <c r="C221" s="164"/>
      <c r="D221" s="165"/>
      <c r="E221" s="146" t="str">
        <f xml:space="preserve"> InpS!E$611</f>
        <v>Selector (Business retail)</v>
      </c>
      <c r="F221" s="146">
        <f xml:space="preserve"> InpS!F$611</f>
        <v>3</v>
      </c>
      <c r="G221" s="146" t="str">
        <f xml:space="preserve"> InpS!G$611</f>
        <v>1 = Apply in first year, 2 = Constant annuity 2020-25, 3 = Even allocation - NPV neutral</v>
      </c>
    </row>
    <row r="222" spans="1:23" s="16" customFormat="1" outlineLevel="1" x14ac:dyDescent="0.2">
      <c r="A222" s="163"/>
      <c r="B222" s="163"/>
      <c r="C222" s="164"/>
      <c r="D222" s="165"/>
    </row>
    <row r="223" spans="1:23" s="16" customFormat="1" outlineLevel="1" x14ac:dyDescent="0.2">
      <c r="A223" s="163"/>
      <c r="B223" s="163" t="s">
        <v>1377</v>
      </c>
      <c r="C223" s="164"/>
      <c r="D223" s="165"/>
    </row>
    <row r="224" spans="1:23" s="16" customFormat="1" outlineLevel="2" x14ac:dyDescent="0.2">
      <c r="A224" s="163"/>
      <c r="B224" s="163"/>
      <c r="C224" s="164"/>
      <c r="D224" s="165"/>
      <c r="E224" s="166" t="str">
        <f xml:space="preserve"> E$95</f>
        <v>Company - Post financeability adjustment eligible for tax upflift applied in first year - real (WR)</v>
      </c>
      <c r="F224" s="166">
        <f t="shared" ref="F224:W224" si="106" xml:space="preserve"> F$95</f>
        <v>0</v>
      </c>
      <c r="G224" s="166" t="str">
        <f t="shared" si="106"/>
        <v>£m</v>
      </c>
      <c r="H224" s="166">
        <f t="shared" si="106"/>
        <v>0</v>
      </c>
      <c r="I224" s="166">
        <f t="shared" si="106"/>
        <v>0</v>
      </c>
      <c r="J224" s="166">
        <f t="shared" si="106"/>
        <v>0</v>
      </c>
      <c r="K224" s="166">
        <f t="shared" si="106"/>
        <v>0</v>
      </c>
      <c r="L224" s="166">
        <f t="shared" si="106"/>
        <v>0</v>
      </c>
      <c r="M224" s="166">
        <f t="shared" si="106"/>
        <v>0</v>
      </c>
      <c r="N224" s="166">
        <f t="shared" si="106"/>
        <v>0</v>
      </c>
      <c r="O224" s="166">
        <f t="shared" si="106"/>
        <v>0</v>
      </c>
      <c r="P224" s="166">
        <f t="shared" si="106"/>
        <v>0</v>
      </c>
      <c r="Q224" s="166">
        <f t="shared" si="106"/>
        <v>0</v>
      </c>
      <c r="R224" s="166">
        <f t="shared" si="106"/>
        <v>0</v>
      </c>
      <c r="S224" s="166">
        <f t="shared" si="106"/>
        <v>0</v>
      </c>
      <c r="T224" s="166">
        <f t="shared" si="106"/>
        <v>0</v>
      </c>
      <c r="U224" s="166">
        <f t="shared" si="106"/>
        <v>0</v>
      </c>
      <c r="V224" s="166">
        <f t="shared" si="106"/>
        <v>0</v>
      </c>
      <c r="W224" s="166">
        <f t="shared" si="106"/>
        <v>0</v>
      </c>
    </row>
    <row r="225" spans="1:23" s="16" customFormat="1" outlineLevel="2" x14ac:dyDescent="0.2">
      <c r="A225" s="163"/>
      <c r="B225" s="163"/>
      <c r="C225" s="164"/>
      <c r="D225" s="165"/>
      <c r="E225" s="166" t="str">
        <f xml:space="preserve"> E$96</f>
        <v>Company - Post financeability adjustment eligible for tax upflift applied in first year - real (WN)</v>
      </c>
      <c r="F225" s="166">
        <f t="shared" ref="F225:W225" si="107" xml:space="preserve"> F$96</f>
        <v>0</v>
      </c>
      <c r="G225" s="166" t="str">
        <f t="shared" si="107"/>
        <v>£m</v>
      </c>
      <c r="H225" s="166">
        <f t="shared" si="107"/>
        <v>0</v>
      </c>
      <c r="I225" s="166">
        <f t="shared" si="107"/>
        <v>0</v>
      </c>
      <c r="J225" s="166">
        <f t="shared" si="107"/>
        <v>0</v>
      </c>
      <c r="K225" s="166">
        <f t="shared" si="107"/>
        <v>0</v>
      </c>
      <c r="L225" s="166">
        <f t="shared" si="107"/>
        <v>0</v>
      </c>
      <c r="M225" s="166">
        <f t="shared" si="107"/>
        <v>0</v>
      </c>
      <c r="N225" s="166">
        <f t="shared" si="107"/>
        <v>0</v>
      </c>
      <c r="O225" s="166">
        <f t="shared" si="107"/>
        <v>0</v>
      </c>
      <c r="P225" s="166">
        <f t="shared" si="107"/>
        <v>0</v>
      </c>
      <c r="Q225" s="166">
        <f t="shared" si="107"/>
        <v>0</v>
      </c>
      <c r="R225" s="166">
        <f t="shared" si="107"/>
        <v>0</v>
      </c>
      <c r="S225" s="166">
        <f t="shared" si="107"/>
        <v>0</v>
      </c>
      <c r="T225" s="166">
        <f t="shared" si="107"/>
        <v>0</v>
      </c>
      <c r="U225" s="166">
        <f t="shared" si="107"/>
        <v>0</v>
      </c>
      <c r="V225" s="166">
        <f t="shared" si="107"/>
        <v>0</v>
      </c>
      <c r="W225" s="166">
        <f t="shared" si="107"/>
        <v>0</v>
      </c>
    </row>
    <row r="226" spans="1:23" s="16" customFormat="1" outlineLevel="2" x14ac:dyDescent="0.2">
      <c r="A226" s="163"/>
      <c r="B226" s="163"/>
      <c r="C226" s="164"/>
      <c r="D226" s="165"/>
      <c r="E226" s="166" t="str">
        <f xml:space="preserve"> E$97</f>
        <v>Company - Post financeability adjustment eligible for tax upflift applied in first year - real (WWN)</v>
      </c>
      <c r="F226" s="166">
        <f t="shared" ref="F226:W226" si="108" xml:space="preserve"> F$97</f>
        <v>0</v>
      </c>
      <c r="G226" s="166" t="str">
        <f t="shared" si="108"/>
        <v>£m</v>
      </c>
      <c r="H226" s="166">
        <f t="shared" si="108"/>
        <v>0</v>
      </c>
      <c r="I226" s="166">
        <f t="shared" si="108"/>
        <v>0</v>
      </c>
      <c r="J226" s="166">
        <f t="shared" si="108"/>
        <v>0</v>
      </c>
      <c r="K226" s="166">
        <f t="shared" si="108"/>
        <v>0</v>
      </c>
      <c r="L226" s="166">
        <f t="shared" si="108"/>
        <v>0</v>
      </c>
      <c r="M226" s="166">
        <f t="shared" si="108"/>
        <v>0</v>
      </c>
      <c r="N226" s="166">
        <f t="shared" si="108"/>
        <v>0</v>
      </c>
      <c r="O226" s="166">
        <f t="shared" si="108"/>
        <v>0</v>
      </c>
      <c r="P226" s="166">
        <f t="shared" si="108"/>
        <v>0</v>
      </c>
      <c r="Q226" s="166">
        <f t="shared" si="108"/>
        <v>0</v>
      </c>
      <c r="R226" s="166">
        <f t="shared" si="108"/>
        <v>0</v>
      </c>
      <c r="S226" s="166">
        <f t="shared" si="108"/>
        <v>0</v>
      </c>
      <c r="T226" s="166">
        <f t="shared" si="108"/>
        <v>0</v>
      </c>
      <c r="U226" s="166">
        <f t="shared" si="108"/>
        <v>0</v>
      </c>
      <c r="V226" s="166">
        <f t="shared" si="108"/>
        <v>0</v>
      </c>
      <c r="W226" s="166">
        <f t="shared" si="108"/>
        <v>0</v>
      </c>
    </row>
    <row r="227" spans="1:23" s="16" customFormat="1" outlineLevel="2" x14ac:dyDescent="0.2">
      <c r="A227" s="163"/>
      <c r="B227" s="163"/>
      <c r="C227" s="164"/>
      <c r="D227" s="165"/>
      <c r="E227" s="166" t="str">
        <f xml:space="preserve"> E$98</f>
        <v>Company - Post financeability adjustment eligible for tax upflift applied in first year - real (BR)</v>
      </c>
      <c r="F227" s="166">
        <f t="shared" ref="F227:W227" si="109" xml:space="preserve"> F$98</f>
        <v>0</v>
      </c>
      <c r="G227" s="166" t="str">
        <f t="shared" si="109"/>
        <v>£m</v>
      </c>
      <c r="H227" s="166">
        <f t="shared" si="109"/>
        <v>0</v>
      </c>
      <c r="I227" s="166">
        <f t="shared" si="109"/>
        <v>0</v>
      </c>
      <c r="J227" s="166">
        <f t="shared" si="109"/>
        <v>0</v>
      </c>
      <c r="K227" s="166">
        <f t="shared" si="109"/>
        <v>0</v>
      </c>
      <c r="L227" s="166">
        <f t="shared" si="109"/>
        <v>0</v>
      </c>
      <c r="M227" s="166">
        <f t="shared" si="109"/>
        <v>0</v>
      </c>
      <c r="N227" s="166">
        <f t="shared" si="109"/>
        <v>0</v>
      </c>
      <c r="O227" s="166">
        <f t="shared" si="109"/>
        <v>0</v>
      </c>
      <c r="P227" s="166">
        <f t="shared" si="109"/>
        <v>0</v>
      </c>
      <c r="Q227" s="166">
        <f t="shared" si="109"/>
        <v>0</v>
      </c>
      <c r="R227" s="166">
        <f t="shared" si="109"/>
        <v>0</v>
      </c>
      <c r="S227" s="166">
        <f t="shared" si="109"/>
        <v>0</v>
      </c>
      <c r="T227" s="166">
        <f t="shared" si="109"/>
        <v>0</v>
      </c>
      <c r="U227" s="166">
        <f t="shared" si="109"/>
        <v>0</v>
      </c>
      <c r="V227" s="166">
        <f t="shared" si="109"/>
        <v>0</v>
      </c>
      <c r="W227" s="166">
        <f t="shared" si="109"/>
        <v>0</v>
      </c>
    </row>
    <row r="228" spans="1:23" s="16" customFormat="1" outlineLevel="2" x14ac:dyDescent="0.2">
      <c r="A228" s="163"/>
      <c r="B228" s="163"/>
      <c r="C228" s="164"/>
      <c r="D228" s="165"/>
      <c r="E228" s="166" t="str">
        <f xml:space="preserve"> E$99</f>
        <v>Company - Post financeability adjustment eligible for tax upflift applied in first year - real (ADDN1)</v>
      </c>
      <c r="F228" s="166">
        <f t="shared" ref="F228:W228" si="110" xml:space="preserve"> F$99</f>
        <v>0</v>
      </c>
      <c r="G228" s="166" t="str">
        <f t="shared" si="110"/>
        <v>£m</v>
      </c>
      <c r="H228" s="166">
        <f t="shared" si="110"/>
        <v>0</v>
      </c>
      <c r="I228" s="166">
        <f t="shared" si="110"/>
        <v>0</v>
      </c>
      <c r="J228" s="166">
        <f t="shared" si="110"/>
        <v>0</v>
      </c>
      <c r="K228" s="166">
        <f t="shared" si="110"/>
        <v>0</v>
      </c>
      <c r="L228" s="166">
        <f t="shared" si="110"/>
        <v>0</v>
      </c>
      <c r="M228" s="166">
        <f t="shared" si="110"/>
        <v>0</v>
      </c>
      <c r="N228" s="166">
        <f t="shared" si="110"/>
        <v>0</v>
      </c>
      <c r="O228" s="166">
        <f t="shared" si="110"/>
        <v>0</v>
      </c>
      <c r="P228" s="166">
        <f t="shared" si="110"/>
        <v>0</v>
      </c>
      <c r="Q228" s="166">
        <f t="shared" si="110"/>
        <v>0</v>
      </c>
      <c r="R228" s="166">
        <f t="shared" si="110"/>
        <v>0</v>
      </c>
      <c r="S228" s="166">
        <f t="shared" si="110"/>
        <v>0</v>
      </c>
      <c r="T228" s="166">
        <f t="shared" si="110"/>
        <v>0</v>
      </c>
      <c r="U228" s="166">
        <f t="shared" si="110"/>
        <v>0</v>
      </c>
      <c r="V228" s="166">
        <f t="shared" si="110"/>
        <v>0</v>
      </c>
      <c r="W228" s="166">
        <f t="shared" si="110"/>
        <v>0</v>
      </c>
    </row>
    <row r="229" spans="1:23" s="16" customFormat="1" outlineLevel="2" x14ac:dyDescent="0.2">
      <c r="A229" s="163"/>
      <c r="B229" s="163"/>
      <c r="C229" s="164"/>
      <c r="D229" s="165"/>
      <c r="E229" s="166" t="str">
        <f xml:space="preserve"> E$100</f>
        <v>Company - Post financeability adjustment eligible for tax upflift applied in first year - real (ADDN2)</v>
      </c>
      <c r="F229" s="166">
        <f t="shared" ref="F229:W229" si="111" xml:space="preserve"> F$100</f>
        <v>0</v>
      </c>
      <c r="G229" s="166" t="str">
        <f t="shared" si="111"/>
        <v>£m</v>
      </c>
      <c r="H229" s="166">
        <f t="shared" si="111"/>
        <v>0</v>
      </c>
      <c r="I229" s="166">
        <f t="shared" si="111"/>
        <v>0</v>
      </c>
      <c r="J229" s="166">
        <f t="shared" si="111"/>
        <v>0</v>
      </c>
      <c r="K229" s="166">
        <f t="shared" si="111"/>
        <v>0</v>
      </c>
      <c r="L229" s="166">
        <f t="shared" si="111"/>
        <v>0</v>
      </c>
      <c r="M229" s="166">
        <f t="shared" si="111"/>
        <v>0</v>
      </c>
      <c r="N229" s="166">
        <f t="shared" si="111"/>
        <v>0</v>
      </c>
      <c r="O229" s="166">
        <f t="shared" si="111"/>
        <v>0</v>
      </c>
      <c r="P229" s="166">
        <f t="shared" si="111"/>
        <v>0</v>
      </c>
      <c r="Q229" s="166">
        <f t="shared" si="111"/>
        <v>0</v>
      </c>
      <c r="R229" s="166">
        <f t="shared" si="111"/>
        <v>0</v>
      </c>
      <c r="S229" s="166">
        <f t="shared" si="111"/>
        <v>0</v>
      </c>
      <c r="T229" s="166">
        <f t="shared" si="111"/>
        <v>0</v>
      </c>
      <c r="U229" s="166">
        <f t="shared" si="111"/>
        <v>0</v>
      </c>
      <c r="V229" s="166">
        <f t="shared" si="111"/>
        <v>0</v>
      </c>
      <c r="W229" s="166">
        <f t="shared" si="111"/>
        <v>0</v>
      </c>
    </row>
    <row r="230" spans="1:23" s="16" customFormat="1" outlineLevel="2" x14ac:dyDescent="0.2">
      <c r="A230" s="163"/>
      <c r="B230" s="163"/>
      <c r="C230" s="164"/>
      <c r="D230" s="165"/>
      <c r="E230" s="166"/>
      <c r="F230" s="166"/>
      <c r="G230" s="166"/>
      <c r="H230" s="166"/>
      <c r="I230" s="166"/>
      <c r="J230" s="166"/>
      <c r="K230" s="166"/>
      <c r="L230" s="166"/>
      <c r="M230" s="166"/>
      <c r="N230" s="166"/>
      <c r="O230" s="166"/>
      <c r="P230" s="166"/>
      <c r="Q230" s="166"/>
      <c r="R230" s="166"/>
      <c r="S230" s="166"/>
      <c r="T230" s="166"/>
      <c r="U230" s="166"/>
      <c r="V230" s="166"/>
      <c r="W230" s="166"/>
    </row>
    <row r="231" spans="1:23" s="16" customFormat="1" outlineLevel="2" x14ac:dyDescent="0.2">
      <c r="A231" s="163"/>
      <c r="B231" s="163"/>
      <c r="C231" s="164"/>
      <c r="D231" s="165"/>
      <c r="E231" s="166" t="str">
        <f xml:space="preserve"> E$102</f>
        <v>Company - Post financeability adjustment not eligible for tax upflift applied in first year - real (WR)</v>
      </c>
      <c r="F231" s="166">
        <f t="shared" ref="F231:W231" si="112" xml:space="preserve"> F$102</f>
        <v>0</v>
      </c>
      <c r="G231" s="166" t="str">
        <f t="shared" si="112"/>
        <v>£m</v>
      </c>
      <c r="H231" s="166">
        <f t="shared" si="112"/>
        <v>2.7101162960428988</v>
      </c>
      <c r="I231" s="166">
        <f t="shared" si="112"/>
        <v>0</v>
      </c>
      <c r="J231" s="166">
        <f t="shared" si="112"/>
        <v>0</v>
      </c>
      <c r="K231" s="166">
        <f t="shared" si="112"/>
        <v>0</v>
      </c>
      <c r="L231" s="166">
        <f t="shared" si="112"/>
        <v>0</v>
      </c>
      <c r="M231" s="166">
        <f t="shared" si="112"/>
        <v>0</v>
      </c>
      <c r="N231" s="166">
        <f t="shared" si="112"/>
        <v>0</v>
      </c>
      <c r="O231" s="166">
        <f t="shared" si="112"/>
        <v>0</v>
      </c>
      <c r="P231" s="166">
        <f t="shared" si="112"/>
        <v>0</v>
      </c>
      <c r="Q231" s="166">
        <f t="shared" si="112"/>
        <v>0</v>
      </c>
      <c r="R231" s="166">
        <f xml:space="preserve"> R$102</f>
        <v>0</v>
      </c>
      <c r="S231" s="166">
        <f t="shared" si="112"/>
        <v>2.7101162960428988</v>
      </c>
      <c r="T231" s="166">
        <f t="shared" si="112"/>
        <v>0</v>
      </c>
      <c r="U231" s="166">
        <f t="shared" si="112"/>
        <v>0</v>
      </c>
      <c r="V231" s="166">
        <f t="shared" si="112"/>
        <v>0</v>
      </c>
      <c r="W231" s="166">
        <f t="shared" si="112"/>
        <v>0</v>
      </c>
    </row>
    <row r="232" spans="1:23" s="16" customFormat="1" outlineLevel="2" x14ac:dyDescent="0.2">
      <c r="A232" s="163"/>
      <c r="B232" s="163"/>
      <c r="C232" s="164"/>
      <c r="D232" s="165"/>
      <c r="E232" s="166" t="str">
        <f xml:space="preserve"> E$103</f>
        <v>Company - Post financeability adjustment not eligible for tax upflift applied in first year - real (WN)</v>
      </c>
      <c r="F232" s="166">
        <f t="shared" ref="F232:W232" si="113" xml:space="preserve"> F$103</f>
        <v>0</v>
      </c>
      <c r="G232" s="166" t="str">
        <f t="shared" si="113"/>
        <v>£m</v>
      </c>
      <c r="H232" s="166">
        <f t="shared" si="113"/>
        <v>12.914318062580893</v>
      </c>
      <c r="I232" s="166">
        <f t="shared" si="113"/>
        <v>0</v>
      </c>
      <c r="J232" s="166">
        <f t="shared" si="113"/>
        <v>0</v>
      </c>
      <c r="K232" s="166">
        <f t="shared" si="113"/>
        <v>0</v>
      </c>
      <c r="L232" s="166">
        <f t="shared" si="113"/>
        <v>0</v>
      </c>
      <c r="M232" s="166">
        <f t="shared" si="113"/>
        <v>0</v>
      </c>
      <c r="N232" s="166">
        <f t="shared" si="113"/>
        <v>0</v>
      </c>
      <c r="O232" s="166">
        <f t="shared" si="113"/>
        <v>0</v>
      </c>
      <c r="P232" s="166">
        <f t="shared" si="113"/>
        <v>0</v>
      </c>
      <c r="Q232" s="166">
        <f t="shared" si="113"/>
        <v>0</v>
      </c>
      <c r="R232" s="166">
        <f t="shared" si="113"/>
        <v>0</v>
      </c>
      <c r="S232" s="166">
        <f t="shared" si="113"/>
        <v>12.914318062580893</v>
      </c>
      <c r="T232" s="166">
        <f t="shared" si="113"/>
        <v>0</v>
      </c>
      <c r="U232" s="166">
        <f t="shared" si="113"/>
        <v>0</v>
      </c>
      <c r="V232" s="166">
        <f t="shared" si="113"/>
        <v>0</v>
      </c>
      <c r="W232" s="166">
        <f t="shared" si="113"/>
        <v>0</v>
      </c>
    </row>
    <row r="233" spans="1:23" s="16" customFormat="1" outlineLevel="2" x14ac:dyDescent="0.2">
      <c r="A233" s="163"/>
      <c r="B233" s="163"/>
      <c r="C233" s="164"/>
      <c r="D233" s="165"/>
      <c r="E233" s="166" t="str">
        <f xml:space="preserve"> E$104</f>
        <v>Company - Post financeability adjustment not eligible for tax upflift applied in first year - real (WWN)</v>
      </c>
      <c r="F233" s="166">
        <f t="shared" ref="F233:W233" si="114" xml:space="preserve"> F$104</f>
        <v>0</v>
      </c>
      <c r="G233" s="166" t="str">
        <f t="shared" si="114"/>
        <v>£m</v>
      </c>
      <c r="H233" s="166">
        <f t="shared" si="114"/>
        <v>12.631822086018403</v>
      </c>
      <c r="I233" s="166">
        <f t="shared" si="114"/>
        <v>0</v>
      </c>
      <c r="J233" s="166">
        <f t="shared" si="114"/>
        <v>0</v>
      </c>
      <c r="K233" s="166">
        <f t="shared" si="114"/>
        <v>0</v>
      </c>
      <c r="L233" s="166">
        <f t="shared" si="114"/>
        <v>0</v>
      </c>
      <c r="M233" s="166">
        <f t="shared" si="114"/>
        <v>0</v>
      </c>
      <c r="N233" s="166">
        <f t="shared" si="114"/>
        <v>0</v>
      </c>
      <c r="O233" s="166">
        <f t="shared" si="114"/>
        <v>0</v>
      </c>
      <c r="P233" s="166">
        <f t="shared" si="114"/>
        <v>0</v>
      </c>
      <c r="Q233" s="166">
        <f t="shared" si="114"/>
        <v>0</v>
      </c>
      <c r="R233" s="166">
        <f t="shared" si="114"/>
        <v>0</v>
      </c>
      <c r="S233" s="166">
        <f t="shared" si="114"/>
        <v>12.631822086018403</v>
      </c>
      <c r="T233" s="166">
        <f t="shared" si="114"/>
        <v>0</v>
      </c>
      <c r="U233" s="166">
        <f t="shared" si="114"/>
        <v>0</v>
      </c>
      <c r="V233" s="166">
        <f t="shared" si="114"/>
        <v>0</v>
      </c>
      <c r="W233" s="166">
        <f t="shared" si="114"/>
        <v>0</v>
      </c>
    </row>
    <row r="234" spans="1:23" s="16" customFormat="1" outlineLevel="2" x14ac:dyDescent="0.2">
      <c r="A234" s="163"/>
      <c r="B234" s="163"/>
      <c r="C234" s="164"/>
      <c r="D234" s="165"/>
      <c r="E234" s="166" t="str">
        <f xml:space="preserve"> E$105</f>
        <v>Company - Post financeability adjustment not eligible for tax upflift applied in first year - real (BR)</v>
      </c>
      <c r="F234" s="166">
        <f t="shared" ref="F234:W234" si="115" xml:space="preserve"> F$105</f>
        <v>0</v>
      </c>
      <c r="G234" s="166" t="str">
        <f t="shared" si="115"/>
        <v>£m</v>
      </c>
      <c r="H234" s="166">
        <f t="shared" si="115"/>
        <v>-9.6799993886371893E-2</v>
      </c>
      <c r="I234" s="166">
        <f t="shared" si="115"/>
        <v>0</v>
      </c>
      <c r="J234" s="166">
        <f t="shared" si="115"/>
        <v>0</v>
      </c>
      <c r="K234" s="166">
        <f t="shared" si="115"/>
        <v>0</v>
      </c>
      <c r="L234" s="166">
        <f t="shared" si="115"/>
        <v>0</v>
      </c>
      <c r="M234" s="166">
        <f t="shared" si="115"/>
        <v>0</v>
      </c>
      <c r="N234" s="166">
        <f t="shared" si="115"/>
        <v>0</v>
      </c>
      <c r="O234" s="166">
        <f t="shared" si="115"/>
        <v>0</v>
      </c>
      <c r="P234" s="166">
        <f t="shared" si="115"/>
        <v>0</v>
      </c>
      <c r="Q234" s="166">
        <f t="shared" si="115"/>
        <v>0</v>
      </c>
      <c r="R234" s="166">
        <f t="shared" si="115"/>
        <v>0</v>
      </c>
      <c r="S234" s="166">
        <f t="shared" si="115"/>
        <v>-9.6799993886371893E-2</v>
      </c>
      <c r="T234" s="166">
        <f t="shared" si="115"/>
        <v>0</v>
      </c>
      <c r="U234" s="166">
        <f t="shared" si="115"/>
        <v>0</v>
      </c>
      <c r="V234" s="166">
        <f t="shared" si="115"/>
        <v>0</v>
      </c>
      <c r="W234" s="166">
        <f t="shared" si="115"/>
        <v>0</v>
      </c>
    </row>
    <row r="235" spans="1:23" s="16" customFormat="1" outlineLevel="2" x14ac:dyDescent="0.2">
      <c r="A235" s="163"/>
      <c r="B235" s="163"/>
      <c r="C235" s="164"/>
      <c r="D235" s="165"/>
      <c r="E235" s="166" t="str">
        <f xml:space="preserve"> E$106</f>
        <v>Company - Post financeability adjustment not eligible for tax upflift applied in first year - real (ADDN1)</v>
      </c>
      <c r="F235" s="166">
        <f t="shared" ref="F235:W235" si="116" xml:space="preserve"> F$106</f>
        <v>0</v>
      </c>
      <c r="G235" s="166" t="str">
        <f t="shared" si="116"/>
        <v>£m</v>
      </c>
      <c r="H235" s="166">
        <f t="shared" si="116"/>
        <v>0</v>
      </c>
      <c r="I235" s="166">
        <f t="shared" si="116"/>
        <v>0</v>
      </c>
      <c r="J235" s="166">
        <f t="shared" si="116"/>
        <v>0</v>
      </c>
      <c r="K235" s="166">
        <f t="shared" si="116"/>
        <v>0</v>
      </c>
      <c r="L235" s="166">
        <f t="shared" si="116"/>
        <v>0</v>
      </c>
      <c r="M235" s="166">
        <f t="shared" si="116"/>
        <v>0</v>
      </c>
      <c r="N235" s="166">
        <f t="shared" si="116"/>
        <v>0</v>
      </c>
      <c r="O235" s="166">
        <f t="shared" si="116"/>
        <v>0</v>
      </c>
      <c r="P235" s="166">
        <f t="shared" si="116"/>
        <v>0</v>
      </c>
      <c r="Q235" s="166">
        <f t="shared" si="116"/>
        <v>0</v>
      </c>
      <c r="R235" s="166">
        <f t="shared" si="116"/>
        <v>0</v>
      </c>
      <c r="S235" s="166">
        <f t="shared" si="116"/>
        <v>0</v>
      </c>
      <c r="T235" s="166">
        <f t="shared" si="116"/>
        <v>0</v>
      </c>
      <c r="U235" s="166">
        <f t="shared" si="116"/>
        <v>0</v>
      </c>
      <c r="V235" s="166">
        <f t="shared" si="116"/>
        <v>0</v>
      </c>
      <c r="W235" s="166">
        <f t="shared" si="116"/>
        <v>0</v>
      </c>
    </row>
    <row r="236" spans="1:23" s="16" customFormat="1" outlineLevel="2" x14ac:dyDescent="0.2">
      <c r="A236" s="163"/>
      <c r="B236" s="163"/>
      <c r="C236" s="164"/>
      <c r="D236" s="165"/>
      <c r="E236" s="166" t="str">
        <f xml:space="preserve"> E$107</f>
        <v>Company - Post financeability adjustment not eligible for tax upflift applied in first year - real (ADDN2)</v>
      </c>
      <c r="F236" s="166">
        <f t="shared" ref="F236:W236" si="117" xml:space="preserve"> F$107</f>
        <v>0</v>
      </c>
      <c r="G236" s="166" t="str">
        <f t="shared" si="117"/>
        <v>£m</v>
      </c>
      <c r="H236" s="166">
        <f t="shared" si="117"/>
        <v>0</v>
      </c>
      <c r="I236" s="166">
        <f t="shared" si="117"/>
        <v>0</v>
      </c>
      <c r="J236" s="166">
        <f t="shared" si="117"/>
        <v>0</v>
      </c>
      <c r="K236" s="166">
        <f t="shared" si="117"/>
        <v>0</v>
      </c>
      <c r="L236" s="166">
        <f t="shared" si="117"/>
        <v>0</v>
      </c>
      <c r="M236" s="166">
        <f t="shared" si="117"/>
        <v>0</v>
      </c>
      <c r="N236" s="166">
        <f t="shared" si="117"/>
        <v>0</v>
      </c>
      <c r="O236" s="166">
        <f t="shared" si="117"/>
        <v>0</v>
      </c>
      <c r="P236" s="166">
        <f t="shared" si="117"/>
        <v>0</v>
      </c>
      <c r="Q236" s="166">
        <f t="shared" si="117"/>
        <v>0</v>
      </c>
      <c r="R236" s="166">
        <f t="shared" si="117"/>
        <v>0</v>
      </c>
      <c r="S236" s="166">
        <f t="shared" si="117"/>
        <v>0</v>
      </c>
      <c r="T236" s="166">
        <f t="shared" si="117"/>
        <v>0</v>
      </c>
      <c r="U236" s="166">
        <f t="shared" si="117"/>
        <v>0</v>
      </c>
      <c r="V236" s="166">
        <f t="shared" si="117"/>
        <v>0</v>
      </c>
      <c r="W236" s="166">
        <f t="shared" si="117"/>
        <v>0</v>
      </c>
    </row>
    <row r="237" spans="1:23" s="16" customFormat="1" outlineLevel="2" x14ac:dyDescent="0.2">
      <c r="A237" s="163"/>
      <c r="B237" s="163"/>
      <c r="C237" s="164"/>
      <c r="D237" s="165"/>
      <c r="E237" s="166"/>
      <c r="F237" s="166"/>
      <c r="G237" s="166"/>
      <c r="H237" s="166"/>
      <c r="I237" s="166"/>
      <c r="J237" s="166"/>
      <c r="K237" s="166"/>
      <c r="L237" s="166"/>
      <c r="M237" s="166"/>
      <c r="N237" s="166"/>
      <c r="O237" s="166"/>
      <c r="P237" s="166"/>
      <c r="Q237" s="166"/>
      <c r="R237" s="166"/>
      <c r="S237" s="166"/>
      <c r="T237" s="166"/>
      <c r="U237" s="166"/>
      <c r="V237" s="166"/>
      <c r="W237" s="166"/>
    </row>
    <row r="238" spans="1:23" s="16" customFormat="1" outlineLevel="2" x14ac:dyDescent="0.2">
      <c r="A238" s="163"/>
      <c r="B238" s="163"/>
      <c r="C238" s="164"/>
      <c r="D238" s="165"/>
      <c r="E238" s="166" t="str">
        <f xml:space="preserve"> E$109</f>
        <v>Company - Revenue adjustment applied in first year - real (Residential retail)</v>
      </c>
      <c r="F238" s="166">
        <f t="shared" ref="F238:W238" si="118" xml:space="preserve"> F$109</f>
        <v>0</v>
      </c>
      <c r="G238" s="166" t="str">
        <f t="shared" si="118"/>
        <v>£m</v>
      </c>
      <c r="H238" s="166">
        <f t="shared" si="118"/>
        <v>-15.560305783383305</v>
      </c>
      <c r="I238" s="166">
        <f t="shared" si="118"/>
        <v>0</v>
      </c>
      <c r="J238" s="166">
        <f t="shared" si="118"/>
        <v>0</v>
      </c>
      <c r="K238" s="166">
        <f t="shared" si="118"/>
        <v>0</v>
      </c>
      <c r="L238" s="166">
        <f t="shared" si="118"/>
        <v>0</v>
      </c>
      <c r="M238" s="166">
        <f t="shared" si="118"/>
        <v>0</v>
      </c>
      <c r="N238" s="166">
        <f t="shared" si="118"/>
        <v>0</v>
      </c>
      <c r="O238" s="166">
        <f t="shared" si="118"/>
        <v>0</v>
      </c>
      <c r="P238" s="166">
        <f t="shared" si="118"/>
        <v>0</v>
      </c>
      <c r="Q238" s="166">
        <f t="shared" si="118"/>
        <v>0</v>
      </c>
      <c r="R238" s="166">
        <f t="shared" si="118"/>
        <v>0</v>
      </c>
      <c r="S238" s="166">
        <f t="shared" si="118"/>
        <v>-15.560305783383305</v>
      </c>
      <c r="T238" s="166">
        <f t="shared" si="118"/>
        <v>0</v>
      </c>
      <c r="U238" s="166">
        <f t="shared" si="118"/>
        <v>0</v>
      </c>
      <c r="V238" s="166">
        <f t="shared" si="118"/>
        <v>0</v>
      </c>
      <c r="W238" s="166">
        <f t="shared" si="118"/>
        <v>0</v>
      </c>
    </row>
    <row r="239" spans="1:23" s="16" customFormat="1" outlineLevel="2" x14ac:dyDescent="0.2">
      <c r="A239" s="163"/>
      <c r="B239" s="163"/>
      <c r="C239" s="164"/>
      <c r="D239" s="165"/>
      <c r="E239" s="166" t="str">
        <f xml:space="preserve"> E$110</f>
        <v>Company - Revenue adjustment applied in first year - real (Business retail)</v>
      </c>
      <c r="F239" s="166">
        <f t="shared" ref="F239:W239" si="119" xml:space="preserve"> F$110</f>
        <v>0</v>
      </c>
      <c r="G239" s="166" t="str">
        <f t="shared" si="119"/>
        <v>£m</v>
      </c>
      <c r="H239" s="166">
        <f t="shared" si="119"/>
        <v>1.8159639497041418</v>
      </c>
      <c r="I239" s="166">
        <f t="shared" si="119"/>
        <v>0</v>
      </c>
      <c r="J239" s="166">
        <f t="shared" si="119"/>
        <v>0</v>
      </c>
      <c r="K239" s="166">
        <f t="shared" si="119"/>
        <v>0</v>
      </c>
      <c r="L239" s="166">
        <f t="shared" si="119"/>
        <v>0</v>
      </c>
      <c r="M239" s="166">
        <f t="shared" si="119"/>
        <v>0</v>
      </c>
      <c r="N239" s="166">
        <f t="shared" si="119"/>
        <v>0</v>
      </c>
      <c r="O239" s="166">
        <f t="shared" si="119"/>
        <v>0</v>
      </c>
      <c r="P239" s="166">
        <f t="shared" si="119"/>
        <v>0</v>
      </c>
      <c r="Q239" s="166">
        <f t="shared" si="119"/>
        <v>0</v>
      </c>
      <c r="R239" s="166">
        <f t="shared" si="119"/>
        <v>0</v>
      </c>
      <c r="S239" s="166">
        <f t="shared" si="119"/>
        <v>1.8159639497041418</v>
      </c>
      <c r="T239" s="166">
        <f t="shared" si="119"/>
        <v>0</v>
      </c>
      <c r="U239" s="166">
        <f t="shared" si="119"/>
        <v>0</v>
      </c>
      <c r="V239" s="166">
        <f t="shared" si="119"/>
        <v>0</v>
      </c>
      <c r="W239" s="166">
        <f t="shared" si="119"/>
        <v>0</v>
      </c>
    </row>
    <row r="240" spans="1:23" s="16" customFormat="1" outlineLevel="1" x14ac:dyDescent="0.2">
      <c r="A240" s="163"/>
      <c r="B240" s="163"/>
      <c r="C240" s="164"/>
      <c r="D240" s="165"/>
    </row>
    <row r="241" spans="1:23" s="16" customFormat="1" outlineLevel="1" x14ac:dyDescent="0.2">
      <c r="A241" s="163"/>
      <c r="B241" s="163" t="s">
        <v>1378</v>
      </c>
      <c r="C241" s="164"/>
      <c r="D241" s="165"/>
    </row>
    <row r="242" spans="1:23" s="16" customFormat="1" outlineLevel="2" x14ac:dyDescent="0.2">
      <c r="A242" s="163"/>
      <c r="B242" s="163"/>
      <c r="C242" s="164"/>
      <c r="D242" s="165"/>
      <c r="E242" s="166" t="str">
        <f xml:space="preserve"> E$142</f>
        <v>Company - Post financeability adjustment eligible for tax uplift - EAC factor adjusted (WR)</v>
      </c>
      <c r="F242" s="166">
        <f t="shared" ref="F242:W242" si="120" xml:space="preserve"> F$142</f>
        <v>0</v>
      </c>
      <c r="G242" s="166" t="str">
        <f t="shared" si="120"/>
        <v>£m</v>
      </c>
      <c r="H242" s="166">
        <f t="shared" si="120"/>
        <v>0</v>
      </c>
      <c r="I242" s="166">
        <f t="shared" si="120"/>
        <v>0</v>
      </c>
      <c r="J242" s="166">
        <f t="shared" si="120"/>
        <v>0</v>
      </c>
      <c r="K242" s="166">
        <f t="shared" si="120"/>
        <v>0</v>
      </c>
      <c r="L242" s="166">
        <f t="shared" si="120"/>
        <v>0</v>
      </c>
      <c r="M242" s="166">
        <f t="shared" si="120"/>
        <v>0</v>
      </c>
      <c r="N242" s="166">
        <f t="shared" si="120"/>
        <v>0</v>
      </c>
      <c r="O242" s="166">
        <f t="shared" si="120"/>
        <v>0</v>
      </c>
      <c r="P242" s="166">
        <f t="shared" si="120"/>
        <v>0</v>
      </c>
      <c r="Q242" s="166">
        <f t="shared" si="120"/>
        <v>0</v>
      </c>
      <c r="R242" s="166">
        <f t="shared" si="120"/>
        <v>0</v>
      </c>
      <c r="S242" s="166">
        <f t="shared" si="120"/>
        <v>0</v>
      </c>
      <c r="T242" s="166">
        <f t="shared" si="120"/>
        <v>0</v>
      </c>
      <c r="U242" s="166">
        <f t="shared" si="120"/>
        <v>0</v>
      </c>
      <c r="V242" s="166">
        <f t="shared" si="120"/>
        <v>0</v>
      </c>
      <c r="W242" s="166">
        <f t="shared" si="120"/>
        <v>0</v>
      </c>
    </row>
    <row r="243" spans="1:23" s="16" customFormat="1" outlineLevel="2" x14ac:dyDescent="0.2">
      <c r="A243" s="163"/>
      <c r="B243" s="163"/>
      <c r="C243" s="164"/>
      <c r="D243" s="165"/>
      <c r="E243" s="166" t="str">
        <f xml:space="preserve"> E$143</f>
        <v>Company - Post financeability adjustment eligible for tax uplift - EAC factor adjusted (WN)</v>
      </c>
      <c r="F243" s="166">
        <f t="shared" ref="F243:W243" si="121" xml:space="preserve"> F$143</f>
        <v>0</v>
      </c>
      <c r="G243" s="166" t="str">
        <f t="shared" si="121"/>
        <v>£m</v>
      </c>
      <c r="H243" s="166">
        <f t="shared" si="121"/>
        <v>0</v>
      </c>
      <c r="I243" s="166">
        <f t="shared" si="121"/>
        <v>0</v>
      </c>
      <c r="J243" s="166">
        <f t="shared" si="121"/>
        <v>0</v>
      </c>
      <c r="K243" s="166">
        <f t="shared" si="121"/>
        <v>0</v>
      </c>
      <c r="L243" s="166">
        <f t="shared" si="121"/>
        <v>0</v>
      </c>
      <c r="M243" s="166">
        <f t="shared" si="121"/>
        <v>0</v>
      </c>
      <c r="N243" s="166">
        <f t="shared" si="121"/>
        <v>0</v>
      </c>
      <c r="O243" s="166">
        <f t="shared" si="121"/>
        <v>0</v>
      </c>
      <c r="P243" s="166">
        <f t="shared" si="121"/>
        <v>0</v>
      </c>
      <c r="Q243" s="166">
        <f t="shared" si="121"/>
        <v>0</v>
      </c>
      <c r="R243" s="166">
        <f t="shared" si="121"/>
        <v>0</v>
      </c>
      <c r="S243" s="166">
        <f t="shared" si="121"/>
        <v>0</v>
      </c>
      <c r="T243" s="166">
        <f t="shared" si="121"/>
        <v>0</v>
      </c>
      <c r="U243" s="166">
        <f t="shared" si="121"/>
        <v>0</v>
      </c>
      <c r="V243" s="166">
        <f t="shared" si="121"/>
        <v>0</v>
      </c>
      <c r="W243" s="166">
        <f t="shared" si="121"/>
        <v>0</v>
      </c>
    </row>
    <row r="244" spans="1:23" s="16" customFormat="1" outlineLevel="2" x14ac:dyDescent="0.2">
      <c r="A244" s="163"/>
      <c r="B244" s="163"/>
      <c r="C244" s="164"/>
      <c r="D244" s="165"/>
      <c r="E244" s="166" t="str">
        <f xml:space="preserve"> E$144</f>
        <v>Company - Post financeability adjustment eligible for tax uplift - EAC factor adjusted (WNN)</v>
      </c>
      <c r="F244" s="166">
        <f t="shared" ref="F244:W244" si="122" xml:space="preserve"> F$144</f>
        <v>0</v>
      </c>
      <c r="G244" s="166" t="str">
        <f t="shared" si="122"/>
        <v>£m</v>
      </c>
      <c r="H244" s="166">
        <f t="shared" si="122"/>
        <v>0</v>
      </c>
      <c r="I244" s="166">
        <f t="shared" si="122"/>
        <v>0</v>
      </c>
      <c r="J244" s="166">
        <f t="shared" si="122"/>
        <v>0</v>
      </c>
      <c r="K244" s="166">
        <f t="shared" si="122"/>
        <v>0</v>
      </c>
      <c r="L244" s="166">
        <f t="shared" si="122"/>
        <v>0</v>
      </c>
      <c r="M244" s="166">
        <f t="shared" si="122"/>
        <v>0</v>
      </c>
      <c r="N244" s="166">
        <f t="shared" si="122"/>
        <v>0</v>
      </c>
      <c r="O244" s="166">
        <f t="shared" si="122"/>
        <v>0</v>
      </c>
      <c r="P244" s="166">
        <f t="shared" si="122"/>
        <v>0</v>
      </c>
      <c r="Q244" s="166">
        <f t="shared" si="122"/>
        <v>0</v>
      </c>
      <c r="R244" s="166">
        <f t="shared" si="122"/>
        <v>0</v>
      </c>
      <c r="S244" s="166">
        <f t="shared" si="122"/>
        <v>0</v>
      </c>
      <c r="T244" s="166">
        <f t="shared" si="122"/>
        <v>0</v>
      </c>
      <c r="U244" s="166">
        <f t="shared" si="122"/>
        <v>0</v>
      </c>
      <c r="V244" s="166">
        <f t="shared" si="122"/>
        <v>0</v>
      </c>
      <c r="W244" s="166">
        <f t="shared" si="122"/>
        <v>0</v>
      </c>
    </row>
    <row r="245" spans="1:23" s="16" customFormat="1" outlineLevel="2" x14ac:dyDescent="0.2">
      <c r="A245" s="163"/>
      <c r="B245" s="163"/>
      <c r="C245" s="164"/>
      <c r="D245" s="165"/>
      <c r="E245" s="166" t="str">
        <f xml:space="preserve"> E$145</f>
        <v>Company - Post financeability adjustment eligible for tax uplift - EAC factor adjusted (BR)</v>
      </c>
      <c r="F245" s="166">
        <f t="shared" ref="F245:W245" si="123" xml:space="preserve"> F$145</f>
        <v>0</v>
      </c>
      <c r="G245" s="166" t="str">
        <f t="shared" si="123"/>
        <v>£m</v>
      </c>
      <c r="H245" s="166">
        <f t="shared" si="123"/>
        <v>0</v>
      </c>
      <c r="I245" s="166">
        <f t="shared" si="123"/>
        <v>0</v>
      </c>
      <c r="J245" s="166">
        <f t="shared" si="123"/>
        <v>0</v>
      </c>
      <c r="K245" s="166">
        <f t="shared" si="123"/>
        <v>0</v>
      </c>
      <c r="L245" s="166">
        <f t="shared" si="123"/>
        <v>0</v>
      </c>
      <c r="M245" s="166">
        <f t="shared" si="123"/>
        <v>0</v>
      </c>
      <c r="N245" s="166">
        <f t="shared" si="123"/>
        <v>0</v>
      </c>
      <c r="O245" s="166">
        <f t="shared" si="123"/>
        <v>0</v>
      </c>
      <c r="P245" s="166">
        <f t="shared" si="123"/>
        <v>0</v>
      </c>
      <c r="Q245" s="166">
        <f t="shared" si="123"/>
        <v>0</v>
      </c>
      <c r="R245" s="166">
        <f t="shared" si="123"/>
        <v>0</v>
      </c>
      <c r="S245" s="166">
        <f t="shared" si="123"/>
        <v>0</v>
      </c>
      <c r="T245" s="166">
        <f t="shared" si="123"/>
        <v>0</v>
      </c>
      <c r="U245" s="166">
        <f t="shared" si="123"/>
        <v>0</v>
      </c>
      <c r="V245" s="166">
        <f t="shared" si="123"/>
        <v>0</v>
      </c>
      <c r="W245" s="166">
        <f t="shared" si="123"/>
        <v>0</v>
      </c>
    </row>
    <row r="246" spans="1:23" s="16" customFormat="1" outlineLevel="2" x14ac:dyDescent="0.2">
      <c r="A246" s="163"/>
      <c r="B246" s="163"/>
      <c r="C246" s="164"/>
      <c r="D246" s="165"/>
      <c r="E246" s="166" t="str">
        <f xml:space="preserve"> E$146</f>
        <v>Company - Post financeability adjustment eligible for tax uplift - EAC factor adjusted (ADDN1)</v>
      </c>
      <c r="F246" s="166">
        <f t="shared" ref="F246:W246" si="124" xml:space="preserve"> F$146</f>
        <v>0</v>
      </c>
      <c r="G246" s="166" t="str">
        <f t="shared" si="124"/>
        <v>£m</v>
      </c>
      <c r="H246" s="166">
        <f t="shared" si="124"/>
        <v>0</v>
      </c>
      <c r="I246" s="166">
        <f t="shared" si="124"/>
        <v>0</v>
      </c>
      <c r="J246" s="166">
        <f t="shared" si="124"/>
        <v>0</v>
      </c>
      <c r="K246" s="166">
        <f t="shared" si="124"/>
        <v>0</v>
      </c>
      <c r="L246" s="166">
        <f t="shared" si="124"/>
        <v>0</v>
      </c>
      <c r="M246" s="166">
        <f t="shared" si="124"/>
        <v>0</v>
      </c>
      <c r="N246" s="166">
        <f t="shared" si="124"/>
        <v>0</v>
      </c>
      <c r="O246" s="166">
        <f t="shared" si="124"/>
        <v>0</v>
      </c>
      <c r="P246" s="166">
        <f t="shared" si="124"/>
        <v>0</v>
      </c>
      <c r="Q246" s="166">
        <f t="shared" si="124"/>
        <v>0</v>
      </c>
      <c r="R246" s="166">
        <f t="shared" si="124"/>
        <v>0</v>
      </c>
      <c r="S246" s="166">
        <f t="shared" si="124"/>
        <v>0</v>
      </c>
      <c r="T246" s="166">
        <f t="shared" si="124"/>
        <v>0</v>
      </c>
      <c r="U246" s="166">
        <f t="shared" si="124"/>
        <v>0</v>
      </c>
      <c r="V246" s="166">
        <f t="shared" si="124"/>
        <v>0</v>
      </c>
      <c r="W246" s="166">
        <f t="shared" si="124"/>
        <v>0</v>
      </c>
    </row>
    <row r="247" spans="1:23" s="16" customFormat="1" outlineLevel="2" x14ac:dyDescent="0.2">
      <c r="A247" s="163"/>
      <c r="B247" s="163"/>
      <c r="C247" s="164"/>
      <c r="D247" s="165"/>
      <c r="E247" s="166" t="str">
        <f xml:space="preserve"> E$147</f>
        <v>Company - Post financeability adjustment eligible for tax uplift - EAC factor adjusted (ADDN2)</v>
      </c>
      <c r="F247" s="166">
        <f t="shared" ref="F247:W247" si="125" xml:space="preserve"> F$147</f>
        <v>0</v>
      </c>
      <c r="G247" s="166" t="str">
        <f t="shared" si="125"/>
        <v>£m</v>
      </c>
      <c r="H247" s="166">
        <f t="shared" si="125"/>
        <v>0</v>
      </c>
      <c r="I247" s="166">
        <f t="shared" si="125"/>
        <v>0</v>
      </c>
      <c r="J247" s="166">
        <f t="shared" si="125"/>
        <v>0</v>
      </c>
      <c r="K247" s="166">
        <f t="shared" si="125"/>
        <v>0</v>
      </c>
      <c r="L247" s="166">
        <f t="shared" si="125"/>
        <v>0</v>
      </c>
      <c r="M247" s="166">
        <f t="shared" si="125"/>
        <v>0</v>
      </c>
      <c r="N247" s="166">
        <f t="shared" si="125"/>
        <v>0</v>
      </c>
      <c r="O247" s="166">
        <f t="shared" si="125"/>
        <v>0</v>
      </c>
      <c r="P247" s="166">
        <f t="shared" si="125"/>
        <v>0</v>
      </c>
      <c r="Q247" s="166">
        <f t="shared" si="125"/>
        <v>0</v>
      </c>
      <c r="R247" s="166">
        <f t="shared" si="125"/>
        <v>0</v>
      </c>
      <c r="S247" s="166">
        <f t="shared" si="125"/>
        <v>0</v>
      </c>
      <c r="T247" s="166">
        <f t="shared" si="125"/>
        <v>0</v>
      </c>
      <c r="U247" s="166">
        <f t="shared" si="125"/>
        <v>0</v>
      </c>
      <c r="V247" s="166">
        <f t="shared" si="125"/>
        <v>0</v>
      </c>
      <c r="W247" s="166">
        <f t="shared" si="125"/>
        <v>0</v>
      </c>
    </row>
    <row r="248" spans="1:23" s="16" customFormat="1" outlineLevel="2" x14ac:dyDescent="0.2">
      <c r="A248" s="163"/>
      <c r="B248" s="163"/>
      <c r="C248" s="164"/>
      <c r="D248" s="165"/>
      <c r="E248" s="166"/>
      <c r="F248" s="166"/>
      <c r="G248" s="166"/>
      <c r="H248" s="166"/>
      <c r="I248" s="166"/>
      <c r="J248" s="166"/>
      <c r="K248" s="166"/>
      <c r="L248" s="166"/>
      <c r="M248" s="166"/>
      <c r="N248" s="166"/>
      <c r="O248" s="166"/>
      <c r="P248" s="166"/>
      <c r="Q248" s="166"/>
      <c r="R248" s="166"/>
      <c r="S248" s="166"/>
      <c r="T248" s="166"/>
      <c r="U248" s="166"/>
      <c r="V248" s="166"/>
      <c r="W248" s="166"/>
    </row>
    <row r="249" spans="1:23" s="16" customFormat="1" outlineLevel="2" x14ac:dyDescent="0.2">
      <c r="A249" s="163"/>
      <c r="B249" s="163"/>
      <c r="C249" s="164"/>
      <c r="D249" s="165"/>
      <c r="E249" s="166" t="str">
        <f xml:space="preserve"> E$149</f>
        <v>Company - Post financeability adjustment not eligible for tax uplift - EAC factor adjusted (WR)</v>
      </c>
      <c r="F249" s="166">
        <f t="shared" ref="F249:W249" si="126" xml:space="preserve"> F$149</f>
        <v>0</v>
      </c>
      <c r="G249" s="166" t="str">
        <f t="shared" si="126"/>
        <v>£m</v>
      </c>
      <c r="H249" s="166">
        <f t="shared" si="126"/>
        <v>2.8851008406268956</v>
      </c>
      <c r="I249" s="166">
        <f t="shared" si="126"/>
        <v>0</v>
      </c>
      <c r="J249" s="166">
        <f t="shared" si="126"/>
        <v>0</v>
      </c>
      <c r="K249" s="166">
        <f t="shared" si="126"/>
        <v>0</v>
      </c>
      <c r="L249" s="166">
        <f t="shared" si="126"/>
        <v>0</v>
      </c>
      <c r="M249" s="166">
        <f t="shared" si="126"/>
        <v>0</v>
      </c>
      <c r="N249" s="166">
        <f t="shared" si="126"/>
        <v>0</v>
      </c>
      <c r="O249" s="166">
        <f t="shared" si="126"/>
        <v>0</v>
      </c>
      <c r="P249" s="166">
        <f t="shared" si="126"/>
        <v>0</v>
      </c>
      <c r="Q249" s="166">
        <f t="shared" si="126"/>
        <v>0</v>
      </c>
      <c r="R249" s="166">
        <f t="shared" si="126"/>
        <v>0</v>
      </c>
      <c r="S249" s="166">
        <f t="shared" si="126"/>
        <v>0.57702016812537915</v>
      </c>
      <c r="T249" s="166">
        <f t="shared" si="126"/>
        <v>0.57702016812537915</v>
      </c>
      <c r="U249" s="166">
        <f t="shared" si="126"/>
        <v>0.57702016812537915</v>
      </c>
      <c r="V249" s="166">
        <f t="shared" si="126"/>
        <v>0.57702016812537915</v>
      </c>
      <c r="W249" s="166">
        <f t="shared" si="126"/>
        <v>0.57702016812537915</v>
      </c>
    </row>
    <row r="250" spans="1:23" s="16" customFormat="1" outlineLevel="2" x14ac:dyDescent="0.2">
      <c r="A250" s="163"/>
      <c r="B250" s="163"/>
      <c r="C250" s="164"/>
      <c r="D250" s="165"/>
      <c r="E250" s="166" t="str">
        <f xml:space="preserve"> E$150</f>
        <v>Company - Post financeability adjustment not eligible for tax uplift - EAC factor adjusted (WN)</v>
      </c>
      <c r="F250" s="166">
        <f t="shared" ref="F250:W250" si="127" xml:space="preserve"> F$150</f>
        <v>0</v>
      </c>
      <c r="G250" s="166" t="str">
        <f t="shared" si="127"/>
        <v>£m</v>
      </c>
      <c r="H250" s="166">
        <f t="shared" si="127"/>
        <v>13.748159056081132</v>
      </c>
      <c r="I250" s="166">
        <f t="shared" si="127"/>
        <v>0</v>
      </c>
      <c r="J250" s="166">
        <f t="shared" si="127"/>
        <v>0</v>
      </c>
      <c r="K250" s="166">
        <f t="shared" si="127"/>
        <v>0</v>
      </c>
      <c r="L250" s="166">
        <f t="shared" si="127"/>
        <v>0</v>
      </c>
      <c r="M250" s="166">
        <f t="shared" si="127"/>
        <v>0</v>
      </c>
      <c r="N250" s="166">
        <f t="shared" si="127"/>
        <v>0</v>
      </c>
      <c r="O250" s="166">
        <f t="shared" si="127"/>
        <v>0</v>
      </c>
      <c r="P250" s="166">
        <f t="shared" si="127"/>
        <v>0</v>
      </c>
      <c r="Q250" s="166">
        <f t="shared" si="127"/>
        <v>0</v>
      </c>
      <c r="R250" s="166">
        <f t="shared" si="127"/>
        <v>0</v>
      </c>
      <c r="S250" s="166">
        <f t="shared" si="127"/>
        <v>2.7496318112162266</v>
      </c>
      <c r="T250" s="166">
        <f t="shared" si="127"/>
        <v>2.7496318112162266</v>
      </c>
      <c r="U250" s="166">
        <f t="shared" si="127"/>
        <v>2.7496318112162266</v>
      </c>
      <c r="V250" s="166">
        <f t="shared" si="127"/>
        <v>2.7496318112162266</v>
      </c>
      <c r="W250" s="166">
        <f t="shared" si="127"/>
        <v>2.7496318112162266</v>
      </c>
    </row>
    <row r="251" spans="1:23" s="16" customFormat="1" outlineLevel="2" x14ac:dyDescent="0.2">
      <c r="A251" s="163"/>
      <c r="B251" s="163"/>
      <c r="C251" s="164"/>
      <c r="D251" s="165"/>
      <c r="E251" s="166" t="str">
        <f xml:space="preserve"> E$151</f>
        <v>Company - Post financeability adjustment not eligible for tax uplift - EAC factor adjusted (WWN)</v>
      </c>
      <c r="F251" s="166">
        <f t="shared" ref="F251:W251" si="128" xml:space="preserve"> F$151</f>
        <v>0</v>
      </c>
      <c r="G251" s="166" t="str">
        <f t="shared" si="128"/>
        <v>£m</v>
      </c>
      <c r="H251" s="166">
        <f t="shared" si="128"/>
        <v>13.447423113256761</v>
      </c>
      <c r="I251" s="166">
        <f t="shared" si="128"/>
        <v>0</v>
      </c>
      <c r="J251" s="166">
        <f t="shared" si="128"/>
        <v>0</v>
      </c>
      <c r="K251" s="166">
        <f t="shared" si="128"/>
        <v>0</v>
      </c>
      <c r="L251" s="166">
        <f t="shared" si="128"/>
        <v>0</v>
      </c>
      <c r="M251" s="166">
        <f t="shared" si="128"/>
        <v>0</v>
      </c>
      <c r="N251" s="166">
        <f t="shared" si="128"/>
        <v>0</v>
      </c>
      <c r="O251" s="166">
        <f t="shared" si="128"/>
        <v>0</v>
      </c>
      <c r="P251" s="166">
        <f t="shared" si="128"/>
        <v>0</v>
      </c>
      <c r="Q251" s="166">
        <f t="shared" si="128"/>
        <v>0</v>
      </c>
      <c r="R251" s="166">
        <f t="shared" si="128"/>
        <v>0</v>
      </c>
      <c r="S251" s="166">
        <f t="shared" si="128"/>
        <v>2.689484622651352</v>
      </c>
      <c r="T251" s="166">
        <f t="shared" si="128"/>
        <v>2.689484622651352</v>
      </c>
      <c r="U251" s="166">
        <f t="shared" si="128"/>
        <v>2.689484622651352</v>
      </c>
      <c r="V251" s="166">
        <f t="shared" si="128"/>
        <v>2.689484622651352</v>
      </c>
      <c r="W251" s="166">
        <f t="shared" si="128"/>
        <v>2.689484622651352</v>
      </c>
    </row>
    <row r="252" spans="1:23" s="16" customFormat="1" outlineLevel="2" x14ac:dyDescent="0.2">
      <c r="A252" s="163"/>
      <c r="B252" s="163"/>
      <c r="C252" s="164"/>
      <c r="D252" s="165"/>
      <c r="E252" s="166" t="str">
        <f xml:space="preserve"> E$152</f>
        <v>Company - Post financeability adjustment not eligible for tax uplift - EAC factor adjusted (BR)</v>
      </c>
      <c r="F252" s="166">
        <f t="shared" ref="F252:W252" si="129" xml:space="preserve"> F$152</f>
        <v>0</v>
      </c>
      <c r="G252" s="166" t="str">
        <f t="shared" si="129"/>
        <v>£m</v>
      </c>
      <c r="H252" s="166">
        <f t="shared" si="129"/>
        <v>-0.10305009572542312</v>
      </c>
      <c r="I252" s="166">
        <f t="shared" si="129"/>
        <v>0</v>
      </c>
      <c r="J252" s="166">
        <f t="shared" si="129"/>
        <v>0</v>
      </c>
      <c r="K252" s="166">
        <f t="shared" si="129"/>
        <v>0</v>
      </c>
      <c r="L252" s="166">
        <f t="shared" si="129"/>
        <v>0</v>
      </c>
      <c r="M252" s="166">
        <f t="shared" si="129"/>
        <v>0</v>
      </c>
      <c r="N252" s="166">
        <f t="shared" si="129"/>
        <v>0</v>
      </c>
      <c r="O252" s="166">
        <f t="shared" si="129"/>
        <v>0</v>
      </c>
      <c r="P252" s="166">
        <f t="shared" si="129"/>
        <v>0</v>
      </c>
      <c r="Q252" s="166">
        <f t="shared" si="129"/>
        <v>0</v>
      </c>
      <c r="R252" s="166">
        <f t="shared" si="129"/>
        <v>0</v>
      </c>
      <c r="S252" s="166">
        <f t="shared" si="129"/>
        <v>-2.0610019145084625E-2</v>
      </c>
      <c r="T252" s="166">
        <f t="shared" si="129"/>
        <v>-2.0610019145084625E-2</v>
      </c>
      <c r="U252" s="166">
        <f t="shared" si="129"/>
        <v>-2.0610019145084625E-2</v>
      </c>
      <c r="V252" s="166">
        <f t="shared" si="129"/>
        <v>-2.0610019145084625E-2</v>
      </c>
      <c r="W252" s="166">
        <f t="shared" si="129"/>
        <v>-2.0610019145084625E-2</v>
      </c>
    </row>
    <row r="253" spans="1:23" s="16" customFormat="1" outlineLevel="2" x14ac:dyDescent="0.2">
      <c r="A253" s="163"/>
      <c r="B253" s="163"/>
      <c r="C253" s="164"/>
      <c r="D253" s="165"/>
      <c r="E253" s="166" t="str">
        <f xml:space="preserve"> E$153</f>
        <v>Company - Post financeability adjustment not eligible for tax uplift - EAC factor adjusted (ADDN1)</v>
      </c>
      <c r="F253" s="166">
        <f t="shared" ref="F253:W253" si="130" xml:space="preserve"> F$153</f>
        <v>0</v>
      </c>
      <c r="G253" s="166" t="str">
        <f t="shared" si="130"/>
        <v>£m</v>
      </c>
      <c r="H253" s="166">
        <f t="shared" si="130"/>
        <v>0</v>
      </c>
      <c r="I253" s="166">
        <f t="shared" si="130"/>
        <v>0</v>
      </c>
      <c r="J253" s="166">
        <f t="shared" si="130"/>
        <v>0</v>
      </c>
      <c r="K253" s="166">
        <f t="shared" si="130"/>
        <v>0</v>
      </c>
      <c r="L253" s="166">
        <f t="shared" si="130"/>
        <v>0</v>
      </c>
      <c r="M253" s="166">
        <f t="shared" si="130"/>
        <v>0</v>
      </c>
      <c r="N253" s="166">
        <f t="shared" si="130"/>
        <v>0</v>
      </c>
      <c r="O253" s="166">
        <f t="shared" si="130"/>
        <v>0</v>
      </c>
      <c r="P253" s="166">
        <f t="shared" si="130"/>
        <v>0</v>
      </c>
      <c r="Q253" s="166">
        <f t="shared" si="130"/>
        <v>0</v>
      </c>
      <c r="R253" s="166">
        <f t="shared" si="130"/>
        <v>0</v>
      </c>
      <c r="S253" s="166">
        <f t="shared" si="130"/>
        <v>0</v>
      </c>
      <c r="T253" s="166">
        <f t="shared" si="130"/>
        <v>0</v>
      </c>
      <c r="U253" s="166">
        <f t="shared" si="130"/>
        <v>0</v>
      </c>
      <c r="V253" s="166">
        <f t="shared" si="130"/>
        <v>0</v>
      </c>
      <c r="W253" s="166">
        <f t="shared" si="130"/>
        <v>0</v>
      </c>
    </row>
    <row r="254" spans="1:23" s="16" customFormat="1" outlineLevel="2" x14ac:dyDescent="0.2">
      <c r="A254" s="163"/>
      <c r="B254" s="163"/>
      <c r="C254" s="164"/>
      <c r="D254" s="165"/>
      <c r="E254" s="166" t="str">
        <f xml:space="preserve"> E$154</f>
        <v>Company - Post financeability adjustment not eligible for tax uplift - EAC factor adjusted (ADDN2)</v>
      </c>
      <c r="F254" s="166">
        <f t="shared" ref="F254:W254" si="131" xml:space="preserve"> F$154</f>
        <v>0</v>
      </c>
      <c r="G254" s="166" t="str">
        <f t="shared" si="131"/>
        <v>£m</v>
      </c>
      <c r="H254" s="166">
        <f t="shared" si="131"/>
        <v>0</v>
      </c>
      <c r="I254" s="166">
        <f t="shared" si="131"/>
        <v>0</v>
      </c>
      <c r="J254" s="166">
        <f t="shared" si="131"/>
        <v>0</v>
      </c>
      <c r="K254" s="166">
        <f t="shared" si="131"/>
        <v>0</v>
      </c>
      <c r="L254" s="166">
        <f t="shared" si="131"/>
        <v>0</v>
      </c>
      <c r="M254" s="166">
        <f t="shared" si="131"/>
        <v>0</v>
      </c>
      <c r="N254" s="166">
        <f t="shared" si="131"/>
        <v>0</v>
      </c>
      <c r="O254" s="166">
        <f t="shared" si="131"/>
        <v>0</v>
      </c>
      <c r="P254" s="166">
        <f t="shared" si="131"/>
        <v>0</v>
      </c>
      <c r="Q254" s="166">
        <f t="shared" si="131"/>
        <v>0</v>
      </c>
      <c r="R254" s="166">
        <f t="shared" si="131"/>
        <v>0</v>
      </c>
      <c r="S254" s="166">
        <f t="shared" si="131"/>
        <v>0</v>
      </c>
      <c r="T254" s="166">
        <f t="shared" si="131"/>
        <v>0</v>
      </c>
      <c r="U254" s="166">
        <f t="shared" si="131"/>
        <v>0</v>
      </c>
      <c r="V254" s="166">
        <f t="shared" si="131"/>
        <v>0</v>
      </c>
      <c r="W254" s="166">
        <f t="shared" si="131"/>
        <v>0</v>
      </c>
    </row>
    <row r="255" spans="1:23" s="16" customFormat="1" outlineLevel="2" x14ac:dyDescent="0.2">
      <c r="A255" s="163"/>
      <c r="B255" s="163"/>
      <c r="C255" s="164"/>
      <c r="D255" s="165"/>
      <c r="E255" s="166"/>
      <c r="F255" s="166"/>
      <c r="G255" s="166"/>
      <c r="H255" s="166"/>
      <c r="I255" s="166"/>
      <c r="J255" s="166"/>
      <c r="K255" s="166"/>
      <c r="L255" s="166"/>
      <c r="M255" s="166"/>
      <c r="N255" s="166"/>
      <c r="O255" s="166"/>
      <c r="P255" s="166"/>
      <c r="Q255" s="166"/>
      <c r="R255" s="166"/>
      <c r="S255" s="166"/>
      <c r="T255" s="166"/>
      <c r="U255" s="166"/>
      <c r="V255" s="166"/>
      <c r="W255" s="166"/>
    </row>
    <row r="256" spans="1:23" s="16" customFormat="1" outlineLevel="2" x14ac:dyDescent="0.2">
      <c r="A256" s="163"/>
      <c r="B256" s="163"/>
      <c r="C256" s="164"/>
      <c r="D256" s="165"/>
      <c r="E256" s="166" t="str">
        <f xml:space="preserve"> E$156</f>
        <v>Company - Revenue adjustment - EAC factor adjusted (Residential retail)</v>
      </c>
      <c r="F256" s="166">
        <f t="shared" ref="F256:W256" si="132" xml:space="preserve"> F$156</f>
        <v>0</v>
      </c>
      <c r="G256" s="166" t="str">
        <f t="shared" si="132"/>
        <v>£m</v>
      </c>
      <c r="H256" s="166">
        <f t="shared" si="132"/>
        <v>-16.564990720730346</v>
      </c>
      <c r="I256" s="166">
        <f t="shared" si="132"/>
        <v>0</v>
      </c>
      <c r="J256" s="166">
        <f t="shared" si="132"/>
        <v>0</v>
      </c>
      <c r="K256" s="166">
        <f t="shared" si="132"/>
        <v>0</v>
      </c>
      <c r="L256" s="166">
        <f t="shared" si="132"/>
        <v>0</v>
      </c>
      <c r="M256" s="166">
        <f t="shared" si="132"/>
        <v>0</v>
      </c>
      <c r="N256" s="166">
        <f t="shared" si="132"/>
        <v>0</v>
      </c>
      <c r="O256" s="166">
        <f t="shared" si="132"/>
        <v>0</v>
      </c>
      <c r="P256" s="166">
        <f t="shared" si="132"/>
        <v>0</v>
      </c>
      <c r="Q256" s="166">
        <f t="shared" si="132"/>
        <v>0</v>
      </c>
      <c r="R256" s="166">
        <f t="shared" si="132"/>
        <v>0</v>
      </c>
      <c r="S256" s="166">
        <f t="shared" si="132"/>
        <v>-3.3129981441460692</v>
      </c>
      <c r="T256" s="166">
        <f t="shared" si="132"/>
        <v>-3.3129981441460692</v>
      </c>
      <c r="U256" s="166">
        <f t="shared" si="132"/>
        <v>-3.3129981441460692</v>
      </c>
      <c r="V256" s="166">
        <f t="shared" si="132"/>
        <v>-3.3129981441460692</v>
      </c>
      <c r="W256" s="166">
        <f t="shared" si="132"/>
        <v>-3.3129981441460692</v>
      </c>
    </row>
    <row r="257" spans="1:23" s="16" customFormat="1" outlineLevel="2" x14ac:dyDescent="0.2">
      <c r="A257" s="163"/>
      <c r="B257" s="163"/>
      <c r="C257" s="164"/>
      <c r="D257" s="165"/>
      <c r="E257" s="166" t="str">
        <f xml:space="preserve"> E$157</f>
        <v>Company - Revenue adjustment - EAC factor adjusted (Business retail)</v>
      </c>
      <c r="F257" s="166">
        <f t="shared" ref="F257:W257" si="133" xml:space="preserve"> F$157</f>
        <v>0</v>
      </c>
      <c r="G257" s="166" t="str">
        <f t="shared" si="133"/>
        <v>£m</v>
      </c>
      <c r="H257" s="166">
        <f t="shared" si="133"/>
        <v>1.9332156060939107</v>
      </c>
      <c r="I257" s="166">
        <f t="shared" si="133"/>
        <v>0</v>
      </c>
      <c r="J257" s="166">
        <f t="shared" si="133"/>
        <v>0</v>
      </c>
      <c r="K257" s="166">
        <f t="shared" si="133"/>
        <v>0</v>
      </c>
      <c r="L257" s="166">
        <f t="shared" si="133"/>
        <v>0</v>
      </c>
      <c r="M257" s="166">
        <f t="shared" si="133"/>
        <v>0</v>
      </c>
      <c r="N257" s="166">
        <f t="shared" si="133"/>
        <v>0</v>
      </c>
      <c r="O257" s="166">
        <f t="shared" si="133"/>
        <v>0</v>
      </c>
      <c r="P257" s="166">
        <f t="shared" si="133"/>
        <v>0</v>
      </c>
      <c r="Q257" s="166">
        <f t="shared" si="133"/>
        <v>0</v>
      </c>
      <c r="R257" s="166">
        <f t="shared" si="133"/>
        <v>0</v>
      </c>
      <c r="S257" s="166">
        <f t="shared" si="133"/>
        <v>0.38664312121878214</v>
      </c>
      <c r="T257" s="166">
        <f t="shared" si="133"/>
        <v>0.38664312121878214</v>
      </c>
      <c r="U257" s="166">
        <f t="shared" si="133"/>
        <v>0.38664312121878214</v>
      </c>
      <c r="V257" s="166">
        <f t="shared" si="133"/>
        <v>0.38664312121878214</v>
      </c>
      <c r="W257" s="166">
        <f t="shared" si="133"/>
        <v>0.38664312121878214</v>
      </c>
    </row>
    <row r="258" spans="1:23" s="16" customFormat="1" outlineLevel="1" x14ac:dyDescent="0.2">
      <c r="A258" s="163"/>
      <c r="B258" s="163"/>
      <c r="C258" s="164"/>
      <c r="D258" s="165"/>
    </row>
    <row r="259" spans="1:23" s="16" customFormat="1" outlineLevel="1" x14ac:dyDescent="0.2">
      <c r="A259" s="163"/>
      <c r="B259" s="163" t="s">
        <v>1379</v>
      </c>
      <c r="C259" s="164"/>
      <c r="D259" s="165"/>
    </row>
    <row r="260" spans="1:23" s="16" customFormat="1" outlineLevel="2" x14ac:dyDescent="0.2">
      <c r="A260" s="163"/>
      <c r="B260" s="163"/>
      <c r="C260" s="164"/>
      <c r="D260" s="165"/>
      <c r="E260" s="166" t="str">
        <f t="shared" ref="E260:W260" si="134" xml:space="preserve"> E$194</f>
        <v>Company - Post financeability adjustment eligible for tax uplift - NPV adjusted (WR)</v>
      </c>
      <c r="F260" s="166">
        <f t="shared" si="134"/>
        <v>0</v>
      </c>
      <c r="G260" s="166" t="str">
        <f t="shared" si="134"/>
        <v>£m</v>
      </c>
      <c r="H260" s="166">
        <f t="shared" si="134"/>
        <v>0</v>
      </c>
      <c r="I260" s="166">
        <f t="shared" si="134"/>
        <v>0</v>
      </c>
      <c r="J260" s="166">
        <f t="shared" si="134"/>
        <v>0</v>
      </c>
      <c r="K260" s="166">
        <f t="shared" si="134"/>
        <v>0</v>
      </c>
      <c r="L260" s="166">
        <f t="shared" si="134"/>
        <v>0</v>
      </c>
      <c r="M260" s="166">
        <f t="shared" si="134"/>
        <v>0</v>
      </c>
      <c r="N260" s="166">
        <f t="shared" si="134"/>
        <v>0</v>
      </c>
      <c r="O260" s="166">
        <f t="shared" si="134"/>
        <v>0</v>
      </c>
      <c r="P260" s="166">
        <f t="shared" si="134"/>
        <v>0</v>
      </c>
      <c r="Q260" s="166">
        <f t="shared" si="134"/>
        <v>0</v>
      </c>
      <c r="R260" s="166">
        <f t="shared" si="134"/>
        <v>0</v>
      </c>
      <c r="S260" s="166">
        <f xml:space="preserve"> S$194</f>
        <v>0</v>
      </c>
      <c r="T260" s="166">
        <f t="shared" si="134"/>
        <v>0</v>
      </c>
      <c r="U260" s="166">
        <f t="shared" si="134"/>
        <v>0</v>
      </c>
      <c r="V260" s="166">
        <f t="shared" si="134"/>
        <v>0</v>
      </c>
      <c r="W260" s="166">
        <f t="shared" si="134"/>
        <v>0</v>
      </c>
    </row>
    <row r="261" spans="1:23" s="16" customFormat="1" outlineLevel="2" x14ac:dyDescent="0.2">
      <c r="A261" s="163"/>
      <c r="B261" s="163"/>
      <c r="C261" s="164"/>
      <c r="D261" s="165"/>
      <c r="E261" s="166" t="str">
        <f xml:space="preserve"> E$195</f>
        <v>Company - Post financeability adjustment eligible for tax uplift - NPV adjusted (WN)</v>
      </c>
      <c r="F261" s="166">
        <f t="shared" ref="F261:W261" si="135" xml:space="preserve"> F$195</f>
        <v>0</v>
      </c>
      <c r="G261" s="166" t="str">
        <f t="shared" si="135"/>
        <v>£m</v>
      </c>
      <c r="H261" s="166">
        <f t="shared" si="135"/>
        <v>0</v>
      </c>
      <c r="I261" s="166">
        <f t="shared" si="135"/>
        <v>0</v>
      </c>
      <c r="J261" s="166">
        <f t="shared" si="135"/>
        <v>0</v>
      </c>
      <c r="K261" s="166">
        <f t="shared" si="135"/>
        <v>0</v>
      </c>
      <c r="L261" s="166">
        <f t="shared" si="135"/>
        <v>0</v>
      </c>
      <c r="M261" s="166">
        <f t="shared" si="135"/>
        <v>0</v>
      </c>
      <c r="N261" s="166">
        <f t="shared" si="135"/>
        <v>0</v>
      </c>
      <c r="O261" s="166">
        <f t="shared" si="135"/>
        <v>0</v>
      </c>
      <c r="P261" s="166">
        <f t="shared" si="135"/>
        <v>0</v>
      </c>
      <c r="Q261" s="166">
        <f t="shared" si="135"/>
        <v>0</v>
      </c>
      <c r="R261" s="166">
        <f t="shared" si="135"/>
        <v>0</v>
      </c>
      <c r="S261" s="166">
        <f t="shared" si="135"/>
        <v>0</v>
      </c>
      <c r="T261" s="166">
        <f t="shared" si="135"/>
        <v>0</v>
      </c>
      <c r="U261" s="166">
        <f t="shared" si="135"/>
        <v>0</v>
      </c>
      <c r="V261" s="166">
        <f t="shared" si="135"/>
        <v>0</v>
      </c>
      <c r="W261" s="166">
        <f t="shared" si="135"/>
        <v>0</v>
      </c>
    </row>
    <row r="262" spans="1:23" s="16" customFormat="1" outlineLevel="2" x14ac:dyDescent="0.2">
      <c r="A262" s="163"/>
      <c r="B262" s="163"/>
      <c r="C262" s="164"/>
      <c r="D262" s="165"/>
      <c r="E262" s="166" t="str">
        <f xml:space="preserve"> E$196</f>
        <v>Company - Post financeability adjustment eligible for tax uplift - NPV adjusted (WWN)</v>
      </c>
      <c r="F262" s="166">
        <f t="shared" ref="F262:W262" si="136" xml:space="preserve"> F$196</f>
        <v>0</v>
      </c>
      <c r="G262" s="166" t="str">
        <f t="shared" si="136"/>
        <v>£m</v>
      </c>
      <c r="H262" s="166">
        <f t="shared" si="136"/>
        <v>0</v>
      </c>
      <c r="I262" s="166">
        <f t="shared" si="136"/>
        <v>0</v>
      </c>
      <c r="J262" s="166">
        <f t="shared" si="136"/>
        <v>0</v>
      </c>
      <c r="K262" s="166">
        <f t="shared" si="136"/>
        <v>0</v>
      </c>
      <c r="L262" s="166">
        <f t="shared" si="136"/>
        <v>0</v>
      </c>
      <c r="M262" s="166">
        <f t="shared" si="136"/>
        <v>0</v>
      </c>
      <c r="N262" s="166">
        <f t="shared" si="136"/>
        <v>0</v>
      </c>
      <c r="O262" s="166">
        <f t="shared" si="136"/>
        <v>0</v>
      </c>
      <c r="P262" s="166">
        <f t="shared" si="136"/>
        <v>0</v>
      </c>
      <c r="Q262" s="166">
        <f t="shared" si="136"/>
        <v>0</v>
      </c>
      <c r="R262" s="166">
        <f t="shared" si="136"/>
        <v>0</v>
      </c>
      <c r="S262" s="166">
        <f t="shared" si="136"/>
        <v>0</v>
      </c>
      <c r="T262" s="166">
        <f t="shared" si="136"/>
        <v>0</v>
      </c>
      <c r="U262" s="166">
        <f t="shared" si="136"/>
        <v>0</v>
      </c>
      <c r="V262" s="166">
        <f t="shared" si="136"/>
        <v>0</v>
      </c>
      <c r="W262" s="166">
        <f t="shared" si="136"/>
        <v>0</v>
      </c>
    </row>
    <row r="263" spans="1:23" s="16" customFormat="1" outlineLevel="2" x14ac:dyDescent="0.2">
      <c r="A263" s="163"/>
      <c r="B263" s="163"/>
      <c r="C263" s="164"/>
      <c r="D263" s="165"/>
      <c r="E263" s="166" t="str">
        <f xml:space="preserve"> E$197</f>
        <v>Company - Post financeability adjustment eligible for tax uplift - NPV adjusted (BR)</v>
      </c>
      <c r="F263" s="166">
        <f t="shared" ref="F263:W263" si="137" xml:space="preserve"> F$197</f>
        <v>0</v>
      </c>
      <c r="G263" s="166" t="str">
        <f t="shared" si="137"/>
        <v>£m</v>
      </c>
      <c r="H263" s="166">
        <f t="shared" si="137"/>
        <v>0</v>
      </c>
      <c r="I263" s="166">
        <f t="shared" si="137"/>
        <v>0</v>
      </c>
      <c r="J263" s="166">
        <f t="shared" si="137"/>
        <v>0</v>
      </c>
      <c r="K263" s="166">
        <f t="shared" si="137"/>
        <v>0</v>
      </c>
      <c r="L263" s="166">
        <f t="shared" si="137"/>
        <v>0</v>
      </c>
      <c r="M263" s="166">
        <f t="shared" si="137"/>
        <v>0</v>
      </c>
      <c r="N263" s="166">
        <f t="shared" si="137"/>
        <v>0</v>
      </c>
      <c r="O263" s="166">
        <f t="shared" si="137"/>
        <v>0</v>
      </c>
      <c r="P263" s="166">
        <f t="shared" si="137"/>
        <v>0</v>
      </c>
      <c r="Q263" s="166">
        <f t="shared" si="137"/>
        <v>0</v>
      </c>
      <c r="R263" s="166">
        <f t="shared" si="137"/>
        <v>0</v>
      </c>
      <c r="S263" s="166">
        <f t="shared" si="137"/>
        <v>0</v>
      </c>
      <c r="T263" s="166">
        <f t="shared" si="137"/>
        <v>0</v>
      </c>
      <c r="U263" s="166">
        <f t="shared" si="137"/>
        <v>0</v>
      </c>
      <c r="V263" s="166">
        <f t="shared" si="137"/>
        <v>0</v>
      </c>
      <c r="W263" s="166">
        <f t="shared" si="137"/>
        <v>0</v>
      </c>
    </row>
    <row r="264" spans="1:23" s="16" customFormat="1" outlineLevel="2" x14ac:dyDescent="0.2">
      <c r="A264" s="163"/>
      <c r="B264" s="163"/>
      <c r="C264" s="164"/>
      <c r="D264" s="165"/>
      <c r="E264" s="166" t="str">
        <f xml:space="preserve"> E$198</f>
        <v>Company - Post financeability adjustment eligible for tax uplift - NPV adjusted (ADDN1)</v>
      </c>
      <c r="F264" s="166">
        <f t="shared" ref="F264:W264" si="138" xml:space="preserve"> F$198</f>
        <v>0</v>
      </c>
      <c r="G264" s="166" t="str">
        <f t="shared" si="138"/>
        <v>£m</v>
      </c>
      <c r="H264" s="166">
        <f t="shared" si="138"/>
        <v>0</v>
      </c>
      <c r="I264" s="166">
        <f t="shared" si="138"/>
        <v>0</v>
      </c>
      <c r="J264" s="166">
        <f t="shared" si="138"/>
        <v>0</v>
      </c>
      <c r="K264" s="166">
        <f t="shared" si="138"/>
        <v>0</v>
      </c>
      <c r="L264" s="166">
        <f t="shared" si="138"/>
        <v>0</v>
      </c>
      <c r="M264" s="166">
        <f t="shared" si="138"/>
        <v>0</v>
      </c>
      <c r="N264" s="166">
        <f t="shared" si="138"/>
        <v>0</v>
      </c>
      <c r="O264" s="166">
        <f t="shared" si="138"/>
        <v>0</v>
      </c>
      <c r="P264" s="166">
        <f t="shared" si="138"/>
        <v>0</v>
      </c>
      <c r="Q264" s="166">
        <f t="shared" si="138"/>
        <v>0</v>
      </c>
      <c r="R264" s="166">
        <f t="shared" si="138"/>
        <v>0</v>
      </c>
      <c r="S264" s="166">
        <f t="shared" si="138"/>
        <v>0</v>
      </c>
      <c r="T264" s="166">
        <f t="shared" si="138"/>
        <v>0</v>
      </c>
      <c r="U264" s="166">
        <f t="shared" si="138"/>
        <v>0</v>
      </c>
      <c r="V264" s="166">
        <f t="shared" si="138"/>
        <v>0</v>
      </c>
      <c r="W264" s="166">
        <f t="shared" si="138"/>
        <v>0</v>
      </c>
    </row>
    <row r="265" spans="1:23" s="16" customFormat="1" outlineLevel="2" x14ac:dyDescent="0.2">
      <c r="A265" s="163"/>
      <c r="B265" s="163"/>
      <c r="C265" s="164"/>
      <c r="D265" s="165"/>
      <c r="E265" s="166" t="str">
        <f xml:space="preserve"> E$199</f>
        <v>Company - Post financeability adjustment eligible for tax uplift - NPV adjusted (ADDN2)</v>
      </c>
      <c r="F265" s="166">
        <f t="shared" ref="F265:W265" si="139" xml:space="preserve"> F$199</f>
        <v>0</v>
      </c>
      <c r="G265" s="166" t="str">
        <f t="shared" si="139"/>
        <v>£m</v>
      </c>
      <c r="H265" s="166">
        <f t="shared" si="139"/>
        <v>0</v>
      </c>
      <c r="I265" s="166">
        <f t="shared" si="139"/>
        <v>0</v>
      </c>
      <c r="J265" s="166">
        <f t="shared" si="139"/>
        <v>0</v>
      </c>
      <c r="K265" s="166">
        <f t="shared" si="139"/>
        <v>0</v>
      </c>
      <c r="L265" s="166">
        <f t="shared" si="139"/>
        <v>0</v>
      </c>
      <c r="M265" s="166">
        <f t="shared" si="139"/>
        <v>0</v>
      </c>
      <c r="N265" s="166">
        <f t="shared" si="139"/>
        <v>0</v>
      </c>
      <c r="O265" s="166">
        <f t="shared" si="139"/>
        <v>0</v>
      </c>
      <c r="P265" s="166">
        <f t="shared" si="139"/>
        <v>0</v>
      </c>
      <c r="Q265" s="166">
        <f t="shared" si="139"/>
        <v>0</v>
      </c>
      <c r="R265" s="166">
        <f t="shared" si="139"/>
        <v>0</v>
      </c>
      <c r="S265" s="166">
        <f t="shared" si="139"/>
        <v>0</v>
      </c>
      <c r="T265" s="166">
        <f t="shared" si="139"/>
        <v>0</v>
      </c>
      <c r="U265" s="166">
        <f t="shared" si="139"/>
        <v>0</v>
      </c>
      <c r="V265" s="166">
        <f t="shared" si="139"/>
        <v>0</v>
      </c>
      <c r="W265" s="166">
        <f t="shared" si="139"/>
        <v>0</v>
      </c>
    </row>
    <row r="266" spans="1:23" s="16" customFormat="1" outlineLevel="2" x14ac:dyDescent="0.2">
      <c r="A266" s="163"/>
      <c r="B266" s="163"/>
      <c r="C266" s="164"/>
      <c r="D266" s="165"/>
      <c r="E266" s="166"/>
      <c r="F266" s="166"/>
      <c r="G266" s="166"/>
      <c r="H266" s="166"/>
      <c r="I266" s="166"/>
      <c r="J266" s="166"/>
      <c r="K266" s="166"/>
      <c r="L266" s="166"/>
      <c r="M266" s="166"/>
      <c r="N266" s="166"/>
      <c r="O266" s="166"/>
      <c r="P266" s="166"/>
      <c r="Q266" s="166"/>
      <c r="R266" s="166"/>
      <c r="S266" s="166"/>
      <c r="T266" s="166"/>
      <c r="U266" s="166"/>
      <c r="V266" s="166"/>
      <c r="W266" s="166"/>
    </row>
    <row r="267" spans="1:23" s="16" customFormat="1" outlineLevel="2" x14ac:dyDescent="0.2">
      <c r="A267" s="163"/>
      <c r="B267" s="163"/>
      <c r="C267" s="164"/>
      <c r="D267" s="165"/>
      <c r="E267" s="166" t="str">
        <f xml:space="preserve"> E$201</f>
        <v>Company - Post financeability adjustment not eligible for tax uplift - NPV adjusted (WR)</v>
      </c>
      <c r="F267" s="166">
        <f t="shared" ref="F267:W267" si="140" xml:space="preserve"> F$201</f>
        <v>0</v>
      </c>
      <c r="G267" s="166" t="str">
        <f t="shared" si="140"/>
        <v>£m</v>
      </c>
      <c r="H267" s="166">
        <f t="shared" si="140"/>
        <v>2.8909365994182106</v>
      </c>
      <c r="I267" s="166">
        <f t="shared" si="140"/>
        <v>0</v>
      </c>
      <c r="J267" s="166">
        <f t="shared" si="140"/>
        <v>0</v>
      </c>
      <c r="K267" s="166">
        <f t="shared" si="140"/>
        <v>0</v>
      </c>
      <c r="L267" s="166">
        <f t="shared" si="140"/>
        <v>0</v>
      </c>
      <c r="M267" s="166">
        <f t="shared" si="140"/>
        <v>0</v>
      </c>
      <c r="N267" s="166">
        <f t="shared" si="140"/>
        <v>0</v>
      </c>
      <c r="O267" s="166">
        <f t="shared" si="140"/>
        <v>0</v>
      </c>
      <c r="P267" s="166">
        <f t="shared" si="140"/>
        <v>0</v>
      </c>
      <c r="Q267" s="166">
        <f t="shared" si="140"/>
        <v>0</v>
      </c>
      <c r="R267" s="166">
        <f t="shared" si="140"/>
        <v>0</v>
      </c>
      <c r="S267" s="166">
        <f xml:space="preserve"> S$201</f>
        <v>0.54202325920857986</v>
      </c>
      <c r="T267" s="166">
        <f t="shared" si="140"/>
        <v>0.55953061048101693</v>
      </c>
      <c r="U267" s="166">
        <f t="shared" si="140"/>
        <v>0.57760344919955375</v>
      </c>
      <c r="V267" s="166">
        <f t="shared" si="140"/>
        <v>0.5962600406086993</v>
      </c>
      <c r="W267" s="166">
        <f t="shared" si="140"/>
        <v>0.61551923992036028</v>
      </c>
    </row>
    <row r="268" spans="1:23" s="16" customFormat="1" outlineLevel="2" x14ac:dyDescent="0.2">
      <c r="A268" s="163"/>
      <c r="B268" s="163"/>
      <c r="C268" s="164"/>
      <c r="D268" s="165"/>
      <c r="E268" s="166" t="str">
        <f xml:space="preserve"> E$202</f>
        <v>Company - Post financeability adjustment not eligible for tax uplift - NPV adjusted (WN)</v>
      </c>
      <c r="F268" s="166">
        <f t="shared" ref="F268:W268" si="141" xml:space="preserve"> F$202</f>
        <v>0</v>
      </c>
      <c r="G268" s="166" t="str">
        <f t="shared" si="141"/>
        <v>£m</v>
      </c>
      <c r="H268" s="166">
        <f t="shared" si="141"/>
        <v>13.77596776867313</v>
      </c>
      <c r="I268" s="166">
        <f t="shared" si="141"/>
        <v>0</v>
      </c>
      <c r="J268" s="166">
        <f t="shared" si="141"/>
        <v>0</v>
      </c>
      <c r="K268" s="166">
        <f t="shared" si="141"/>
        <v>0</v>
      </c>
      <c r="L268" s="166">
        <f t="shared" si="141"/>
        <v>0</v>
      </c>
      <c r="M268" s="166">
        <f t="shared" si="141"/>
        <v>0</v>
      </c>
      <c r="N268" s="166">
        <f t="shared" si="141"/>
        <v>0</v>
      </c>
      <c r="O268" s="166">
        <f t="shared" si="141"/>
        <v>0</v>
      </c>
      <c r="P268" s="166">
        <f t="shared" si="141"/>
        <v>0</v>
      </c>
      <c r="Q268" s="166">
        <f t="shared" si="141"/>
        <v>0</v>
      </c>
      <c r="R268" s="166">
        <f t="shared" si="141"/>
        <v>0</v>
      </c>
      <c r="S268" s="166">
        <f t="shared" si="141"/>
        <v>2.5828636125161788</v>
      </c>
      <c r="T268" s="166">
        <f t="shared" si="141"/>
        <v>2.6662901072004512</v>
      </c>
      <c r="U268" s="166">
        <f t="shared" si="141"/>
        <v>2.7524112776630258</v>
      </c>
      <c r="V268" s="166">
        <f t="shared" si="141"/>
        <v>2.8413141619315416</v>
      </c>
      <c r="W268" s="166">
        <f t="shared" si="141"/>
        <v>2.9330886093619304</v>
      </c>
    </row>
    <row r="269" spans="1:23" s="16" customFormat="1" outlineLevel="2" x14ac:dyDescent="0.2">
      <c r="A269" s="163"/>
      <c r="B269" s="163"/>
      <c r="C269" s="164"/>
      <c r="D269" s="165"/>
      <c r="E269" s="166" t="str">
        <f xml:space="preserve"> E$203</f>
        <v>Company - Post financeability adjustment not eligible for tax uplift - NPV adjusted (WWN)</v>
      </c>
      <c r="F269" s="166">
        <f t="shared" ref="F269:W269" si="142" xml:space="preserve"> F$203</f>
        <v>0</v>
      </c>
      <c r="G269" s="166" t="str">
        <f t="shared" si="142"/>
        <v>£m</v>
      </c>
      <c r="H269" s="166">
        <f t="shared" si="142"/>
        <v>13.474623520448301</v>
      </c>
      <c r="I269" s="166">
        <f t="shared" si="142"/>
        <v>0</v>
      </c>
      <c r="J269" s="166">
        <f t="shared" si="142"/>
        <v>0</v>
      </c>
      <c r="K269" s="166">
        <f t="shared" si="142"/>
        <v>0</v>
      </c>
      <c r="L269" s="166">
        <f t="shared" si="142"/>
        <v>0</v>
      </c>
      <c r="M269" s="166">
        <f t="shared" si="142"/>
        <v>0</v>
      </c>
      <c r="N269" s="166">
        <f t="shared" si="142"/>
        <v>0</v>
      </c>
      <c r="O269" s="166">
        <f t="shared" si="142"/>
        <v>0</v>
      </c>
      <c r="P269" s="166">
        <f t="shared" si="142"/>
        <v>0</v>
      </c>
      <c r="Q269" s="166">
        <f t="shared" si="142"/>
        <v>0</v>
      </c>
      <c r="R269" s="166">
        <f t="shared" si="142"/>
        <v>0</v>
      </c>
      <c r="S269" s="166">
        <f t="shared" si="142"/>
        <v>2.5263644172036805</v>
      </c>
      <c r="T269" s="166">
        <f t="shared" si="142"/>
        <v>2.6079659878793593</v>
      </c>
      <c r="U269" s="166">
        <f t="shared" si="142"/>
        <v>2.6922032892878627</v>
      </c>
      <c r="V269" s="166">
        <f t="shared" si="142"/>
        <v>2.7791614555318604</v>
      </c>
      <c r="W269" s="166">
        <f t="shared" si="142"/>
        <v>2.8689283705455395</v>
      </c>
    </row>
    <row r="270" spans="1:23" s="16" customFormat="1" outlineLevel="2" x14ac:dyDescent="0.2">
      <c r="A270" s="163"/>
      <c r="B270" s="163"/>
      <c r="C270" s="164"/>
      <c r="D270" s="165"/>
      <c r="E270" s="166" t="str">
        <f xml:space="preserve"> E$204</f>
        <v>Company - Post financeability adjustment not eligible for tax uplift - NPV adjusted (BR)</v>
      </c>
      <c r="F270" s="166">
        <f t="shared" ref="F270:W270" si="143" xml:space="preserve"> F$204</f>
        <v>0</v>
      </c>
      <c r="G270" s="166" t="str">
        <f t="shared" si="143"/>
        <v>£m</v>
      </c>
      <c r="H270" s="166">
        <f t="shared" si="143"/>
        <v>-0.10325853748718308</v>
      </c>
      <c r="I270" s="166">
        <f t="shared" si="143"/>
        <v>0</v>
      </c>
      <c r="J270" s="166">
        <f t="shared" si="143"/>
        <v>0</v>
      </c>
      <c r="K270" s="166">
        <f t="shared" si="143"/>
        <v>0</v>
      </c>
      <c r="L270" s="166">
        <f t="shared" si="143"/>
        <v>0</v>
      </c>
      <c r="M270" s="166">
        <f t="shared" si="143"/>
        <v>0</v>
      </c>
      <c r="N270" s="166">
        <f t="shared" si="143"/>
        <v>0</v>
      </c>
      <c r="O270" s="166">
        <f t="shared" si="143"/>
        <v>0</v>
      </c>
      <c r="P270" s="166">
        <f t="shared" si="143"/>
        <v>0</v>
      </c>
      <c r="Q270" s="166">
        <f t="shared" si="143"/>
        <v>0</v>
      </c>
      <c r="R270" s="166">
        <f t="shared" si="143"/>
        <v>0</v>
      </c>
      <c r="S270" s="166">
        <f t="shared" si="143"/>
        <v>-1.9359998777274377E-2</v>
      </c>
      <c r="T270" s="166">
        <f t="shared" si="143"/>
        <v>-1.9985326737780338E-2</v>
      </c>
      <c r="U270" s="166">
        <f t="shared" si="143"/>
        <v>-2.0630852791410643E-2</v>
      </c>
      <c r="V270" s="166">
        <f t="shared" si="143"/>
        <v>-2.1297229336573204E-2</v>
      </c>
      <c r="W270" s="166">
        <f t="shared" si="143"/>
        <v>-2.1985129844144521E-2</v>
      </c>
    </row>
    <row r="271" spans="1:23" s="16" customFormat="1" outlineLevel="2" x14ac:dyDescent="0.2">
      <c r="A271" s="163"/>
      <c r="B271" s="163"/>
      <c r="C271" s="164"/>
      <c r="D271" s="165"/>
      <c r="E271" s="166" t="str">
        <f xml:space="preserve"> E$205</f>
        <v>Company - Post financeability adjustment not eligible for tax uplift - NPV adjusted (ADDN1)</v>
      </c>
      <c r="F271" s="166">
        <f t="shared" ref="F271:W271" si="144" xml:space="preserve"> F$205</f>
        <v>0</v>
      </c>
      <c r="G271" s="166" t="str">
        <f t="shared" si="144"/>
        <v>£m</v>
      </c>
      <c r="H271" s="166">
        <f t="shared" si="144"/>
        <v>0</v>
      </c>
      <c r="I271" s="166">
        <f t="shared" si="144"/>
        <v>0</v>
      </c>
      <c r="J271" s="166">
        <f t="shared" si="144"/>
        <v>0</v>
      </c>
      <c r="K271" s="166">
        <f t="shared" si="144"/>
        <v>0</v>
      </c>
      <c r="L271" s="166">
        <f t="shared" si="144"/>
        <v>0</v>
      </c>
      <c r="M271" s="166">
        <f t="shared" si="144"/>
        <v>0</v>
      </c>
      <c r="N271" s="166">
        <f t="shared" si="144"/>
        <v>0</v>
      </c>
      <c r="O271" s="166">
        <f t="shared" si="144"/>
        <v>0</v>
      </c>
      <c r="P271" s="166">
        <f t="shared" si="144"/>
        <v>0</v>
      </c>
      <c r="Q271" s="166">
        <f t="shared" si="144"/>
        <v>0</v>
      </c>
      <c r="R271" s="166">
        <f t="shared" si="144"/>
        <v>0</v>
      </c>
      <c r="S271" s="166">
        <f t="shared" si="144"/>
        <v>0</v>
      </c>
      <c r="T271" s="166">
        <f t="shared" si="144"/>
        <v>0</v>
      </c>
      <c r="U271" s="166">
        <f t="shared" si="144"/>
        <v>0</v>
      </c>
      <c r="V271" s="166">
        <f t="shared" si="144"/>
        <v>0</v>
      </c>
      <c r="W271" s="166">
        <f t="shared" si="144"/>
        <v>0</v>
      </c>
    </row>
    <row r="272" spans="1:23" s="16" customFormat="1" outlineLevel="2" x14ac:dyDescent="0.2">
      <c r="A272" s="163"/>
      <c r="B272" s="163"/>
      <c r="C272" s="164"/>
      <c r="D272" s="165"/>
      <c r="E272" s="166" t="str">
        <f xml:space="preserve"> E$206</f>
        <v>Company - Post financeability adjustment not eligible for tax uplift - NPV adjusted (ADDN2)</v>
      </c>
      <c r="F272" s="166">
        <f t="shared" ref="F272:W272" si="145" xml:space="preserve"> F$206</f>
        <v>0</v>
      </c>
      <c r="G272" s="166" t="str">
        <f t="shared" si="145"/>
        <v>£m</v>
      </c>
      <c r="H272" s="166">
        <f t="shared" si="145"/>
        <v>0</v>
      </c>
      <c r="I272" s="166">
        <f t="shared" si="145"/>
        <v>0</v>
      </c>
      <c r="J272" s="166">
        <f t="shared" si="145"/>
        <v>0</v>
      </c>
      <c r="K272" s="166">
        <f t="shared" si="145"/>
        <v>0</v>
      </c>
      <c r="L272" s="166">
        <f t="shared" si="145"/>
        <v>0</v>
      </c>
      <c r="M272" s="166">
        <f t="shared" si="145"/>
        <v>0</v>
      </c>
      <c r="N272" s="166">
        <f t="shared" si="145"/>
        <v>0</v>
      </c>
      <c r="O272" s="166">
        <f t="shared" si="145"/>
        <v>0</v>
      </c>
      <c r="P272" s="166">
        <f t="shared" si="145"/>
        <v>0</v>
      </c>
      <c r="Q272" s="166">
        <f t="shared" si="145"/>
        <v>0</v>
      </c>
      <c r="R272" s="166">
        <f t="shared" si="145"/>
        <v>0</v>
      </c>
      <c r="S272" s="166">
        <f t="shared" si="145"/>
        <v>0</v>
      </c>
      <c r="T272" s="166">
        <f t="shared" si="145"/>
        <v>0</v>
      </c>
      <c r="U272" s="166">
        <f t="shared" si="145"/>
        <v>0</v>
      </c>
      <c r="V272" s="166">
        <f t="shared" si="145"/>
        <v>0</v>
      </c>
      <c r="W272" s="166">
        <f t="shared" si="145"/>
        <v>0</v>
      </c>
    </row>
    <row r="273" spans="1:23" s="16" customFormat="1" outlineLevel="2" x14ac:dyDescent="0.2">
      <c r="A273" s="163"/>
      <c r="B273" s="163"/>
      <c r="C273" s="164"/>
      <c r="D273" s="165"/>
      <c r="E273" s="166"/>
      <c r="F273" s="166"/>
      <c r="G273" s="166"/>
      <c r="H273" s="166"/>
      <c r="I273" s="166"/>
      <c r="J273" s="166"/>
      <c r="K273" s="166"/>
      <c r="L273" s="166"/>
      <c r="M273" s="166"/>
      <c r="N273" s="166"/>
      <c r="O273" s="166"/>
      <c r="P273" s="166"/>
      <c r="Q273" s="166"/>
      <c r="R273" s="166"/>
      <c r="S273" s="166"/>
      <c r="T273" s="166"/>
      <c r="U273" s="166"/>
      <c r="V273" s="166"/>
      <c r="W273" s="166"/>
    </row>
    <row r="274" spans="1:23" s="16" customFormat="1" outlineLevel="2" x14ac:dyDescent="0.2">
      <c r="A274" s="163"/>
      <c r="B274" s="163"/>
      <c r="C274" s="164"/>
      <c r="D274" s="165"/>
      <c r="E274" s="166" t="str">
        <f xml:space="preserve"> E$208</f>
        <v>Company - Revenue adjustment - NPV adjusted - real (Residential retail)</v>
      </c>
      <c r="F274" s="166">
        <f t="shared" ref="F274:W274" si="146" xml:space="preserve"> F$208</f>
        <v>0</v>
      </c>
      <c r="G274" s="166" t="str">
        <f t="shared" si="146"/>
        <v>£m</v>
      </c>
      <c r="H274" s="166">
        <f t="shared" si="146"/>
        <v>-16.598497102505732</v>
      </c>
      <c r="I274" s="166">
        <f t="shared" si="146"/>
        <v>0</v>
      </c>
      <c r="J274" s="166">
        <f t="shared" si="146"/>
        <v>0</v>
      </c>
      <c r="K274" s="166">
        <f t="shared" si="146"/>
        <v>0</v>
      </c>
      <c r="L274" s="166">
        <f t="shared" si="146"/>
        <v>0</v>
      </c>
      <c r="M274" s="166">
        <f t="shared" si="146"/>
        <v>0</v>
      </c>
      <c r="N274" s="166">
        <f t="shared" si="146"/>
        <v>0</v>
      </c>
      <c r="O274" s="166">
        <f t="shared" si="146"/>
        <v>0</v>
      </c>
      <c r="P274" s="166">
        <f t="shared" si="146"/>
        <v>0</v>
      </c>
      <c r="Q274" s="166">
        <f t="shared" si="146"/>
        <v>0</v>
      </c>
      <c r="R274" s="166">
        <f t="shared" si="146"/>
        <v>0</v>
      </c>
      <c r="S274" s="166">
        <f t="shared" si="146"/>
        <v>-3.1120611566766607</v>
      </c>
      <c r="T274" s="166">
        <f t="shared" si="146"/>
        <v>-3.2125807320373165</v>
      </c>
      <c r="U274" s="166">
        <f t="shared" si="146"/>
        <v>-3.3163470896821221</v>
      </c>
      <c r="V274" s="166">
        <f t="shared" si="146"/>
        <v>-3.4234651006788543</v>
      </c>
      <c r="W274" s="166">
        <f t="shared" si="146"/>
        <v>-3.5340430234307814</v>
      </c>
    </row>
    <row r="275" spans="1:23" s="16" customFormat="1" outlineLevel="2" x14ac:dyDescent="0.2">
      <c r="A275" s="163"/>
      <c r="B275" s="163"/>
      <c r="C275" s="164"/>
      <c r="D275" s="165"/>
      <c r="E275" s="166" t="str">
        <f xml:space="preserve"> E$209</f>
        <v>Company - Revenue adjustment - NPV adjusted - real (Business retail)</v>
      </c>
      <c r="F275" s="166">
        <f t="shared" ref="F275:W275" si="147" xml:space="preserve"> F$209</f>
        <v>0</v>
      </c>
      <c r="G275" s="166" t="str">
        <f t="shared" si="147"/>
        <v>£m</v>
      </c>
      <c r="H275" s="166">
        <f t="shared" si="147"/>
        <v>1.9371259650698962</v>
      </c>
      <c r="I275" s="166">
        <f t="shared" si="147"/>
        <v>0</v>
      </c>
      <c r="J275" s="166">
        <f t="shared" si="147"/>
        <v>0</v>
      </c>
      <c r="K275" s="166">
        <f t="shared" si="147"/>
        <v>0</v>
      </c>
      <c r="L275" s="166">
        <f t="shared" si="147"/>
        <v>0</v>
      </c>
      <c r="M275" s="166">
        <f t="shared" si="147"/>
        <v>0</v>
      </c>
      <c r="N275" s="166">
        <f t="shared" si="147"/>
        <v>0</v>
      </c>
      <c r="O275" s="166">
        <f t="shared" si="147"/>
        <v>0</v>
      </c>
      <c r="P275" s="166">
        <f t="shared" si="147"/>
        <v>0</v>
      </c>
      <c r="Q275" s="166">
        <f t="shared" si="147"/>
        <v>0</v>
      </c>
      <c r="R275" s="166">
        <f t="shared" si="147"/>
        <v>0</v>
      </c>
      <c r="S275" s="166">
        <f t="shared" si="147"/>
        <v>0.36319278994082838</v>
      </c>
      <c r="T275" s="166">
        <f t="shared" si="147"/>
        <v>0.3749239170559171</v>
      </c>
      <c r="U275" s="166">
        <f t="shared" si="147"/>
        <v>0.38703395957682318</v>
      </c>
      <c r="V275" s="166">
        <f t="shared" si="147"/>
        <v>0.39953515647115456</v>
      </c>
      <c r="W275" s="166">
        <f t="shared" si="147"/>
        <v>0.41244014202517287</v>
      </c>
    </row>
    <row r="276" spans="1:23" s="16" customFormat="1" outlineLevel="1" x14ac:dyDescent="0.2">
      <c r="A276" s="163"/>
      <c r="B276" s="163"/>
      <c r="C276" s="164"/>
      <c r="D276" s="165"/>
      <c r="E276" s="166"/>
      <c r="F276" s="166"/>
      <c r="G276" s="166"/>
      <c r="H276" s="166"/>
      <c r="I276" s="166"/>
      <c r="J276" s="166"/>
      <c r="K276" s="166"/>
      <c r="L276" s="166"/>
      <c r="M276" s="166"/>
      <c r="N276" s="166"/>
      <c r="O276" s="166"/>
      <c r="P276" s="166"/>
      <c r="Q276" s="166"/>
      <c r="R276" s="166"/>
      <c r="S276" s="166"/>
      <c r="T276" s="166"/>
      <c r="U276" s="166"/>
      <c r="V276" s="166"/>
      <c r="W276" s="166"/>
    </row>
    <row r="277" spans="1:23" s="16" customFormat="1" outlineLevel="1" x14ac:dyDescent="0.2">
      <c r="A277" s="163"/>
      <c r="B277" s="163" t="s">
        <v>1380</v>
      </c>
      <c r="C277" s="164"/>
      <c r="D277" s="165"/>
      <c r="E277" s="166"/>
      <c r="F277" s="166"/>
      <c r="G277" s="166"/>
      <c r="H277" s="166"/>
      <c r="I277" s="166"/>
      <c r="J277" s="166"/>
      <c r="K277" s="166"/>
      <c r="L277" s="166"/>
      <c r="M277" s="166"/>
      <c r="N277" s="166"/>
      <c r="O277" s="166"/>
      <c r="P277" s="166"/>
      <c r="Q277" s="166"/>
      <c r="R277" s="166"/>
      <c r="S277" s="166"/>
      <c r="T277" s="166"/>
      <c r="U277" s="166"/>
      <c r="V277" s="166"/>
      <c r="W277" s="166"/>
    </row>
    <row r="278" spans="1:23" s="166" customFormat="1" outlineLevel="2" x14ac:dyDescent="0.2">
      <c r="A278" s="279"/>
      <c r="B278" s="279"/>
      <c r="C278" s="280"/>
      <c r="D278" s="281"/>
      <c r="E278" s="166" t="s">
        <v>1381</v>
      </c>
      <c r="G278" s="166" t="s">
        <v>158</v>
      </c>
      <c r="H278" s="166">
        <f t="shared" ref="H278:H283" si="148" xml:space="preserve"> SUM(J278:W278)</f>
        <v>0</v>
      </c>
      <c r="J278" s="166">
        <f t="shared" ref="J278:R278" si="149" xml:space="preserve"> CHOOSE($F214,J224,J242,J260)</f>
        <v>0</v>
      </c>
      <c r="K278" s="166">
        <f t="shared" si="149"/>
        <v>0</v>
      </c>
      <c r="L278" s="166">
        <f t="shared" si="149"/>
        <v>0</v>
      </c>
      <c r="M278" s="166">
        <f t="shared" si="149"/>
        <v>0</v>
      </c>
      <c r="N278" s="166">
        <f t="shared" si="149"/>
        <v>0</v>
      </c>
      <c r="O278" s="166">
        <f t="shared" si="149"/>
        <v>0</v>
      </c>
      <c r="P278" s="166">
        <f t="shared" si="149"/>
        <v>0</v>
      </c>
      <c r="Q278" s="166">
        <f t="shared" si="149"/>
        <v>0</v>
      </c>
      <c r="R278" s="166">
        <f t="shared" si="149"/>
        <v>0</v>
      </c>
      <c r="S278" s="166">
        <f xml:space="preserve"> CHOOSE($F214,S224,S242,S260)</f>
        <v>0</v>
      </c>
      <c r="T278" s="166">
        <f xml:space="preserve"> CHOOSE($F214,T224,T242,T260)</f>
        <v>0</v>
      </c>
      <c r="U278" s="166">
        <f t="shared" ref="U278:W278" si="150" xml:space="preserve"> CHOOSE($F214,U224,U242,U260)</f>
        <v>0</v>
      </c>
      <c r="V278" s="166">
        <f t="shared" si="150"/>
        <v>0</v>
      </c>
      <c r="W278" s="166">
        <f t="shared" si="150"/>
        <v>0</v>
      </c>
    </row>
    <row r="279" spans="1:23" s="166" customFormat="1" outlineLevel="2" x14ac:dyDescent="0.2">
      <c r="A279" s="279"/>
      <c r="B279" s="279"/>
      <c r="C279" s="280"/>
      <c r="D279" s="281"/>
      <c r="E279" s="166" t="s">
        <v>1382</v>
      </c>
      <c r="G279" s="166" t="s">
        <v>158</v>
      </c>
      <c r="H279" s="166">
        <f t="shared" si="148"/>
        <v>0</v>
      </c>
      <c r="J279" s="166">
        <f t="shared" ref="J279:R279" si="151" xml:space="preserve"> CHOOSE($F215,J225,J243,J261)</f>
        <v>0</v>
      </c>
      <c r="K279" s="166">
        <f t="shared" si="151"/>
        <v>0</v>
      </c>
      <c r="L279" s="166">
        <f t="shared" si="151"/>
        <v>0</v>
      </c>
      <c r="M279" s="166">
        <f t="shared" si="151"/>
        <v>0</v>
      </c>
      <c r="N279" s="166">
        <f t="shared" si="151"/>
        <v>0</v>
      </c>
      <c r="O279" s="166">
        <f t="shared" si="151"/>
        <v>0</v>
      </c>
      <c r="P279" s="166">
        <f t="shared" si="151"/>
        <v>0</v>
      </c>
      <c r="Q279" s="166">
        <f t="shared" si="151"/>
        <v>0</v>
      </c>
      <c r="R279" s="166">
        <f t="shared" si="151"/>
        <v>0</v>
      </c>
      <c r="S279" s="166">
        <f xml:space="preserve"> CHOOSE($F215,S225,S243,S261)</f>
        <v>0</v>
      </c>
      <c r="T279" s="166">
        <f t="shared" ref="T279:W279" si="152" xml:space="preserve"> CHOOSE($F215,T225,T243,T261)</f>
        <v>0</v>
      </c>
      <c r="U279" s="166">
        <f t="shared" si="152"/>
        <v>0</v>
      </c>
      <c r="V279" s="166">
        <f t="shared" si="152"/>
        <v>0</v>
      </c>
      <c r="W279" s="166">
        <f t="shared" si="152"/>
        <v>0</v>
      </c>
    </row>
    <row r="280" spans="1:23" s="166" customFormat="1" outlineLevel="2" x14ac:dyDescent="0.2">
      <c r="A280" s="279"/>
      <c r="B280" s="279"/>
      <c r="C280" s="280"/>
      <c r="D280" s="281"/>
      <c r="E280" s="166" t="s">
        <v>1383</v>
      </c>
      <c r="G280" s="166" t="s">
        <v>158</v>
      </c>
      <c r="H280" s="166">
        <f t="shared" si="148"/>
        <v>0</v>
      </c>
      <c r="J280" s="166">
        <f t="shared" ref="J280:R280" si="153" xml:space="preserve"> CHOOSE($F216,J226,J244,J262)</f>
        <v>0</v>
      </c>
      <c r="K280" s="166">
        <f t="shared" si="153"/>
        <v>0</v>
      </c>
      <c r="L280" s="166">
        <f t="shared" si="153"/>
        <v>0</v>
      </c>
      <c r="M280" s="166">
        <f t="shared" si="153"/>
        <v>0</v>
      </c>
      <c r="N280" s="166">
        <f t="shared" si="153"/>
        <v>0</v>
      </c>
      <c r="O280" s="166">
        <f t="shared" si="153"/>
        <v>0</v>
      </c>
      <c r="P280" s="166">
        <f t="shared" si="153"/>
        <v>0</v>
      </c>
      <c r="Q280" s="166">
        <f t="shared" si="153"/>
        <v>0</v>
      </c>
      <c r="R280" s="166">
        <f t="shared" si="153"/>
        <v>0</v>
      </c>
      <c r="S280" s="166">
        <f t="shared" ref="S280:W280" si="154" xml:space="preserve"> CHOOSE($F216,S226,S244,S262)</f>
        <v>0</v>
      </c>
      <c r="T280" s="166">
        <f t="shared" si="154"/>
        <v>0</v>
      </c>
      <c r="U280" s="166">
        <f t="shared" si="154"/>
        <v>0</v>
      </c>
      <c r="V280" s="166">
        <f t="shared" si="154"/>
        <v>0</v>
      </c>
      <c r="W280" s="166">
        <f t="shared" si="154"/>
        <v>0</v>
      </c>
    </row>
    <row r="281" spans="1:23" s="166" customFormat="1" outlineLevel="2" x14ac:dyDescent="0.2">
      <c r="A281" s="279"/>
      <c r="B281" s="279"/>
      <c r="C281" s="280"/>
      <c r="D281" s="281"/>
      <c r="E281" s="166" t="s">
        <v>1384</v>
      </c>
      <c r="G281" s="166" t="s">
        <v>158</v>
      </c>
      <c r="H281" s="166">
        <f t="shared" si="148"/>
        <v>0</v>
      </c>
      <c r="J281" s="166">
        <f t="shared" ref="J281:R281" si="155" xml:space="preserve"> CHOOSE($F217,J227,J245,J263)</f>
        <v>0</v>
      </c>
      <c r="K281" s="166">
        <f t="shared" si="155"/>
        <v>0</v>
      </c>
      <c r="L281" s="166">
        <f t="shared" si="155"/>
        <v>0</v>
      </c>
      <c r="M281" s="166">
        <f t="shared" si="155"/>
        <v>0</v>
      </c>
      <c r="N281" s="166">
        <f t="shared" si="155"/>
        <v>0</v>
      </c>
      <c r="O281" s="166">
        <f t="shared" si="155"/>
        <v>0</v>
      </c>
      <c r="P281" s="166">
        <f t="shared" si="155"/>
        <v>0</v>
      </c>
      <c r="Q281" s="166">
        <f t="shared" si="155"/>
        <v>0</v>
      </c>
      <c r="R281" s="166">
        <f t="shared" si="155"/>
        <v>0</v>
      </c>
      <c r="S281" s="166">
        <f t="shared" ref="S281:W281" si="156" xml:space="preserve"> CHOOSE($F217,S227,S245,S263)</f>
        <v>0</v>
      </c>
      <c r="T281" s="166">
        <f t="shared" si="156"/>
        <v>0</v>
      </c>
      <c r="U281" s="166">
        <f t="shared" si="156"/>
        <v>0</v>
      </c>
      <c r="V281" s="166">
        <f t="shared" si="156"/>
        <v>0</v>
      </c>
      <c r="W281" s="166">
        <f t="shared" si="156"/>
        <v>0</v>
      </c>
    </row>
    <row r="282" spans="1:23" s="166" customFormat="1" outlineLevel="2" x14ac:dyDescent="0.2">
      <c r="A282" s="279"/>
      <c r="B282" s="279"/>
      <c r="C282" s="280"/>
      <c r="D282" s="281"/>
      <c r="E282" s="166" t="s">
        <v>1385</v>
      </c>
      <c r="G282" s="166" t="s">
        <v>158</v>
      </c>
      <c r="H282" s="166">
        <f t="shared" si="148"/>
        <v>0</v>
      </c>
      <c r="J282" s="166">
        <f t="shared" ref="J282:R282" si="157" xml:space="preserve"> CHOOSE($F218,J228,J246,J264)</f>
        <v>0</v>
      </c>
      <c r="K282" s="166">
        <f t="shared" si="157"/>
        <v>0</v>
      </c>
      <c r="L282" s="166">
        <f t="shared" si="157"/>
        <v>0</v>
      </c>
      <c r="M282" s="166">
        <f t="shared" si="157"/>
        <v>0</v>
      </c>
      <c r="N282" s="166">
        <f t="shared" si="157"/>
        <v>0</v>
      </c>
      <c r="O282" s="166">
        <f t="shared" si="157"/>
        <v>0</v>
      </c>
      <c r="P282" s="166">
        <f t="shared" si="157"/>
        <v>0</v>
      </c>
      <c r="Q282" s="166">
        <f t="shared" si="157"/>
        <v>0</v>
      </c>
      <c r="R282" s="166">
        <f t="shared" si="157"/>
        <v>0</v>
      </c>
      <c r="S282" s="166">
        <f t="shared" ref="S282:W282" si="158" xml:space="preserve"> CHOOSE($F218,S228,S246,S264)</f>
        <v>0</v>
      </c>
      <c r="T282" s="166">
        <f t="shared" si="158"/>
        <v>0</v>
      </c>
      <c r="U282" s="166">
        <f t="shared" si="158"/>
        <v>0</v>
      </c>
      <c r="V282" s="166">
        <f t="shared" si="158"/>
        <v>0</v>
      </c>
      <c r="W282" s="166">
        <f t="shared" si="158"/>
        <v>0</v>
      </c>
    </row>
    <row r="283" spans="1:23" s="166" customFormat="1" outlineLevel="2" x14ac:dyDescent="0.2">
      <c r="A283" s="279"/>
      <c r="B283" s="279"/>
      <c r="C283" s="280"/>
      <c r="D283" s="281"/>
      <c r="E283" s="166" t="s">
        <v>1386</v>
      </c>
      <c r="G283" s="166" t="s">
        <v>158</v>
      </c>
      <c r="H283" s="166">
        <f t="shared" si="148"/>
        <v>0</v>
      </c>
      <c r="J283" s="166">
        <f t="shared" ref="J283:R283" si="159" xml:space="preserve"> CHOOSE($F219,J229,J247,J265)</f>
        <v>0</v>
      </c>
      <c r="K283" s="166">
        <f t="shared" si="159"/>
        <v>0</v>
      </c>
      <c r="L283" s="166">
        <f t="shared" si="159"/>
        <v>0</v>
      </c>
      <c r="M283" s="166">
        <f t="shared" si="159"/>
        <v>0</v>
      </c>
      <c r="N283" s="166">
        <f t="shared" si="159"/>
        <v>0</v>
      </c>
      <c r="O283" s="166">
        <f t="shared" si="159"/>
        <v>0</v>
      </c>
      <c r="P283" s="166">
        <f t="shared" si="159"/>
        <v>0</v>
      </c>
      <c r="Q283" s="166">
        <f t="shared" si="159"/>
        <v>0</v>
      </c>
      <c r="R283" s="166">
        <f t="shared" si="159"/>
        <v>0</v>
      </c>
      <c r="S283" s="166">
        <f t="shared" ref="S283:W283" si="160" xml:space="preserve"> CHOOSE($F219,S229,S247,S265)</f>
        <v>0</v>
      </c>
      <c r="T283" s="166">
        <f t="shared" si="160"/>
        <v>0</v>
      </c>
      <c r="U283" s="166">
        <f t="shared" si="160"/>
        <v>0</v>
      </c>
      <c r="V283" s="166">
        <f t="shared" si="160"/>
        <v>0</v>
      </c>
      <c r="W283" s="166">
        <f t="shared" si="160"/>
        <v>0</v>
      </c>
    </row>
    <row r="284" spans="1:23" s="166" customFormat="1" outlineLevel="2" x14ac:dyDescent="0.2">
      <c r="A284" s="279"/>
      <c r="B284" s="279"/>
      <c r="C284" s="280"/>
      <c r="D284" s="281"/>
    </row>
    <row r="285" spans="1:23" s="166" customFormat="1" outlineLevel="2" x14ac:dyDescent="0.2">
      <c r="A285" s="279"/>
      <c r="B285" s="279"/>
      <c r="C285" s="280"/>
      <c r="D285" s="281"/>
      <c r="E285" s="166" t="s">
        <v>1387</v>
      </c>
      <c r="G285" s="166" t="s">
        <v>158</v>
      </c>
      <c r="H285" s="166">
        <f t="shared" ref="H285:H290" si="161" xml:space="preserve"> SUM(J285:W285)</f>
        <v>2.8909365994182106</v>
      </c>
      <c r="J285" s="166">
        <f t="shared" ref="J285:R285" si="162" xml:space="preserve"> CHOOSE($F214,J231,J249,J267)</f>
        <v>0</v>
      </c>
      <c r="K285" s="166">
        <f t="shared" si="162"/>
        <v>0</v>
      </c>
      <c r="L285" s="166">
        <f t="shared" si="162"/>
        <v>0</v>
      </c>
      <c r="M285" s="166">
        <f t="shared" si="162"/>
        <v>0</v>
      </c>
      <c r="N285" s="166">
        <f t="shared" si="162"/>
        <v>0</v>
      </c>
      <c r="O285" s="166">
        <f t="shared" si="162"/>
        <v>0</v>
      </c>
      <c r="P285" s="166">
        <f t="shared" si="162"/>
        <v>0</v>
      </c>
      <c r="Q285" s="166">
        <f t="shared" si="162"/>
        <v>0</v>
      </c>
      <c r="R285" s="166">
        <f t="shared" si="162"/>
        <v>0</v>
      </c>
      <c r="S285" s="166">
        <f t="shared" ref="S285:W285" si="163" xml:space="preserve"> CHOOSE($F214,S231,S249,S267)</f>
        <v>0.54202325920857986</v>
      </c>
      <c r="T285" s="166">
        <f t="shared" si="163"/>
        <v>0.55953061048101693</v>
      </c>
      <c r="U285" s="166">
        <f t="shared" si="163"/>
        <v>0.57760344919955375</v>
      </c>
      <c r="V285" s="166">
        <f t="shared" si="163"/>
        <v>0.5962600406086993</v>
      </c>
      <c r="W285" s="166">
        <f t="shared" si="163"/>
        <v>0.61551923992036028</v>
      </c>
    </row>
    <row r="286" spans="1:23" s="166" customFormat="1" outlineLevel="2" x14ac:dyDescent="0.2">
      <c r="A286" s="279"/>
      <c r="B286" s="279"/>
      <c r="C286" s="280"/>
      <c r="D286" s="281"/>
      <c r="E286" s="166" t="s">
        <v>1388</v>
      </c>
      <c r="G286" s="166" t="s">
        <v>158</v>
      </c>
      <c r="H286" s="166">
        <f t="shared" si="161"/>
        <v>13.77596776867313</v>
      </c>
      <c r="J286" s="166">
        <f t="shared" ref="J286:R286" si="164" xml:space="preserve"> CHOOSE($F215,J232,J250,J268)</f>
        <v>0</v>
      </c>
      <c r="K286" s="166">
        <f t="shared" si="164"/>
        <v>0</v>
      </c>
      <c r="L286" s="166">
        <f t="shared" si="164"/>
        <v>0</v>
      </c>
      <c r="M286" s="166">
        <f t="shared" si="164"/>
        <v>0</v>
      </c>
      <c r="N286" s="166">
        <f t="shared" si="164"/>
        <v>0</v>
      </c>
      <c r="O286" s="166">
        <f t="shared" si="164"/>
        <v>0</v>
      </c>
      <c r="P286" s="166">
        <f t="shared" si="164"/>
        <v>0</v>
      </c>
      <c r="Q286" s="166">
        <f t="shared" si="164"/>
        <v>0</v>
      </c>
      <c r="R286" s="166">
        <f t="shared" si="164"/>
        <v>0</v>
      </c>
      <c r="S286" s="166">
        <f xml:space="preserve"> CHOOSE($F215,S232,S250,S268)</f>
        <v>2.5828636125161788</v>
      </c>
      <c r="T286" s="166">
        <f t="shared" ref="T286:W286" si="165" xml:space="preserve"> CHOOSE($F215,T232,T250,T268)</f>
        <v>2.6662901072004512</v>
      </c>
      <c r="U286" s="166">
        <f t="shared" si="165"/>
        <v>2.7524112776630258</v>
      </c>
      <c r="V286" s="166">
        <f t="shared" si="165"/>
        <v>2.8413141619315416</v>
      </c>
      <c r="W286" s="166">
        <f t="shared" si="165"/>
        <v>2.9330886093619304</v>
      </c>
    </row>
    <row r="287" spans="1:23" s="166" customFormat="1" outlineLevel="2" x14ac:dyDescent="0.2">
      <c r="A287" s="279"/>
      <c r="B287" s="279"/>
      <c r="C287" s="280"/>
      <c r="D287" s="281"/>
      <c r="E287" s="166" t="s">
        <v>1389</v>
      </c>
      <c r="G287" s="166" t="s">
        <v>158</v>
      </c>
      <c r="H287" s="166">
        <f t="shared" si="161"/>
        <v>13.474623520448301</v>
      </c>
      <c r="J287" s="166">
        <f t="shared" ref="J287:R287" si="166" xml:space="preserve"> CHOOSE($F216,J233,J251,J269)</f>
        <v>0</v>
      </c>
      <c r="K287" s="166">
        <f t="shared" si="166"/>
        <v>0</v>
      </c>
      <c r="L287" s="166">
        <f t="shared" si="166"/>
        <v>0</v>
      </c>
      <c r="M287" s="166">
        <f t="shared" si="166"/>
        <v>0</v>
      </c>
      <c r="N287" s="166">
        <f t="shared" si="166"/>
        <v>0</v>
      </c>
      <c r="O287" s="166">
        <f t="shared" si="166"/>
        <v>0</v>
      </c>
      <c r="P287" s="166">
        <f t="shared" si="166"/>
        <v>0</v>
      </c>
      <c r="Q287" s="166">
        <f t="shared" si="166"/>
        <v>0</v>
      </c>
      <c r="R287" s="166">
        <f t="shared" si="166"/>
        <v>0</v>
      </c>
      <c r="S287" s="166">
        <f t="shared" ref="S287:W287" si="167" xml:space="preserve"> CHOOSE($F216,S233,S251,S269)</f>
        <v>2.5263644172036805</v>
      </c>
      <c r="T287" s="166">
        <f t="shared" si="167"/>
        <v>2.6079659878793593</v>
      </c>
      <c r="U287" s="166">
        <f t="shared" si="167"/>
        <v>2.6922032892878627</v>
      </c>
      <c r="V287" s="166">
        <f t="shared" si="167"/>
        <v>2.7791614555318604</v>
      </c>
      <c r="W287" s="166">
        <f t="shared" si="167"/>
        <v>2.8689283705455395</v>
      </c>
    </row>
    <row r="288" spans="1:23" s="166" customFormat="1" outlineLevel="2" x14ac:dyDescent="0.2">
      <c r="A288" s="279"/>
      <c r="B288" s="279"/>
      <c r="C288" s="280"/>
      <c r="D288" s="281"/>
      <c r="E288" s="166" t="s">
        <v>1390</v>
      </c>
      <c r="G288" s="166" t="s">
        <v>158</v>
      </c>
      <c r="H288" s="166">
        <f t="shared" si="161"/>
        <v>-0.10325853748718308</v>
      </c>
      <c r="J288" s="166">
        <f t="shared" ref="J288:R288" si="168" xml:space="preserve"> CHOOSE($F217,J234,J252,J270)</f>
        <v>0</v>
      </c>
      <c r="K288" s="166">
        <f t="shared" si="168"/>
        <v>0</v>
      </c>
      <c r="L288" s="166">
        <f t="shared" si="168"/>
        <v>0</v>
      </c>
      <c r="M288" s="166">
        <f t="shared" si="168"/>
        <v>0</v>
      </c>
      <c r="N288" s="166">
        <f t="shared" si="168"/>
        <v>0</v>
      </c>
      <c r="O288" s="166">
        <f t="shared" si="168"/>
        <v>0</v>
      </c>
      <c r="P288" s="166">
        <f t="shared" si="168"/>
        <v>0</v>
      </c>
      <c r="Q288" s="166">
        <f t="shared" si="168"/>
        <v>0</v>
      </c>
      <c r="R288" s="166">
        <f t="shared" si="168"/>
        <v>0</v>
      </c>
      <c r="S288" s="166">
        <f t="shared" ref="S288:W288" si="169" xml:space="preserve"> CHOOSE($F217,S234,S252,S270)</f>
        <v>-1.9359998777274377E-2</v>
      </c>
      <c r="T288" s="166">
        <f t="shared" si="169"/>
        <v>-1.9985326737780338E-2</v>
      </c>
      <c r="U288" s="166">
        <f t="shared" si="169"/>
        <v>-2.0630852791410643E-2</v>
      </c>
      <c r="V288" s="166">
        <f t="shared" si="169"/>
        <v>-2.1297229336573204E-2</v>
      </c>
      <c r="W288" s="166">
        <f t="shared" si="169"/>
        <v>-2.1985129844144521E-2</v>
      </c>
    </row>
    <row r="289" spans="1:23" s="166" customFormat="1" outlineLevel="2" x14ac:dyDescent="0.2">
      <c r="A289" s="279"/>
      <c r="B289" s="279"/>
      <c r="C289" s="280"/>
      <c r="D289" s="281"/>
      <c r="E289" s="166" t="s">
        <v>1391</v>
      </c>
      <c r="G289" s="166" t="s">
        <v>158</v>
      </c>
      <c r="H289" s="166">
        <f t="shared" si="161"/>
        <v>0</v>
      </c>
      <c r="J289" s="166">
        <f t="shared" ref="J289:R289" si="170" xml:space="preserve"> CHOOSE($F218,J235,J253,J271)</f>
        <v>0</v>
      </c>
      <c r="K289" s="166">
        <f t="shared" si="170"/>
        <v>0</v>
      </c>
      <c r="L289" s="166">
        <f t="shared" si="170"/>
        <v>0</v>
      </c>
      <c r="M289" s="166">
        <f t="shared" si="170"/>
        <v>0</v>
      </c>
      <c r="N289" s="166">
        <f t="shared" si="170"/>
        <v>0</v>
      </c>
      <c r="O289" s="166">
        <f t="shared" si="170"/>
        <v>0</v>
      </c>
      <c r="P289" s="166">
        <f t="shared" si="170"/>
        <v>0</v>
      </c>
      <c r="Q289" s="166">
        <f t="shared" si="170"/>
        <v>0</v>
      </c>
      <c r="R289" s="166">
        <f t="shared" si="170"/>
        <v>0</v>
      </c>
      <c r="S289" s="166">
        <f t="shared" ref="S289:W289" si="171" xml:space="preserve"> CHOOSE($F218,S235,S253,S271)</f>
        <v>0</v>
      </c>
      <c r="T289" s="166">
        <f t="shared" si="171"/>
        <v>0</v>
      </c>
      <c r="U289" s="166">
        <f t="shared" si="171"/>
        <v>0</v>
      </c>
      <c r="V289" s="166">
        <f t="shared" si="171"/>
        <v>0</v>
      </c>
      <c r="W289" s="166">
        <f t="shared" si="171"/>
        <v>0</v>
      </c>
    </row>
    <row r="290" spans="1:23" s="166" customFormat="1" outlineLevel="2" x14ac:dyDescent="0.2">
      <c r="A290" s="279"/>
      <c r="B290" s="279"/>
      <c r="C290" s="280"/>
      <c r="D290" s="281"/>
      <c r="E290" s="166" t="s">
        <v>1392</v>
      </c>
      <c r="G290" s="166" t="s">
        <v>158</v>
      </c>
      <c r="H290" s="166">
        <f t="shared" si="161"/>
        <v>0</v>
      </c>
      <c r="J290" s="166">
        <f t="shared" ref="J290:R290" si="172" xml:space="preserve"> CHOOSE($F219,J236,J254,J272)</f>
        <v>0</v>
      </c>
      <c r="K290" s="166">
        <f t="shared" si="172"/>
        <v>0</v>
      </c>
      <c r="L290" s="166">
        <f t="shared" si="172"/>
        <v>0</v>
      </c>
      <c r="M290" s="166">
        <f t="shared" si="172"/>
        <v>0</v>
      </c>
      <c r="N290" s="166">
        <f t="shared" si="172"/>
        <v>0</v>
      </c>
      <c r="O290" s="166">
        <f t="shared" si="172"/>
        <v>0</v>
      </c>
      <c r="P290" s="166">
        <f t="shared" si="172"/>
        <v>0</v>
      </c>
      <c r="Q290" s="166">
        <f t="shared" si="172"/>
        <v>0</v>
      </c>
      <c r="R290" s="166">
        <f t="shared" si="172"/>
        <v>0</v>
      </c>
      <c r="S290" s="166">
        <f t="shared" ref="S290:W290" si="173" xml:space="preserve"> CHOOSE($F219,S236,S254,S272)</f>
        <v>0</v>
      </c>
      <c r="T290" s="166">
        <f t="shared" si="173"/>
        <v>0</v>
      </c>
      <c r="U290" s="166">
        <f t="shared" si="173"/>
        <v>0</v>
      </c>
      <c r="V290" s="166">
        <f t="shared" si="173"/>
        <v>0</v>
      </c>
      <c r="W290" s="166">
        <f t="shared" si="173"/>
        <v>0</v>
      </c>
    </row>
    <row r="291" spans="1:23" s="166" customFormat="1" outlineLevel="2" x14ac:dyDescent="0.2">
      <c r="A291" s="279"/>
      <c r="B291" s="279"/>
      <c r="C291" s="280"/>
      <c r="D291" s="281"/>
    </row>
    <row r="292" spans="1:23" s="166" customFormat="1" outlineLevel="2" x14ac:dyDescent="0.2">
      <c r="A292" s="279"/>
      <c r="B292" s="279"/>
      <c r="C292" s="280"/>
      <c r="D292" s="281"/>
      <c r="E292" s="166" t="s">
        <v>1393</v>
      </c>
      <c r="G292" s="166" t="s">
        <v>158</v>
      </c>
      <c r="H292" s="166">
        <f t="shared" ref="H292:H293" si="174" xml:space="preserve"> SUM(J292:W292)</f>
        <v>-16.598497102505732</v>
      </c>
      <c r="J292" s="166">
        <f t="shared" ref="J292:R292" si="175" xml:space="preserve"> CHOOSE($F220,J238,J256,J274)</f>
        <v>0</v>
      </c>
      <c r="K292" s="166">
        <f t="shared" si="175"/>
        <v>0</v>
      </c>
      <c r="L292" s="166">
        <f t="shared" si="175"/>
        <v>0</v>
      </c>
      <c r="M292" s="166">
        <f t="shared" si="175"/>
        <v>0</v>
      </c>
      <c r="N292" s="166">
        <f t="shared" si="175"/>
        <v>0</v>
      </c>
      <c r="O292" s="166">
        <f t="shared" si="175"/>
        <v>0</v>
      </c>
      <c r="P292" s="166">
        <f t="shared" si="175"/>
        <v>0</v>
      </c>
      <c r="Q292" s="166">
        <f t="shared" si="175"/>
        <v>0</v>
      </c>
      <c r="R292" s="166">
        <f t="shared" si="175"/>
        <v>0</v>
      </c>
      <c r="S292" s="166">
        <f t="shared" ref="S292:W292" si="176" xml:space="preserve"> CHOOSE($F220,S238,S256,S274)</f>
        <v>-3.1120611566766607</v>
      </c>
      <c r="T292" s="166">
        <f t="shared" si="176"/>
        <v>-3.2125807320373165</v>
      </c>
      <c r="U292" s="166">
        <f t="shared" si="176"/>
        <v>-3.3163470896821221</v>
      </c>
      <c r="V292" s="166">
        <f t="shared" si="176"/>
        <v>-3.4234651006788543</v>
      </c>
      <c r="W292" s="166">
        <f t="shared" si="176"/>
        <v>-3.5340430234307814</v>
      </c>
    </row>
    <row r="293" spans="1:23" s="166" customFormat="1" outlineLevel="2" x14ac:dyDescent="0.2">
      <c r="A293" s="279"/>
      <c r="B293" s="279"/>
      <c r="C293" s="280"/>
      <c r="D293" s="281"/>
      <c r="E293" s="166" t="s">
        <v>1394</v>
      </c>
      <c r="G293" s="166" t="s">
        <v>158</v>
      </c>
      <c r="H293" s="166">
        <f t="shared" si="174"/>
        <v>1.9371259650698962</v>
      </c>
      <c r="J293" s="166">
        <f t="shared" ref="J293:R293" si="177" xml:space="preserve"> CHOOSE($F221,J239,J257,J275)</f>
        <v>0</v>
      </c>
      <c r="K293" s="166">
        <f t="shared" si="177"/>
        <v>0</v>
      </c>
      <c r="L293" s="166">
        <f t="shared" si="177"/>
        <v>0</v>
      </c>
      <c r="M293" s="166">
        <f t="shared" si="177"/>
        <v>0</v>
      </c>
      <c r="N293" s="166">
        <f t="shared" si="177"/>
        <v>0</v>
      </c>
      <c r="O293" s="166">
        <f t="shared" si="177"/>
        <v>0</v>
      </c>
      <c r="P293" s="166">
        <f t="shared" si="177"/>
        <v>0</v>
      </c>
      <c r="Q293" s="166">
        <f t="shared" si="177"/>
        <v>0</v>
      </c>
      <c r="R293" s="166">
        <f t="shared" si="177"/>
        <v>0</v>
      </c>
      <c r="S293" s="166">
        <f t="shared" ref="S293:W293" si="178" xml:space="preserve"> CHOOSE($F221,S239,S257,S275)</f>
        <v>0.36319278994082838</v>
      </c>
      <c r="T293" s="166">
        <f t="shared" si="178"/>
        <v>0.3749239170559171</v>
      </c>
      <c r="U293" s="166">
        <f t="shared" si="178"/>
        <v>0.38703395957682318</v>
      </c>
      <c r="V293" s="166">
        <f t="shared" si="178"/>
        <v>0.39953515647115456</v>
      </c>
      <c r="W293" s="166">
        <f t="shared" si="178"/>
        <v>0.41244014202517287</v>
      </c>
    </row>
    <row r="294" spans="1:23" s="166" customFormat="1" x14ac:dyDescent="0.2">
      <c r="A294" s="279"/>
      <c r="B294" s="279"/>
      <c r="C294" s="280"/>
      <c r="D294" s="281"/>
    </row>
    <row r="295" spans="1:23" s="223" customFormat="1" x14ac:dyDescent="0.2">
      <c r="A295" s="223" t="s">
        <v>1395</v>
      </c>
    </row>
    <row r="296" spans="1:23" s="16" customFormat="1" outlineLevel="1" x14ac:dyDescent="0.2">
      <c r="A296" s="163"/>
      <c r="B296" s="163" t="s">
        <v>1396</v>
      </c>
      <c r="C296" s="164"/>
      <c r="D296" s="165"/>
      <c r="F296" s="166"/>
    </row>
    <row r="297" spans="1:23" s="16" customFormat="1" outlineLevel="1" x14ac:dyDescent="0.2">
      <c r="A297" s="163"/>
      <c r="B297" s="163" t="s">
        <v>1397</v>
      </c>
      <c r="C297" s="164"/>
      <c r="D297" s="165"/>
      <c r="E297" s="166"/>
      <c r="F297" s="166"/>
      <c r="G297" s="166"/>
      <c r="H297" s="166"/>
      <c r="I297" s="166"/>
      <c r="J297" s="166"/>
      <c r="K297" s="166"/>
      <c r="L297" s="166"/>
      <c r="M297" s="166"/>
      <c r="N297" s="166"/>
      <c r="O297" s="166"/>
      <c r="P297" s="166"/>
      <c r="Q297" s="166"/>
      <c r="R297" s="166"/>
      <c r="S297" s="166"/>
      <c r="T297" s="166"/>
      <c r="U297" s="166"/>
      <c r="V297" s="166"/>
      <c r="W297" s="166"/>
    </row>
    <row r="298" spans="1:23" s="166" customFormat="1" outlineLevel="2" x14ac:dyDescent="0.2">
      <c r="A298" s="279"/>
      <c r="B298" s="279"/>
      <c r="C298" s="280"/>
      <c r="D298" s="281"/>
      <c r="E298" s="166" t="str">
        <f xml:space="preserve"> E$278</f>
        <v>Revenue adjustment eligibile for tax uplift - active (WR)</v>
      </c>
      <c r="F298" s="166">
        <f t="shared" ref="F298:W298" si="179" xml:space="preserve"> F$278</f>
        <v>0</v>
      </c>
      <c r="G298" s="166" t="str">
        <f t="shared" si="179"/>
        <v>£m</v>
      </c>
      <c r="H298" s="166">
        <f t="shared" si="179"/>
        <v>0</v>
      </c>
      <c r="I298" s="166">
        <f t="shared" si="179"/>
        <v>0</v>
      </c>
      <c r="J298" s="166">
        <f t="shared" si="179"/>
        <v>0</v>
      </c>
      <c r="K298" s="166">
        <f t="shared" si="179"/>
        <v>0</v>
      </c>
      <c r="L298" s="166">
        <f t="shared" si="179"/>
        <v>0</v>
      </c>
      <c r="M298" s="166">
        <f t="shared" si="179"/>
        <v>0</v>
      </c>
      <c r="N298" s="166">
        <f t="shared" si="179"/>
        <v>0</v>
      </c>
      <c r="O298" s="166">
        <f t="shared" si="179"/>
        <v>0</v>
      </c>
      <c r="P298" s="166">
        <f t="shared" si="179"/>
        <v>0</v>
      </c>
      <c r="Q298" s="166">
        <f t="shared" si="179"/>
        <v>0</v>
      </c>
      <c r="R298" s="166">
        <f t="shared" si="179"/>
        <v>0</v>
      </c>
      <c r="S298" s="166">
        <f t="shared" si="179"/>
        <v>0</v>
      </c>
      <c r="T298" s="166">
        <f t="shared" si="179"/>
        <v>0</v>
      </c>
      <c r="U298" s="166">
        <f t="shared" si="179"/>
        <v>0</v>
      </c>
      <c r="V298" s="166">
        <f t="shared" si="179"/>
        <v>0</v>
      </c>
      <c r="W298" s="166">
        <f t="shared" si="179"/>
        <v>0</v>
      </c>
    </row>
    <row r="299" spans="1:23" s="166" customFormat="1" outlineLevel="2" x14ac:dyDescent="0.2">
      <c r="A299" s="279"/>
      <c r="B299" s="279"/>
      <c r="C299" s="280"/>
      <c r="D299" s="281"/>
      <c r="E299" s="166" t="str">
        <f xml:space="preserve"> E$279</f>
        <v>Revenue adjustment eligibile for tax uplift - active (WN)</v>
      </c>
      <c r="F299" s="166">
        <f t="shared" ref="F299:W299" si="180" xml:space="preserve"> F$279</f>
        <v>0</v>
      </c>
      <c r="G299" s="166" t="str">
        <f t="shared" si="180"/>
        <v>£m</v>
      </c>
      <c r="H299" s="166">
        <f t="shared" si="180"/>
        <v>0</v>
      </c>
      <c r="I299" s="166">
        <f t="shared" si="180"/>
        <v>0</v>
      </c>
      <c r="J299" s="166">
        <f t="shared" si="180"/>
        <v>0</v>
      </c>
      <c r="K299" s="166">
        <f t="shared" si="180"/>
        <v>0</v>
      </c>
      <c r="L299" s="166">
        <f t="shared" si="180"/>
        <v>0</v>
      </c>
      <c r="M299" s="166">
        <f t="shared" si="180"/>
        <v>0</v>
      </c>
      <c r="N299" s="166">
        <f t="shared" si="180"/>
        <v>0</v>
      </c>
      <c r="O299" s="166">
        <f t="shared" si="180"/>
        <v>0</v>
      </c>
      <c r="P299" s="166">
        <f t="shared" si="180"/>
        <v>0</v>
      </c>
      <c r="Q299" s="166">
        <f t="shared" si="180"/>
        <v>0</v>
      </c>
      <c r="R299" s="166">
        <f t="shared" si="180"/>
        <v>0</v>
      </c>
      <c r="S299" s="166">
        <f t="shared" si="180"/>
        <v>0</v>
      </c>
      <c r="T299" s="166">
        <f t="shared" si="180"/>
        <v>0</v>
      </c>
      <c r="U299" s="166">
        <f t="shared" si="180"/>
        <v>0</v>
      </c>
      <c r="V299" s="166">
        <f t="shared" si="180"/>
        <v>0</v>
      </c>
      <c r="W299" s="166">
        <f t="shared" si="180"/>
        <v>0</v>
      </c>
    </row>
    <row r="300" spans="1:23" s="166" customFormat="1" outlineLevel="2" x14ac:dyDescent="0.2">
      <c r="A300" s="279"/>
      <c r="B300" s="279"/>
      <c r="C300" s="280"/>
      <c r="D300" s="281"/>
      <c r="E300" s="166" t="str">
        <f xml:space="preserve"> E$280</f>
        <v>Revenue adjustment eligibile for tax uplift - active (WWN)</v>
      </c>
      <c r="F300" s="166">
        <f t="shared" ref="F300:W300" si="181" xml:space="preserve"> F$280</f>
        <v>0</v>
      </c>
      <c r="G300" s="166" t="str">
        <f t="shared" si="181"/>
        <v>£m</v>
      </c>
      <c r="H300" s="166">
        <f t="shared" si="181"/>
        <v>0</v>
      </c>
      <c r="I300" s="166">
        <f t="shared" si="181"/>
        <v>0</v>
      </c>
      <c r="J300" s="166">
        <f t="shared" si="181"/>
        <v>0</v>
      </c>
      <c r="K300" s="166">
        <f t="shared" si="181"/>
        <v>0</v>
      </c>
      <c r="L300" s="166">
        <f t="shared" si="181"/>
        <v>0</v>
      </c>
      <c r="M300" s="166">
        <f t="shared" si="181"/>
        <v>0</v>
      </c>
      <c r="N300" s="166">
        <f t="shared" si="181"/>
        <v>0</v>
      </c>
      <c r="O300" s="166">
        <f t="shared" si="181"/>
        <v>0</v>
      </c>
      <c r="P300" s="166">
        <f t="shared" si="181"/>
        <v>0</v>
      </c>
      <c r="Q300" s="166">
        <f t="shared" si="181"/>
        <v>0</v>
      </c>
      <c r="R300" s="166">
        <f t="shared" si="181"/>
        <v>0</v>
      </c>
      <c r="S300" s="166">
        <f t="shared" si="181"/>
        <v>0</v>
      </c>
      <c r="T300" s="166">
        <f t="shared" si="181"/>
        <v>0</v>
      </c>
      <c r="U300" s="166">
        <f t="shared" si="181"/>
        <v>0</v>
      </c>
      <c r="V300" s="166">
        <f t="shared" si="181"/>
        <v>0</v>
      </c>
      <c r="W300" s="166">
        <f t="shared" si="181"/>
        <v>0</v>
      </c>
    </row>
    <row r="301" spans="1:23" s="166" customFormat="1" outlineLevel="2" x14ac:dyDescent="0.2">
      <c r="A301" s="279"/>
      <c r="B301" s="279"/>
      <c r="C301" s="280"/>
      <c r="D301" s="281"/>
      <c r="E301" s="166" t="str">
        <f xml:space="preserve"> E$281</f>
        <v>Revenue adjustment eligibile for tax uplift - active (BR)</v>
      </c>
      <c r="F301" s="166">
        <f t="shared" ref="F301:W301" si="182" xml:space="preserve"> F$281</f>
        <v>0</v>
      </c>
      <c r="G301" s="166" t="str">
        <f t="shared" si="182"/>
        <v>£m</v>
      </c>
      <c r="H301" s="166">
        <f t="shared" si="182"/>
        <v>0</v>
      </c>
      <c r="I301" s="166">
        <f t="shared" si="182"/>
        <v>0</v>
      </c>
      <c r="J301" s="166">
        <f t="shared" si="182"/>
        <v>0</v>
      </c>
      <c r="K301" s="166">
        <f t="shared" si="182"/>
        <v>0</v>
      </c>
      <c r="L301" s="166">
        <f t="shared" si="182"/>
        <v>0</v>
      </c>
      <c r="M301" s="166">
        <f t="shared" si="182"/>
        <v>0</v>
      </c>
      <c r="N301" s="166">
        <f t="shared" si="182"/>
        <v>0</v>
      </c>
      <c r="O301" s="166">
        <f t="shared" si="182"/>
        <v>0</v>
      </c>
      <c r="P301" s="166">
        <f t="shared" si="182"/>
        <v>0</v>
      </c>
      <c r="Q301" s="166">
        <f t="shared" si="182"/>
        <v>0</v>
      </c>
      <c r="R301" s="166">
        <f t="shared" si="182"/>
        <v>0</v>
      </c>
      <c r="S301" s="166">
        <f t="shared" si="182"/>
        <v>0</v>
      </c>
      <c r="T301" s="166">
        <f t="shared" si="182"/>
        <v>0</v>
      </c>
      <c r="U301" s="166">
        <f t="shared" si="182"/>
        <v>0</v>
      </c>
      <c r="V301" s="166">
        <f t="shared" si="182"/>
        <v>0</v>
      </c>
      <c r="W301" s="166">
        <f t="shared" si="182"/>
        <v>0</v>
      </c>
    </row>
    <row r="302" spans="1:23" s="166" customFormat="1" outlineLevel="2" x14ac:dyDescent="0.2">
      <c r="A302" s="279"/>
      <c r="B302" s="279"/>
      <c r="C302" s="280"/>
      <c r="D302" s="281"/>
      <c r="E302" s="166" t="str">
        <f xml:space="preserve"> E$282</f>
        <v>Revenue adjustment eligibile for tax uplift - active (ADDN1)</v>
      </c>
      <c r="F302" s="166">
        <f t="shared" ref="F302:W302" si="183" xml:space="preserve"> F$282</f>
        <v>0</v>
      </c>
      <c r="G302" s="166" t="str">
        <f t="shared" si="183"/>
        <v>£m</v>
      </c>
      <c r="H302" s="166">
        <f t="shared" si="183"/>
        <v>0</v>
      </c>
      <c r="I302" s="166">
        <f t="shared" si="183"/>
        <v>0</v>
      </c>
      <c r="J302" s="166">
        <f t="shared" si="183"/>
        <v>0</v>
      </c>
      <c r="K302" s="166">
        <f t="shared" si="183"/>
        <v>0</v>
      </c>
      <c r="L302" s="166">
        <f t="shared" si="183"/>
        <v>0</v>
      </c>
      <c r="M302" s="166">
        <f t="shared" si="183"/>
        <v>0</v>
      </c>
      <c r="N302" s="166">
        <f t="shared" si="183"/>
        <v>0</v>
      </c>
      <c r="O302" s="166">
        <f t="shared" si="183"/>
        <v>0</v>
      </c>
      <c r="P302" s="166">
        <f t="shared" si="183"/>
        <v>0</v>
      </c>
      <c r="Q302" s="166">
        <f t="shared" si="183"/>
        <v>0</v>
      </c>
      <c r="R302" s="166">
        <f t="shared" si="183"/>
        <v>0</v>
      </c>
      <c r="S302" s="166">
        <f t="shared" si="183"/>
        <v>0</v>
      </c>
      <c r="T302" s="166">
        <f t="shared" si="183"/>
        <v>0</v>
      </c>
      <c r="U302" s="166">
        <f t="shared" si="183"/>
        <v>0</v>
      </c>
      <c r="V302" s="166">
        <f t="shared" si="183"/>
        <v>0</v>
      </c>
      <c r="W302" s="166">
        <f t="shared" si="183"/>
        <v>0</v>
      </c>
    </row>
    <row r="303" spans="1:23" s="166" customFormat="1" outlineLevel="2" x14ac:dyDescent="0.2">
      <c r="A303" s="279"/>
      <c r="B303" s="279"/>
      <c r="C303" s="280"/>
      <c r="D303" s="281"/>
      <c r="E303" s="166" t="str">
        <f xml:space="preserve"> E$283</f>
        <v>Revenue adjustment eligibile for tax uplift - active (ADDN2)</v>
      </c>
      <c r="F303" s="166">
        <f t="shared" ref="F303:W303" si="184" xml:space="preserve"> F$283</f>
        <v>0</v>
      </c>
      <c r="G303" s="166" t="str">
        <f t="shared" si="184"/>
        <v>£m</v>
      </c>
      <c r="H303" s="166">
        <f t="shared" si="184"/>
        <v>0</v>
      </c>
      <c r="I303" s="166">
        <f t="shared" si="184"/>
        <v>0</v>
      </c>
      <c r="J303" s="166">
        <f t="shared" si="184"/>
        <v>0</v>
      </c>
      <c r="K303" s="166">
        <f t="shared" si="184"/>
        <v>0</v>
      </c>
      <c r="L303" s="166">
        <f t="shared" si="184"/>
        <v>0</v>
      </c>
      <c r="M303" s="166">
        <f t="shared" si="184"/>
        <v>0</v>
      </c>
      <c r="N303" s="166">
        <f t="shared" si="184"/>
        <v>0</v>
      </c>
      <c r="O303" s="166">
        <f t="shared" si="184"/>
        <v>0</v>
      </c>
      <c r="P303" s="166">
        <f t="shared" si="184"/>
        <v>0</v>
      </c>
      <c r="Q303" s="166">
        <f t="shared" si="184"/>
        <v>0</v>
      </c>
      <c r="R303" s="166">
        <f t="shared" si="184"/>
        <v>0</v>
      </c>
      <c r="S303" s="166">
        <f t="shared" si="184"/>
        <v>0</v>
      </c>
      <c r="T303" s="166">
        <f t="shared" si="184"/>
        <v>0</v>
      </c>
      <c r="U303" s="166">
        <f t="shared" si="184"/>
        <v>0</v>
      </c>
      <c r="V303" s="166">
        <f t="shared" si="184"/>
        <v>0</v>
      </c>
      <c r="W303" s="166">
        <f t="shared" si="184"/>
        <v>0</v>
      </c>
    </row>
    <row r="304" spans="1:23" s="166" customFormat="1" outlineLevel="2" x14ac:dyDescent="0.2">
      <c r="A304" s="279"/>
      <c r="B304" s="279"/>
      <c r="C304" s="280"/>
      <c r="D304" s="281"/>
    </row>
    <row r="305" spans="1:23" s="166" customFormat="1" outlineLevel="2" x14ac:dyDescent="0.2">
      <c r="A305" s="279"/>
      <c r="B305" s="279"/>
      <c r="C305" s="280"/>
      <c r="D305" s="281"/>
      <c r="E305" s="166" t="str">
        <f xml:space="preserve"> E$285</f>
        <v>Revenue adjustment not eligibile for tax uplift - active (WR)</v>
      </c>
      <c r="F305" s="166">
        <f t="shared" ref="F305:W305" si="185" xml:space="preserve"> F$285</f>
        <v>0</v>
      </c>
      <c r="G305" s="166" t="str">
        <f t="shared" si="185"/>
        <v>£m</v>
      </c>
      <c r="H305" s="166">
        <f t="shared" si="185"/>
        <v>2.8909365994182106</v>
      </c>
      <c r="I305" s="166">
        <f t="shared" si="185"/>
        <v>0</v>
      </c>
      <c r="J305" s="166">
        <f t="shared" si="185"/>
        <v>0</v>
      </c>
      <c r="K305" s="166">
        <f t="shared" si="185"/>
        <v>0</v>
      </c>
      <c r="L305" s="166">
        <f t="shared" si="185"/>
        <v>0</v>
      </c>
      <c r="M305" s="166">
        <f t="shared" si="185"/>
        <v>0</v>
      </c>
      <c r="N305" s="166">
        <f t="shared" si="185"/>
        <v>0</v>
      </c>
      <c r="O305" s="166">
        <f t="shared" si="185"/>
        <v>0</v>
      </c>
      <c r="P305" s="166">
        <f t="shared" si="185"/>
        <v>0</v>
      </c>
      <c r="Q305" s="166">
        <f t="shared" si="185"/>
        <v>0</v>
      </c>
      <c r="R305" s="166">
        <f t="shared" si="185"/>
        <v>0</v>
      </c>
      <c r="S305" s="166">
        <f t="shared" si="185"/>
        <v>0.54202325920857986</v>
      </c>
      <c r="T305" s="166">
        <f t="shared" si="185"/>
        <v>0.55953061048101693</v>
      </c>
      <c r="U305" s="166">
        <f t="shared" si="185"/>
        <v>0.57760344919955375</v>
      </c>
      <c r="V305" s="166">
        <f t="shared" si="185"/>
        <v>0.5962600406086993</v>
      </c>
      <c r="W305" s="166">
        <f t="shared" si="185"/>
        <v>0.61551923992036028</v>
      </c>
    </row>
    <row r="306" spans="1:23" s="166" customFormat="1" outlineLevel="2" x14ac:dyDescent="0.2">
      <c r="A306" s="279"/>
      <c r="B306" s="279"/>
      <c r="C306" s="280"/>
      <c r="D306" s="281"/>
      <c r="E306" s="166" t="str">
        <f xml:space="preserve"> E$286</f>
        <v>Revenue adjustment not eligibile for tax uplift - active (WN)</v>
      </c>
      <c r="F306" s="166">
        <f t="shared" ref="F306:W306" si="186" xml:space="preserve"> F$286</f>
        <v>0</v>
      </c>
      <c r="G306" s="166" t="str">
        <f t="shared" si="186"/>
        <v>£m</v>
      </c>
      <c r="H306" s="166">
        <f t="shared" si="186"/>
        <v>13.77596776867313</v>
      </c>
      <c r="I306" s="166">
        <f t="shared" si="186"/>
        <v>0</v>
      </c>
      <c r="J306" s="166">
        <f t="shared" si="186"/>
        <v>0</v>
      </c>
      <c r="K306" s="166">
        <f t="shared" si="186"/>
        <v>0</v>
      </c>
      <c r="L306" s="166">
        <f t="shared" si="186"/>
        <v>0</v>
      </c>
      <c r="M306" s="166">
        <f t="shared" si="186"/>
        <v>0</v>
      </c>
      <c r="N306" s="166">
        <f t="shared" si="186"/>
        <v>0</v>
      </c>
      <c r="O306" s="166">
        <f t="shared" si="186"/>
        <v>0</v>
      </c>
      <c r="P306" s="166">
        <f t="shared" si="186"/>
        <v>0</v>
      </c>
      <c r="Q306" s="166">
        <f t="shared" si="186"/>
        <v>0</v>
      </c>
      <c r="R306" s="166">
        <f t="shared" si="186"/>
        <v>0</v>
      </c>
      <c r="S306" s="166">
        <f t="shared" si="186"/>
        <v>2.5828636125161788</v>
      </c>
      <c r="T306" s="166">
        <f t="shared" si="186"/>
        <v>2.6662901072004512</v>
      </c>
      <c r="U306" s="166">
        <f t="shared" si="186"/>
        <v>2.7524112776630258</v>
      </c>
      <c r="V306" s="166">
        <f t="shared" si="186"/>
        <v>2.8413141619315416</v>
      </c>
      <c r="W306" s="166">
        <f t="shared" si="186"/>
        <v>2.9330886093619304</v>
      </c>
    </row>
    <row r="307" spans="1:23" s="166" customFormat="1" outlineLevel="2" x14ac:dyDescent="0.2">
      <c r="A307" s="279"/>
      <c r="B307" s="279"/>
      <c r="C307" s="280"/>
      <c r="D307" s="281"/>
      <c r="E307" s="166" t="str">
        <f xml:space="preserve"> E$287</f>
        <v>Revenue adjustment not eligibile for tax uplift - active (WWN)</v>
      </c>
      <c r="F307" s="166">
        <f t="shared" ref="F307:W307" si="187" xml:space="preserve"> F$287</f>
        <v>0</v>
      </c>
      <c r="G307" s="166" t="str">
        <f t="shared" si="187"/>
        <v>£m</v>
      </c>
      <c r="H307" s="166">
        <f t="shared" si="187"/>
        <v>13.474623520448301</v>
      </c>
      <c r="I307" s="166">
        <f t="shared" si="187"/>
        <v>0</v>
      </c>
      <c r="J307" s="166">
        <f t="shared" si="187"/>
        <v>0</v>
      </c>
      <c r="K307" s="166">
        <f t="shared" si="187"/>
        <v>0</v>
      </c>
      <c r="L307" s="166">
        <f t="shared" si="187"/>
        <v>0</v>
      </c>
      <c r="M307" s="166">
        <f t="shared" si="187"/>
        <v>0</v>
      </c>
      <c r="N307" s="166">
        <f t="shared" si="187"/>
        <v>0</v>
      </c>
      <c r="O307" s="166">
        <f t="shared" si="187"/>
        <v>0</v>
      </c>
      <c r="P307" s="166">
        <f t="shared" si="187"/>
        <v>0</v>
      </c>
      <c r="Q307" s="166">
        <f t="shared" si="187"/>
        <v>0</v>
      </c>
      <c r="R307" s="166">
        <f t="shared" si="187"/>
        <v>0</v>
      </c>
      <c r="S307" s="166">
        <f t="shared" si="187"/>
        <v>2.5263644172036805</v>
      </c>
      <c r="T307" s="166">
        <f t="shared" si="187"/>
        <v>2.6079659878793593</v>
      </c>
      <c r="U307" s="166">
        <f t="shared" si="187"/>
        <v>2.6922032892878627</v>
      </c>
      <c r="V307" s="166">
        <f t="shared" si="187"/>
        <v>2.7791614555318604</v>
      </c>
      <c r="W307" s="166">
        <f t="shared" si="187"/>
        <v>2.8689283705455395</v>
      </c>
    </row>
    <row r="308" spans="1:23" s="166" customFormat="1" outlineLevel="2" x14ac:dyDescent="0.2">
      <c r="A308" s="279"/>
      <c r="B308" s="279"/>
      <c r="C308" s="280"/>
      <c r="D308" s="281"/>
      <c r="E308" s="166" t="str">
        <f xml:space="preserve"> E$288</f>
        <v>Revenue adjustment not eligibile for tax uplift - active (BR)</v>
      </c>
      <c r="F308" s="166">
        <f t="shared" ref="F308:W308" si="188" xml:space="preserve"> F$288</f>
        <v>0</v>
      </c>
      <c r="G308" s="166" t="str">
        <f t="shared" si="188"/>
        <v>£m</v>
      </c>
      <c r="H308" s="166">
        <f t="shared" si="188"/>
        <v>-0.10325853748718308</v>
      </c>
      <c r="I308" s="166">
        <f t="shared" si="188"/>
        <v>0</v>
      </c>
      <c r="J308" s="166">
        <f t="shared" si="188"/>
        <v>0</v>
      </c>
      <c r="K308" s="166">
        <f t="shared" si="188"/>
        <v>0</v>
      </c>
      <c r="L308" s="166">
        <f t="shared" si="188"/>
        <v>0</v>
      </c>
      <c r="M308" s="166">
        <f t="shared" si="188"/>
        <v>0</v>
      </c>
      <c r="N308" s="166">
        <f t="shared" si="188"/>
        <v>0</v>
      </c>
      <c r="O308" s="166">
        <f t="shared" si="188"/>
        <v>0</v>
      </c>
      <c r="P308" s="166">
        <f t="shared" si="188"/>
        <v>0</v>
      </c>
      <c r="Q308" s="166">
        <f t="shared" si="188"/>
        <v>0</v>
      </c>
      <c r="R308" s="166">
        <f t="shared" si="188"/>
        <v>0</v>
      </c>
      <c r="S308" s="166">
        <f t="shared" si="188"/>
        <v>-1.9359998777274377E-2</v>
      </c>
      <c r="T308" s="166">
        <f t="shared" si="188"/>
        <v>-1.9985326737780338E-2</v>
      </c>
      <c r="U308" s="166">
        <f t="shared" si="188"/>
        <v>-2.0630852791410643E-2</v>
      </c>
      <c r="V308" s="166">
        <f t="shared" si="188"/>
        <v>-2.1297229336573204E-2</v>
      </c>
      <c r="W308" s="166">
        <f t="shared" si="188"/>
        <v>-2.1985129844144521E-2</v>
      </c>
    </row>
    <row r="309" spans="1:23" s="166" customFormat="1" outlineLevel="2" x14ac:dyDescent="0.2">
      <c r="A309" s="279"/>
      <c r="B309" s="279"/>
      <c r="C309" s="280"/>
      <c r="D309" s="281"/>
      <c r="E309" s="166" t="str">
        <f xml:space="preserve"> E$289</f>
        <v>Revenue adjustment not eligibile for tax uplift - active (ADDN1)</v>
      </c>
      <c r="F309" s="166">
        <f t="shared" ref="F309:W309" si="189" xml:space="preserve"> F$289</f>
        <v>0</v>
      </c>
      <c r="G309" s="166" t="str">
        <f t="shared" si="189"/>
        <v>£m</v>
      </c>
      <c r="H309" s="166">
        <f t="shared" si="189"/>
        <v>0</v>
      </c>
      <c r="I309" s="166">
        <f t="shared" si="189"/>
        <v>0</v>
      </c>
      <c r="J309" s="166">
        <f t="shared" si="189"/>
        <v>0</v>
      </c>
      <c r="K309" s="166">
        <f t="shared" si="189"/>
        <v>0</v>
      </c>
      <c r="L309" s="166">
        <f t="shared" si="189"/>
        <v>0</v>
      </c>
      <c r="M309" s="166">
        <f t="shared" si="189"/>
        <v>0</v>
      </c>
      <c r="N309" s="166">
        <f t="shared" si="189"/>
        <v>0</v>
      </c>
      <c r="O309" s="166">
        <f t="shared" si="189"/>
        <v>0</v>
      </c>
      <c r="P309" s="166">
        <f t="shared" si="189"/>
        <v>0</v>
      </c>
      <c r="Q309" s="166">
        <f t="shared" si="189"/>
        <v>0</v>
      </c>
      <c r="R309" s="166">
        <f t="shared" si="189"/>
        <v>0</v>
      </c>
      <c r="S309" s="166">
        <f t="shared" si="189"/>
        <v>0</v>
      </c>
      <c r="T309" s="166">
        <f t="shared" si="189"/>
        <v>0</v>
      </c>
      <c r="U309" s="166">
        <f t="shared" si="189"/>
        <v>0</v>
      </c>
      <c r="V309" s="166">
        <f t="shared" si="189"/>
        <v>0</v>
      </c>
      <c r="W309" s="166">
        <f t="shared" si="189"/>
        <v>0</v>
      </c>
    </row>
    <row r="310" spans="1:23" s="166" customFormat="1" outlineLevel="2" x14ac:dyDescent="0.2">
      <c r="A310" s="279"/>
      <c r="B310" s="279"/>
      <c r="C310" s="280"/>
      <c r="D310" s="281"/>
      <c r="E310" s="166" t="str">
        <f xml:space="preserve"> E$290</f>
        <v>Revenue adjustment not eligibile for tax uplift - active (ADDN2)</v>
      </c>
      <c r="F310" s="166">
        <f t="shared" ref="F310:W310" si="190" xml:space="preserve"> F$290</f>
        <v>0</v>
      </c>
      <c r="G310" s="166" t="str">
        <f t="shared" si="190"/>
        <v>£m</v>
      </c>
      <c r="H310" s="166">
        <f t="shared" si="190"/>
        <v>0</v>
      </c>
      <c r="I310" s="166">
        <f t="shared" si="190"/>
        <v>0</v>
      </c>
      <c r="J310" s="166">
        <f t="shared" si="190"/>
        <v>0</v>
      </c>
      <c r="K310" s="166">
        <f t="shared" si="190"/>
        <v>0</v>
      </c>
      <c r="L310" s="166">
        <f t="shared" si="190"/>
        <v>0</v>
      </c>
      <c r="M310" s="166">
        <f t="shared" si="190"/>
        <v>0</v>
      </c>
      <c r="N310" s="166">
        <f t="shared" si="190"/>
        <v>0</v>
      </c>
      <c r="O310" s="166">
        <f t="shared" si="190"/>
        <v>0</v>
      </c>
      <c r="P310" s="166">
        <f t="shared" si="190"/>
        <v>0</v>
      </c>
      <c r="Q310" s="166">
        <f t="shared" si="190"/>
        <v>0</v>
      </c>
      <c r="R310" s="166">
        <f t="shared" si="190"/>
        <v>0</v>
      </c>
      <c r="S310" s="166">
        <f t="shared" si="190"/>
        <v>0</v>
      </c>
      <c r="T310" s="166">
        <f t="shared" si="190"/>
        <v>0</v>
      </c>
      <c r="U310" s="166">
        <f t="shared" si="190"/>
        <v>0</v>
      </c>
      <c r="V310" s="166">
        <f t="shared" si="190"/>
        <v>0</v>
      </c>
      <c r="W310" s="166">
        <f t="shared" si="190"/>
        <v>0</v>
      </c>
    </row>
    <row r="311" spans="1:23" s="166" customFormat="1" outlineLevel="2" x14ac:dyDescent="0.2">
      <c r="A311" s="279"/>
      <c r="B311" s="279"/>
      <c r="C311" s="280"/>
      <c r="D311" s="281"/>
    </row>
    <row r="312" spans="1:23" s="166" customFormat="1" outlineLevel="2" x14ac:dyDescent="0.2">
      <c r="A312" s="279"/>
      <c r="B312" s="279"/>
      <c r="C312" s="280"/>
      <c r="D312" s="281"/>
      <c r="E312" s="166" t="str">
        <f xml:space="preserve"> E$292</f>
        <v>Revenue adjustment - active (Residential retail)</v>
      </c>
      <c r="F312" s="166">
        <f t="shared" ref="F312:W312" si="191" xml:space="preserve"> F$292</f>
        <v>0</v>
      </c>
      <c r="G312" s="166" t="str">
        <f t="shared" si="191"/>
        <v>£m</v>
      </c>
      <c r="H312" s="166">
        <f t="shared" si="191"/>
        <v>-16.598497102505732</v>
      </c>
      <c r="I312" s="166">
        <f t="shared" si="191"/>
        <v>0</v>
      </c>
      <c r="J312" s="166">
        <f t="shared" si="191"/>
        <v>0</v>
      </c>
      <c r="K312" s="166">
        <f t="shared" si="191"/>
        <v>0</v>
      </c>
      <c r="L312" s="166">
        <f t="shared" si="191"/>
        <v>0</v>
      </c>
      <c r="M312" s="166">
        <f t="shared" si="191"/>
        <v>0</v>
      </c>
      <c r="N312" s="166">
        <f t="shared" si="191"/>
        <v>0</v>
      </c>
      <c r="O312" s="166">
        <f t="shared" si="191"/>
        <v>0</v>
      </c>
      <c r="P312" s="166">
        <f t="shared" si="191"/>
        <v>0</v>
      </c>
      <c r="Q312" s="166">
        <f t="shared" si="191"/>
        <v>0</v>
      </c>
      <c r="R312" s="166">
        <f t="shared" si="191"/>
        <v>0</v>
      </c>
      <c r="S312" s="166">
        <f t="shared" si="191"/>
        <v>-3.1120611566766607</v>
      </c>
      <c r="T312" s="166">
        <f t="shared" si="191"/>
        <v>-3.2125807320373165</v>
      </c>
      <c r="U312" s="166">
        <f t="shared" si="191"/>
        <v>-3.3163470896821221</v>
      </c>
      <c r="V312" s="166">
        <f t="shared" si="191"/>
        <v>-3.4234651006788543</v>
      </c>
      <c r="W312" s="166">
        <f t="shared" si="191"/>
        <v>-3.5340430234307814</v>
      </c>
    </row>
    <row r="313" spans="1:23" s="166" customFormat="1" outlineLevel="2" x14ac:dyDescent="0.2">
      <c r="A313" s="279"/>
      <c r="B313" s="279"/>
      <c r="C313" s="280"/>
      <c r="D313" s="281"/>
      <c r="E313" s="166" t="str">
        <f xml:space="preserve"> E$293</f>
        <v>Revenue adjustment - active (Business retail)</v>
      </c>
      <c r="F313" s="166">
        <f t="shared" ref="F313:W313" si="192" xml:space="preserve"> F$293</f>
        <v>0</v>
      </c>
      <c r="G313" s="166" t="str">
        <f t="shared" si="192"/>
        <v>£m</v>
      </c>
      <c r="H313" s="166">
        <f t="shared" si="192"/>
        <v>1.9371259650698962</v>
      </c>
      <c r="I313" s="166">
        <f t="shared" si="192"/>
        <v>0</v>
      </c>
      <c r="J313" s="166">
        <f t="shared" si="192"/>
        <v>0</v>
      </c>
      <c r="K313" s="166">
        <f t="shared" si="192"/>
        <v>0</v>
      </c>
      <c r="L313" s="166">
        <f t="shared" si="192"/>
        <v>0</v>
      </c>
      <c r="M313" s="166">
        <f t="shared" si="192"/>
        <v>0</v>
      </c>
      <c r="N313" s="166">
        <f t="shared" si="192"/>
        <v>0</v>
      </c>
      <c r="O313" s="166">
        <f t="shared" si="192"/>
        <v>0</v>
      </c>
      <c r="P313" s="166">
        <f t="shared" si="192"/>
        <v>0</v>
      </c>
      <c r="Q313" s="166">
        <f t="shared" si="192"/>
        <v>0</v>
      </c>
      <c r="R313" s="166">
        <f t="shared" si="192"/>
        <v>0</v>
      </c>
      <c r="S313" s="166">
        <f t="shared" si="192"/>
        <v>0.36319278994082838</v>
      </c>
      <c r="T313" s="166">
        <f t="shared" si="192"/>
        <v>0.3749239170559171</v>
      </c>
      <c r="U313" s="166">
        <f t="shared" si="192"/>
        <v>0.38703395957682318</v>
      </c>
      <c r="V313" s="166">
        <f t="shared" si="192"/>
        <v>0.39953515647115456</v>
      </c>
      <c r="W313" s="166">
        <f t="shared" si="192"/>
        <v>0.41244014202517287</v>
      </c>
    </row>
    <row r="314" spans="1:23" s="166" customFormat="1" outlineLevel="1" x14ac:dyDescent="0.2">
      <c r="A314" s="279"/>
      <c r="B314" s="279"/>
      <c r="C314" s="280"/>
      <c r="D314" s="281"/>
    </row>
    <row r="315" spans="1:23" s="166" customFormat="1" outlineLevel="1" x14ac:dyDescent="0.2">
      <c r="A315" s="279"/>
      <c r="B315" s="163" t="s">
        <v>1250</v>
      </c>
      <c r="C315" s="280"/>
      <c r="D315" s="281"/>
    </row>
    <row r="316" spans="1:23" s="219" customFormat="1" outlineLevel="2" x14ac:dyDescent="0.2">
      <c r="A316" s="282"/>
      <c r="B316" s="282"/>
      <c r="C316" s="283"/>
      <c r="D316" s="284"/>
      <c r="E316" s="219" t="str">
        <f xml:space="preserve"> 'Calc_In-periodODI'!E$339</f>
        <v>In-period revenue adjustments to be applied in 2025-26 allowed revenues eligible for tax uplift - real (2022-23 CPIH FYA prices) (WR)</v>
      </c>
      <c r="F316" s="219">
        <f xml:space="preserve"> 'Calc_In-periodODI'!F$339</f>
        <v>0</v>
      </c>
      <c r="G316" s="219" t="str">
        <f xml:space="preserve"> 'Calc_In-periodODI'!G$339</f>
        <v>£m</v>
      </c>
    </row>
    <row r="317" spans="1:23" s="219" customFormat="1" outlineLevel="2" x14ac:dyDescent="0.2">
      <c r="A317" s="282"/>
      <c r="B317" s="282"/>
      <c r="C317" s="283"/>
      <c r="D317" s="284"/>
      <c r="E317" s="219" t="str">
        <f xml:space="preserve"> 'Calc_In-periodODI'!E$340</f>
        <v>In-period revenue adjustments to be applied in 2025-26 allowed revenues eligible for tax uplift - real (2022-23 CPIH FYA prices) (WN)</v>
      </c>
      <c r="F317" s="219">
        <f xml:space="preserve"> 'Calc_In-periodODI'!F$340</f>
        <v>0</v>
      </c>
      <c r="G317" s="219" t="str">
        <f xml:space="preserve"> 'Calc_In-periodODI'!G$340</f>
        <v>£m</v>
      </c>
    </row>
    <row r="318" spans="1:23" s="219" customFormat="1" outlineLevel="2" x14ac:dyDescent="0.2">
      <c r="A318" s="282"/>
      <c r="B318" s="282"/>
      <c r="C318" s="283"/>
      <c r="D318" s="284"/>
      <c r="E318" s="219" t="str">
        <f xml:space="preserve"> 'Calc_In-periodODI'!E$341</f>
        <v>In-period revenue adjustments to be applied in 2025-26 allowed revenues eligible for tax uplift - real (2022-23 CPIH FYA prices) (WWN)</v>
      </c>
      <c r="F318" s="219">
        <f xml:space="preserve"> 'Calc_In-periodODI'!F$341</f>
        <v>0</v>
      </c>
      <c r="G318" s="219" t="str">
        <f xml:space="preserve"> 'Calc_In-periodODI'!G$341</f>
        <v>£m</v>
      </c>
    </row>
    <row r="319" spans="1:23" s="219" customFormat="1" outlineLevel="2" x14ac:dyDescent="0.2">
      <c r="A319" s="282"/>
      <c r="B319" s="282"/>
      <c r="C319" s="283"/>
      <c r="D319" s="284"/>
      <c r="E319" s="219" t="str">
        <f xml:space="preserve"> 'Calc_In-periodODI'!E$342</f>
        <v>In-period revenue adjustments to be applied in 2025-26 allowed revenues eligible for tax uplift - real (2022-23 CPIH FYA prices) (BR)</v>
      </c>
      <c r="F319" s="219">
        <f xml:space="preserve"> 'Calc_In-periodODI'!F$342</f>
        <v>0</v>
      </c>
      <c r="G319" s="219" t="str">
        <f xml:space="preserve"> 'Calc_In-periodODI'!G$342</f>
        <v>£m</v>
      </c>
    </row>
    <row r="320" spans="1:23" s="219" customFormat="1" outlineLevel="2" x14ac:dyDescent="0.2">
      <c r="A320" s="282"/>
      <c r="B320" s="282"/>
      <c r="C320" s="283"/>
      <c r="D320" s="284"/>
      <c r="E320" s="219" t="str">
        <f xml:space="preserve"> 'Calc_In-periodODI'!E$343</f>
        <v>In-period revenue adjustments to be applied in 2025-26 allowed revenues eligible for tax uplift - real (2022-23 CPIH FYA prices) (ADDN1)</v>
      </c>
      <c r="F320" s="219">
        <f xml:space="preserve"> 'Calc_In-periodODI'!F$343</f>
        <v>0</v>
      </c>
      <c r="G320" s="219" t="str">
        <f xml:space="preserve"> 'Calc_In-periodODI'!G$343</f>
        <v>£m</v>
      </c>
    </row>
    <row r="321" spans="1:7" s="219" customFormat="1" outlineLevel="2" x14ac:dyDescent="0.2">
      <c r="A321" s="282"/>
      <c r="B321" s="282"/>
      <c r="C321" s="283"/>
      <c r="D321" s="284"/>
      <c r="E321" s="219" t="str">
        <f xml:space="preserve"> 'Calc_In-periodODI'!E$344</f>
        <v>In-period revenue adjustments to be applied in 2025-26 allowed revenues eligible for tax uplift - real (2022-23 CPIH FYA prices) (ADDN2)</v>
      </c>
      <c r="F321" s="219">
        <f xml:space="preserve"> 'Calc_In-periodODI'!F$344</f>
        <v>0</v>
      </c>
      <c r="G321" s="219" t="str">
        <f xml:space="preserve"> 'Calc_In-periodODI'!G$344</f>
        <v>£m</v>
      </c>
    </row>
    <row r="322" spans="1:7" s="219" customFormat="1" outlineLevel="2" x14ac:dyDescent="0.2">
      <c r="A322" s="282"/>
      <c r="B322" s="282"/>
      <c r="C322" s="283"/>
      <c r="D322" s="284"/>
    </row>
    <row r="323" spans="1:7" s="219" customFormat="1" outlineLevel="2" x14ac:dyDescent="0.2">
      <c r="A323" s="282"/>
      <c r="B323" s="282"/>
      <c r="C323" s="283"/>
      <c r="D323" s="284"/>
      <c r="E323" s="219" t="str">
        <f xml:space="preserve"> 'Calc_In-periodODI'!E$345</f>
        <v>In-period revenue adjustments to be applied in 2025-26 allowed revenues eligible for tax uplift - real (2022-23 CPIH FYA prices) (Residential retail)</v>
      </c>
      <c r="F323" s="219">
        <f xml:space="preserve"> 'Calc_In-periodODI'!F$345</f>
        <v>0</v>
      </c>
      <c r="G323" s="219" t="str">
        <f xml:space="preserve"> 'Calc_In-periodODI'!G$345</f>
        <v>£m</v>
      </c>
    </row>
    <row r="324" spans="1:7" s="219" customFormat="1" outlineLevel="2" x14ac:dyDescent="0.2">
      <c r="A324" s="282"/>
      <c r="B324" s="282"/>
      <c r="C324" s="283"/>
      <c r="D324" s="284"/>
      <c r="E324" s="219" t="str">
        <f xml:space="preserve"> 'Calc_In-periodODI'!E$346</f>
        <v>In-period revenue adjustments to be applied in 2025-26 allowed revenues eligible for tax uplift - real (2022-23 CPIH FYA prices) (Business retail)</v>
      </c>
      <c r="F324" s="219">
        <f xml:space="preserve"> 'Calc_In-periodODI'!F$346</f>
        <v>0</v>
      </c>
      <c r="G324" s="219" t="str">
        <f xml:space="preserve"> 'Calc_In-periodODI'!G$346</f>
        <v>£m</v>
      </c>
    </row>
    <row r="325" spans="1:7" s="219" customFormat="1" outlineLevel="2" x14ac:dyDescent="0.2">
      <c r="A325" s="282"/>
      <c r="B325" s="282"/>
      <c r="C325" s="283"/>
      <c r="D325" s="284"/>
    </row>
    <row r="326" spans="1:7" s="219" customFormat="1" outlineLevel="2" x14ac:dyDescent="0.2">
      <c r="A326" s="282"/>
      <c r="B326" s="282"/>
      <c r="C326" s="283"/>
      <c r="D326" s="284"/>
      <c r="E326" s="219" t="str">
        <f xml:space="preserve"> 'Calc_In-periodODI'!E$386</f>
        <v>In-period revenue adjustments to be applied in 2025-26 allowed revenues not eligible for tax uplift - real (2022-23 CPIH FYA prices) (WR)</v>
      </c>
      <c r="F326" s="219">
        <f xml:space="preserve"> 'Calc_In-periodODI'!F$386</f>
        <v>0</v>
      </c>
      <c r="G326" s="219" t="str">
        <f xml:space="preserve"> 'Calc_In-periodODI'!G$386</f>
        <v>£m</v>
      </c>
    </row>
    <row r="327" spans="1:7" s="219" customFormat="1" outlineLevel="2" x14ac:dyDescent="0.2">
      <c r="A327" s="282"/>
      <c r="B327" s="282"/>
      <c r="C327" s="283"/>
      <c r="D327" s="284"/>
      <c r="E327" s="219" t="str">
        <f xml:space="preserve"> 'Calc_In-periodODI'!E$387</f>
        <v>In-period revenue adjustments to be applied in 2025-26 allowed revenues not eligible for tax uplift - real (2022-23 CPIH FYA prices) (WN)</v>
      </c>
      <c r="F327" s="219">
        <f xml:space="preserve"> 'Calc_In-periodODI'!F$387</f>
        <v>-11.253796577642731</v>
      </c>
      <c r="G327" s="219" t="str">
        <f xml:space="preserve"> 'Calc_In-periodODI'!G$387</f>
        <v>£m</v>
      </c>
    </row>
    <row r="328" spans="1:7" s="219" customFormat="1" outlineLevel="2" x14ac:dyDescent="0.2">
      <c r="A328" s="282"/>
      <c r="B328" s="282"/>
      <c r="C328" s="283"/>
      <c r="D328" s="284"/>
      <c r="E328" s="219" t="str">
        <f xml:space="preserve"> 'Calc_In-periodODI'!E$388</f>
        <v>In-period revenue adjustments to be applied in 2025-26 allowed revenues not eligible for tax uplift - real (2022-23 CPIH FYA prices) (WWN)</v>
      </c>
      <c r="F328" s="219">
        <f xml:space="preserve"> 'Calc_In-periodODI'!F$388</f>
        <v>-2.0129797697105389</v>
      </c>
      <c r="G328" s="219" t="str">
        <f xml:space="preserve"> 'Calc_In-periodODI'!G$388</f>
        <v>£m</v>
      </c>
    </row>
    <row r="329" spans="1:7" s="219" customFormat="1" outlineLevel="2" x14ac:dyDescent="0.2">
      <c r="A329" s="282"/>
      <c r="B329" s="282"/>
      <c r="C329" s="283"/>
      <c r="D329" s="284"/>
      <c r="E329" s="219" t="str">
        <f xml:space="preserve"> 'Calc_In-periodODI'!E$389</f>
        <v>In-period revenue adjustments to be applied in 2025-26 allowed revenues not eligible for tax uplift - real (2022-23 CPIH FYA prices) (BR)</v>
      </c>
      <c r="F329" s="219">
        <f xml:space="preserve"> 'Calc_In-periodODI'!F$389</f>
        <v>0</v>
      </c>
      <c r="G329" s="219" t="str">
        <f xml:space="preserve"> 'Calc_In-periodODI'!G$389</f>
        <v>£m</v>
      </c>
    </row>
    <row r="330" spans="1:7" s="219" customFormat="1" outlineLevel="2" x14ac:dyDescent="0.2">
      <c r="A330" s="282"/>
      <c r="B330" s="282"/>
      <c r="C330" s="283"/>
      <c r="D330" s="284"/>
      <c r="E330" s="219" t="str">
        <f xml:space="preserve"> 'Calc_In-periodODI'!E$390</f>
        <v>In-period revenue adjustments to be applied in 2025-26 allowed revenues not eligible for tax uplift - real (2022-23 CPIH FYA prices) (ADDN1)</v>
      </c>
      <c r="F330" s="219">
        <f xml:space="preserve"> 'Calc_In-periodODI'!F$390</f>
        <v>0</v>
      </c>
      <c r="G330" s="219" t="str">
        <f xml:space="preserve"> 'Calc_In-periodODI'!G$390</f>
        <v>£m</v>
      </c>
    </row>
    <row r="331" spans="1:7" s="219" customFormat="1" outlineLevel="2" x14ac:dyDescent="0.2">
      <c r="A331" s="282"/>
      <c r="B331" s="282"/>
      <c r="C331" s="283"/>
      <c r="D331" s="284"/>
      <c r="E331" s="219" t="str">
        <f xml:space="preserve"> 'Calc_In-periodODI'!E$391</f>
        <v>In-period revenue adjustments to be applied in 2025-26 allowed revenues not eligible for tax uplift - real (2022-23 CPIH FYA prices) (ADDN2)</v>
      </c>
      <c r="F331" s="219">
        <f xml:space="preserve"> 'Calc_In-periodODI'!F$391</f>
        <v>0</v>
      </c>
      <c r="G331" s="219" t="str">
        <f xml:space="preserve"> 'Calc_In-periodODI'!G$391</f>
        <v>£m</v>
      </c>
    </row>
    <row r="332" spans="1:7" s="219" customFormat="1" outlineLevel="2" x14ac:dyDescent="0.2">
      <c r="A332" s="282"/>
      <c r="B332" s="282"/>
      <c r="C332" s="283"/>
      <c r="D332" s="284"/>
    </row>
    <row r="333" spans="1:7" s="219" customFormat="1" outlineLevel="2" x14ac:dyDescent="0.2">
      <c r="A333" s="282"/>
      <c r="B333" s="282"/>
      <c r="C333" s="283"/>
      <c r="D333" s="284"/>
      <c r="E333" s="219" t="str">
        <f xml:space="preserve"> 'Calc_In-periodODI'!E$392</f>
        <v>In-period revenue adjustments to be applied in 2025-26 allowed revenues not eligible for tax uplift - real (2022-23 CPIH FYA prices) (Residential retail)</v>
      </c>
      <c r="F333" s="219">
        <f xml:space="preserve"> 'Calc_In-periodODI'!F$392</f>
        <v>2.3612665920358227</v>
      </c>
      <c r="G333" s="219" t="str">
        <f xml:space="preserve"> 'Calc_In-periodODI'!G$392</f>
        <v>£m</v>
      </c>
    </row>
    <row r="334" spans="1:7" s="219" customFormat="1" outlineLevel="2" x14ac:dyDescent="0.2">
      <c r="A334" s="282"/>
      <c r="B334" s="282"/>
      <c r="C334" s="283"/>
      <c r="D334" s="284"/>
      <c r="E334" s="219" t="str">
        <f xml:space="preserve"> 'Calc_In-periodODI'!E$393</f>
        <v>In-period revenue adjustments to be applied in 2025-26 allowed revenues not eligible for tax uplift - real (2022-23 CPIH FYA prices) (Business retail)</v>
      </c>
      <c r="F334" s="219">
        <f xml:space="preserve"> 'Calc_In-periodODI'!F$393</f>
        <v>-0.14757916200223892</v>
      </c>
      <c r="G334" s="219" t="str">
        <f xml:space="preserve"> 'Calc_In-periodODI'!G$393</f>
        <v>£m</v>
      </c>
    </row>
    <row r="335" spans="1:7" s="166" customFormat="1" outlineLevel="2" x14ac:dyDescent="0.2">
      <c r="A335" s="279"/>
      <c r="B335" s="279"/>
      <c r="C335" s="280"/>
      <c r="D335" s="281"/>
    </row>
    <row r="336" spans="1:7" s="219" customFormat="1" outlineLevel="2" x14ac:dyDescent="0.2">
      <c r="A336" s="282"/>
      <c r="B336" s="282"/>
      <c r="C336" s="283"/>
      <c r="D336" s="284"/>
      <c r="E336" s="219" t="str">
        <f xml:space="preserve"> InpS!E$368</f>
        <v>2025-26 year ending March</v>
      </c>
      <c r="F336" s="285">
        <f xml:space="preserve"> InpS!F$368</f>
        <v>2026</v>
      </c>
      <c r="G336" s="219" t="str">
        <f xml:space="preserve"> InpS!G$368</f>
        <v>Year#</v>
      </c>
    </row>
    <row r="337" spans="1:23" s="166" customFormat="1" outlineLevel="2" x14ac:dyDescent="0.2">
      <c r="A337" s="279"/>
      <c r="B337" s="279"/>
      <c r="C337" s="280"/>
      <c r="D337" s="281"/>
    </row>
    <row r="338" spans="1:23" s="166" customFormat="1" outlineLevel="2" x14ac:dyDescent="0.2">
      <c r="A338" s="279"/>
      <c r="B338" s="279"/>
      <c r="C338" s="280"/>
      <c r="D338" s="281"/>
      <c r="E338" s="166" t="s">
        <v>1398</v>
      </c>
      <c r="G338" s="166" t="s">
        <v>158</v>
      </c>
      <c r="H338" s="166">
        <f t="shared" ref="H338:H343" si="193" xml:space="preserve"> SUM(J338:W338)</f>
        <v>0</v>
      </c>
      <c r="J338" s="166">
        <f t="shared" ref="J338:W338" si="194" xml:space="preserve"> IF( J$4 = $F$336, $F316, 0 )</f>
        <v>0</v>
      </c>
      <c r="K338" s="166">
        <f t="shared" si="194"/>
        <v>0</v>
      </c>
      <c r="L338" s="166">
        <f t="shared" si="194"/>
        <v>0</v>
      </c>
      <c r="M338" s="166">
        <f t="shared" si="194"/>
        <v>0</v>
      </c>
      <c r="N338" s="166">
        <f t="shared" si="194"/>
        <v>0</v>
      </c>
      <c r="O338" s="166">
        <f t="shared" si="194"/>
        <v>0</v>
      </c>
      <c r="P338" s="166">
        <f t="shared" si="194"/>
        <v>0</v>
      </c>
      <c r="Q338" s="166">
        <f t="shared" si="194"/>
        <v>0</v>
      </c>
      <c r="R338" s="166">
        <f t="shared" si="194"/>
        <v>0</v>
      </c>
      <c r="S338" s="166">
        <f t="shared" si="194"/>
        <v>0</v>
      </c>
      <c r="T338" s="166">
        <f t="shared" si="194"/>
        <v>0</v>
      </c>
      <c r="U338" s="166">
        <f t="shared" si="194"/>
        <v>0</v>
      </c>
      <c r="V338" s="166">
        <f t="shared" si="194"/>
        <v>0</v>
      </c>
      <c r="W338" s="166">
        <f t="shared" si="194"/>
        <v>0</v>
      </c>
    </row>
    <row r="339" spans="1:23" s="166" customFormat="1" outlineLevel="2" x14ac:dyDescent="0.2">
      <c r="A339" s="279"/>
      <c r="B339" s="279"/>
      <c r="C339" s="280"/>
      <c r="D339" s="281"/>
      <c r="E339" s="166" t="s">
        <v>1399</v>
      </c>
      <c r="G339" s="166" t="s">
        <v>158</v>
      </c>
      <c r="H339" s="166">
        <f t="shared" si="193"/>
        <v>0</v>
      </c>
      <c r="J339" s="166">
        <f t="shared" ref="J339:W339" si="195" xml:space="preserve"> IF( J$4 = $F$336, $F317, 0 )</f>
        <v>0</v>
      </c>
      <c r="K339" s="166">
        <f t="shared" si="195"/>
        <v>0</v>
      </c>
      <c r="L339" s="166">
        <f t="shared" si="195"/>
        <v>0</v>
      </c>
      <c r="M339" s="166">
        <f t="shared" si="195"/>
        <v>0</v>
      </c>
      <c r="N339" s="166">
        <f t="shared" si="195"/>
        <v>0</v>
      </c>
      <c r="O339" s="166">
        <f t="shared" si="195"/>
        <v>0</v>
      </c>
      <c r="P339" s="166">
        <f t="shared" si="195"/>
        <v>0</v>
      </c>
      <c r="Q339" s="166">
        <f t="shared" si="195"/>
        <v>0</v>
      </c>
      <c r="R339" s="166">
        <f t="shared" si="195"/>
        <v>0</v>
      </c>
      <c r="S339" s="166">
        <f t="shared" si="195"/>
        <v>0</v>
      </c>
      <c r="T339" s="166">
        <f t="shared" si="195"/>
        <v>0</v>
      </c>
      <c r="U339" s="166">
        <f t="shared" si="195"/>
        <v>0</v>
      </c>
      <c r="V339" s="166">
        <f t="shared" si="195"/>
        <v>0</v>
      </c>
      <c r="W339" s="166">
        <f t="shared" si="195"/>
        <v>0</v>
      </c>
    </row>
    <row r="340" spans="1:23" s="166" customFormat="1" outlineLevel="2" x14ac:dyDescent="0.2">
      <c r="A340" s="279"/>
      <c r="B340" s="279"/>
      <c r="C340" s="280"/>
      <c r="D340" s="281"/>
      <c r="E340" s="166" t="s">
        <v>1400</v>
      </c>
      <c r="G340" s="166" t="s">
        <v>158</v>
      </c>
      <c r="H340" s="166">
        <f t="shared" si="193"/>
        <v>0</v>
      </c>
      <c r="J340" s="166">
        <f t="shared" ref="J340:W340" si="196" xml:space="preserve"> IF( J$4 = $F$336, $F318, 0 )</f>
        <v>0</v>
      </c>
      <c r="K340" s="166">
        <f t="shared" si="196"/>
        <v>0</v>
      </c>
      <c r="L340" s="166">
        <f t="shared" si="196"/>
        <v>0</v>
      </c>
      <c r="M340" s="166">
        <f t="shared" si="196"/>
        <v>0</v>
      </c>
      <c r="N340" s="166">
        <f t="shared" si="196"/>
        <v>0</v>
      </c>
      <c r="O340" s="166">
        <f t="shared" si="196"/>
        <v>0</v>
      </c>
      <c r="P340" s="166">
        <f t="shared" si="196"/>
        <v>0</v>
      </c>
      <c r="Q340" s="166">
        <f t="shared" si="196"/>
        <v>0</v>
      </c>
      <c r="R340" s="166">
        <f t="shared" si="196"/>
        <v>0</v>
      </c>
      <c r="S340" s="166">
        <f t="shared" si="196"/>
        <v>0</v>
      </c>
      <c r="T340" s="166">
        <f t="shared" si="196"/>
        <v>0</v>
      </c>
      <c r="U340" s="166">
        <f t="shared" si="196"/>
        <v>0</v>
      </c>
      <c r="V340" s="166">
        <f t="shared" si="196"/>
        <v>0</v>
      </c>
      <c r="W340" s="166">
        <f t="shared" si="196"/>
        <v>0</v>
      </c>
    </row>
    <row r="341" spans="1:23" s="166" customFormat="1" outlineLevel="2" x14ac:dyDescent="0.2">
      <c r="A341" s="279"/>
      <c r="B341" s="279"/>
      <c r="C341" s="280"/>
      <c r="D341" s="281"/>
      <c r="E341" s="166" t="s">
        <v>1401</v>
      </c>
      <c r="G341" s="166" t="s">
        <v>158</v>
      </c>
      <c r="H341" s="166">
        <f t="shared" si="193"/>
        <v>0</v>
      </c>
      <c r="J341" s="166">
        <f t="shared" ref="J341:W341" si="197" xml:space="preserve"> IF( J$4 = $F$336, $F319, 0 )</f>
        <v>0</v>
      </c>
      <c r="K341" s="166">
        <f t="shared" si="197"/>
        <v>0</v>
      </c>
      <c r="L341" s="166">
        <f t="shared" si="197"/>
        <v>0</v>
      </c>
      <c r="M341" s="166">
        <f t="shared" si="197"/>
        <v>0</v>
      </c>
      <c r="N341" s="166">
        <f t="shared" si="197"/>
        <v>0</v>
      </c>
      <c r="O341" s="166">
        <f t="shared" si="197"/>
        <v>0</v>
      </c>
      <c r="P341" s="166">
        <f t="shared" si="197"/>
        <v>0</v>
      </c>
      <c r="Q341" s="166">
        <f t="shared" si="197"/>
        <v>0</v>
      </c>
      <c r="R341" s="166">
        <f t="shared" si="197"/>
        <v>0</v>
      </c>
      <c r="S341" s="166">
        <f t="shared" si="197"/>
        <v>0</v>
      </c>
      <c r="T341" s="166">
        <f t="shared" si="197"/>
        <v>0</v>
      </c>
      <c r="U341" s="166">
        <f t="shared" si="197"/>
        <v>0</v>
      </c>
      <c r="V341" s="166">
        <f t="shared" si="197"/>
        <v>0</v>
      </c>
      <c r="W341" s="166">
        <f t="shared" si="197"/>
        <v>0</v>
      </c>
    </row>
    <row r="342" spans="1:23" s="166" customFormat="1" outlineLevel="2" x14ac:dyDescent="0.2">
      <c r="A342" s="279"/>
      <c r="B342" s="279"/>
      <c r="C342" s="280"/>
      <c r="D342" s="281"/>
      <c r="E342" s="166" t="s">
        <v>1402</v>
      </c>
      <c r="G342" s="166" t="s">
        <v>158</v>
      </c>
      <c r="H342" s="166">
        <f t="shared" si="193"/>
        <v>0</v>
      </c>
      <c r="J342" s="166">
        <f t="shared" ref="J342:W342" si="198" xml:space="preserve"> IF( J$4 = $F$336, $F320, 0 )</f>
        <v>0</v>
      </c>
      <c r="K342" s="166">
        <f t="shared" si="198"/>
        <v>0</v>
      </c>
      <c r="L342" s="166">
        <f t="shared" si="198"/>
        <v>0</v>
      </c>
      <c r="M342" s="166">
        <f t="shared" si="198"/>
        <v>0</v>
      </c>
      <c r="N342" s="166">
        <f t="shared" si="198"/>
        <v>0</v>
      </c>
      <c r="O342" s="166">
        <f t="shared" si="198"/>
        <v>0</v>
      </c>
      <c r="P342" s="166">
        <f t="shared" si="198"/>
        <v>0</v>
      </c>
      <c r="Q342" s="166">
        <f t="shared" si="198"/>
        <v>0</v>
      </c>
      <c r="R342" s="166">
        <f t="shared" si="198"/>
        <v>0</v>
      </c>
      <c r="S342" s="166">
        <f t="shared" si="198"/>
        <v>0</v>
      </c>
      <c r="T342" s="166">
        <f t="shared" si="198"/>
        <v>0</v>
      </c>
      <c r="U342" s="166">
        <f t="shared" si="198"/>
        <v>0</v>
      </c>
      <c r="V342" s="166">
        <f t="shared" si="198"/>
        <v>0</v>
      </c>
      <c r="W342" s="166">
        <f t="shared" si="198"/>
        <v>0</v>
      </c>
    </row>
    <row r="343" spans="1:23" s="166" customFormat="1" outlineLevel="2" x14ac:dyDescent="0.2">
      <c r="A343" s="279"/>
      <c r="B343" s="279"/>
      <c r="C343" s="280"/>
      <c r="D343" s="281"/>
      <c r="E343" s="166" t="s">
        <v>1403</v>
      </c>
      <c r="G343" s="166" t="s">
        <v>158</v>
      </c>
      <c r="H343" s="166">
        <f t="shared" si="193"/>
        <v>0</v>
      </c>
      <c r="J343" s="166">
        <f t="shared" ref="J343:W343" si="199" xml:space="preserve"> IF( J$4 = $F$336, $F321, 0 )</f>
        <v>0</v>
      </c>
      <c r="K343" s="166">
        <f t="shared" si="199"/>
        <v>0</v>
      </c>
      <c r="L343" s="166">
        <f t="shared" si="199"/>
        <v>0</v>
      </c>
      <c r="M343" s="166">
        <f t="shared" si="199"/>
        <v>0</v>
      </c>
      <c r="N343" s="166">
        <f t="shared" si="199"/>
        <v>0</v>
      </c>
      <c r="O343" s="166">
        <f t="shared" si="199"/>
        <v>0</v>
      </c>
      <c r="P343" s="166">
        <f t="shared" si="199"/>
        <v>0</v>
      </c>
      <c r="Q343" s="166">
        <f t="shared" si="199"/>
        <v>0</v>
      </c>
      <c r="R343" s="166">
        <f t="shared" si="199"/>
        <v>0</v>
      </c>
      <c r="S343" s="166">
        <f t="shared" si="199"/>
        <v>0</v>
      </c>
      <c r="T343" s="166">
        <f t="shared" si="199"/>
        <v>0</v>
      </c>
      <c r="U343" s="166">
        <f t="shared" si="199"/>
        <v>0</v>
      </c>
      <c r="V343" s="166">
        <f t="shared" si="199"/>
        <v>0</v>
      </c>
      <c r="W343" s="166">
        <f t="shared" si="199"/>
        <v>0</v>
      </c>
    </row>
    <row r="344" spans="1:23" s="166" customFormat="1" outlineLevel="2" x14ac:dyDescent="0.2">
      <c r="A344" s="279"/>
      <c r="B344" s="279"/>
      <c r="C344" s="280"/>
      <c r="D344" s="281"/>
    </row>
    <row r="345" spans="1:23" s="166" customFormat="1" outlineLevel="2" x14ac:dyDescent="0.2">
      <c r="A345" s="279"/>
      <c r="B345" s="279"/>
      <c r="C345" s="280"/>
      <c r="D345" s="281"/>
      <c r="E345" s="166" t="s">
        <v>1404</v>
      </c>
      <c r="G345" s="166" t="s">
        <v>158</v>
      </c>
      <c r="H345" s="166">
        <f t="shared" ref="H345:H346" si="200" xml:space="preserve"> SUM(J345:W345)</f>
        <v>0</v>
      </c>
      <c r="J345" s="166">
        <f t="shared" ref="J345:W345" si="201" xml:space="preserve"> IF( J$4 = $F$336, $F323, 0 )</f>
        <v>0</v>
      </c>
      <c r="K345" s="166">
        <f t="shared" si="201"/>
        <v>0</v>
      </c>
      <c r="L345" s="166">
        <f t="shared" si="201"/>
        <v>0</v>
      </c>
      <c r="M345" s="166">
        <f t="shared" si="201"/>
        <v>0</v>
      </c>
      <c r="N345" s="166">
        <f t="shared" si="201"/>
        <v>0</v>
      </c>
      <c r="O345" s="166">
        <f t="shared" si="201"/>
        <v>0</v>
      </c>
      <c r="P345" s="166">
        <f t="shared" si="201"/>
        <v>0</v>
      </c>
      <c r="Q345" s="166">
        <f t="shared" si="201"/>
        <v>0</v>
      </c>
      <c r="R345" s="166">
        <f t="shared" si="201"/>
        <v>0</v>
      </c>
      <c r="S345" s="166">
        <f t="shared" si="201"/>
        <v>0</v>
      </c>
      <c r="T345" s="166">
        <f t="shared" si="201"/>
        <v>0</v>
      </c>
      <c r="U345" s="166">
        <f t="shared" si="201"/>
        <v>0</v>
      </c>
      <c r="V345" s="166">
        <f t="shared" si="201"/>
        <v>0</v>
      </c>
      <c r="W345" s="166">
        <f t="shared" si="201"/>
        <v>0</v>
      </c>
    </row>
    <row r="346" spans="1:23" s="166" customFormat="1" outlineLevel="2" x14ac:dyDescent="0.2">
      <c r="A346" s="279"/>
      <c r="B346" s="279"/>
      <c r="C346" s="280"/>
      <c r="D346" s="281"/>
      <c r="E346" s="166" t="s">
        <v>1405</v>
      </c>
      <c r="G346" s="166" t="s">
        <v>158</v>
      </c>
      <c r="H346" s="166">
        <f t="shared" si="200"/>
        <v>0</v>
      </c>
      <c r="J346" s="166">
        <f t="shared" ref="J346:W346" si="202" xml:space="preserve"> IF( J$4 = $F$336, $F324, 0 )</f>
        <v>0</v>
      </c>
      <c r="K346" s="166">
        <f t="shared" si="202"/>
        <v>0</v>
      </c>
      <c r="L346" s="166">
        <f t="shared" si="202"/>
        <v>0</v>
      </c>
      <c r="M346" s="166">
        <f t="shared" si="202"/>
        <v>0</v>
      </c>
      <c r="N346" s="166">
        <f t="shared" si="202"/>
        <v>0</v>
      </c>
      <c r="O346" s="166">
        <f t="shared" si="202"/>
        <v>0</v>
      </c>
      <c r="P346" s="166">
        <f t="shared" si="202"/>
        <v>0</v>
      </c>
      <c r="Q346" s="166">
        <f t="shared" si="202"/>
        <v>0</v>
      </c>
      <c r="R346" s="166">
        <f t="shared" si="202"/>
        <v>0</v>
      </c>
      <c r="S346" s="166">
        <f t="shared" si="202"/>
        <v>0</v>
      </c>
      <c r="T346" s="166">
        <f t="shared" si="202"/>
        <v>0</v>
      </c>
      <c r="U346" s="166">
        <f t="shared" si="202"/>
        <v>0</v>
      </c>
      <c r="V346" s="166">
        <f t="shared" si="202"/>
        <v>0</v>
      </c>
      <c r="W346" s="166">
        <f t="shared" si="202"/>
        <v>0</v>
      </c>
    </row>
    <row r="347" spans="1:23" s="166" customFormat="1" outlineLevel="2" x14ac:dyDescent="0.2">
      <c r="A347" s="279"/>
      <c r="B347" s="279"/>
      <c r="C347" s="280"/>
      <c r="D347" s="281"/>
    </row>
    <row r="348" spans="1:23" s="166" customFormat="1" outlineLevel="2" x14ac:dyDescent="0.2">
      <c r="A348" s="279"/>
      <c r="B348" s="279"/>
      <c r="C348" s="280"/>
      <c r="D348" s="281"/>
      <c r="E348" s="166" t="s">
        <v>1406</v>
      </c>
      <c r="G348" s="166" t="s">
        <v>158</v>
      </c>
      <c r="H348" s="166">
        <f t="shared" ref="H348:H353" si="203" xml:space="preserve"> SUM(J348:W348)</f>
        <v>0</v>
      </c>
      <c r="J348" s="166">
        <f t="shared" ref="J348:W348" si="204" xml:space="preserve"> IF( J$4 = $F$336, $F326, 0 )</f>
        <v>0</v>
      </c>
      <c r="K348" s="166">
        <f t="shared" si="204"/>
        <v>0</v>
      </c>
      <c r="L348" s="166">
        <f t="shared" si="204"/>
        <v>0</v>
      </c>
      <c r="M348" s="166">
        <f t="shared" si="204"/>
        <v>0</v>
      </c>
      <c r="N348" s="166">
        <f t="shared" si="204"/>
        <v>0</v>
      </c>
      <c r="O348" s="166">
        <f t="shared" si="204"/>
        <v>0</v>
      </c>
      <c r="P348" s="166">
        <f t="shared" si="204"/>
        <v>0</v>
      </c>
      <c r="Q348" s="166">
        <f t="shared" si="204"/>
        <v>0</v>
      </c>
      <c r="R348" s="166">
        <f t="shared" si="204"/>
        <v>0</v>
      </c>
      <c r="S348" s="166">
        <f t="shared" si="204"/>
        <v>0</v>
      </c>
      <c r="T348" s="166">
        <f t="shared" si="204"/>
        <v>0</v>
      </c>
      <c r="U348" s="166">
        <f t="shared" si="204"/>
        <v>0</v>
      </c>
      <c r="V348" s="166">
        <f t="shared" si="204"/>
        <v>0</v>
      </c>
      <c r="W348" s="166">
        <f t="shared" si="204"/>
        <v>0</v>
      </c>
    </row>
    <row r="349" spans="1:23" s="166" customFormat="1" outlineLevel="2" x14ac:dyDescent="0.2">
      <c r="A349" s="279"/>
      <c r="B349" s="279"/>
      <c r="C349" s="280"/>
      <c r="D349" s="281"/>
      <c r="E349" s="166" t="s">
        <v>1407</v>
      </c>
      <c r="G349" s="166" t="s">
        <v>158</v>
      </c>
      <c r="H349" s="166">
        <f t="shared" si="203"/>
        <v>-11.253796577642731</v>
      </c>
      <c r="J349" s="166">
        <f t="shared" ref="J349:W349" si="205" xml:space="preserve"> IF( J$4 = $F$336, $F327, 0 )</f>
        <v>0</v>
      </c>
      <c r="K349" s="166">
        <f t="shared" si="205"/>
        <v>0</v>
      </c>
      <c r="L349" s="166">
        <f t="shared" si="205"/>
        <v>0</v>
      </c>
      <c r="M349" s="166">
        <f t="shared" si="205"/>
        <v>0</v>
      </c>
      <c r="N349" s="166">
        <f t="shared" si="205"/>
        <v>0</v>
      </c>
      <c r="O349" s="166">
        <f t="shared" si="205"/>
        <v>0</v>
      </c>
      <c r="P349" s="166">
        <f t="shared" si="205"/>
        <v>0</v>
      </c>
      <c r="Q349" s="166">
        <f t="shared" si="205"/>
        <v>0</v>
      </c>
      <c r="R349" s="166">
        <f t="shared" si="205"/>
        <v>0</v>
      </c>
      <c r="S349" s="166">
        <f t="shared" si="205"/>
        <v>-11.253796577642731</v>
      </c>
      <c r="T349" s="166">
        <f t="shared" si="205"/>
        <v>0</v>
      </c>
      <c r="U349" s="166">
        <f t="shared" si="205"/>
        <v>0</v>
      </c>
      <c r="V349" s="166">
        <f t="shared" si="205"/>
        <v>0</v>
      </c>
      <c r="W349" s="166">
        <f t="shared" si="205"/>
        <v>0</v>
      </c>
    </row>
    <row r="350" spans="1:23" s="166" customFormat="1" outlineLevel="2" x14ac:dyDescent="0.2">
      <c r="A350" s="279"/>
      <c r="B350" s="279"/>
      <c r="C350" s="280"/>
      <c r="D350" s="281"/>
      <c r="E350" s="166" t="s">
        <v>1408</v>
      </c>
      <c r="G350" s="166" t="s">
        <v>158</v>
      </c>
      <c r="H350" s="166">
        <f t="shared" si="203"/>
        <v>-2.0129797697105389</v>
      </c>
      <c r="J350" s="166">
        <f t="shared" ref="J350:W350" si="206" xml:space="preserve"> IF( J$4 = $F$336, $F328, 0 )</f>
        <v>0</v>
      </c>
      <c r="K350" s="166">
        <f t="shared" si="206"/>
        <v>0</v>
      </c>
      <c r="L350" s="166">
        <f t="shared" si="206"/>
        <v>0</v>
      </c>
      <c r="M350" s="166">
        <f t="shared" si="206"/>
        <v>0</v>
      </c>
      <c r="N350" s="166">
        <f t="shared" si="206"/>
        <v>0</v>
      </c>
      <c r="O350" s="166">
        <f t="shared" si="206"/>
        <v>0</v>
      </c>
      <c r="P350" s="166">
        <f t="shared" si="206"/>
        <v>0</v>
      </c>
      <c r="Q350" s="166">
        <f t="shared" si="206"/>
        <v>0</v>
      </c>
      <c r="R350" s="166">
        <f t="shared" si="206"/>
        <v>0</v>
      </c>
      <c r="S350" s="166">
        <f t="shared" si="206"/>
        <v>-2.0129797697105389</v>
      </c>
      <c r="T350" s="166">
        <f t="shared" si="206"/>
        <v>0</v>
      </c>
      <c r="U350" s="166">
        <f t="shared" si="206"/>
        <v>0</v>
      </c>
      <c r="V350" s="166">
        <f t="shared" si="206"/>
        <v>0</v>
      </c>
      <c r="W350" s="166">
        <f t="shared" si="206"/>
        <v>0</v>
      </c>
    </row>
    <row r="351" spans="1:23" s="166" customFormat="1" outlineLevel="2" x14ac:dyDescent="0.2">
      <c r="A351" s="279"/>
      <c r="B351" s="279"/>
      <c r="C351" s="280"/>
      <c r="D351" s="281"/>
      <c r="E351" s="166" t="s">
        <v>1409</v>
      </c>
      <c r="G351" s="166" t="s">
        <v>158</v>
      </c>
      <c r="H351" s="166">
        <f t="shared" si="203"/>
        <v>0</v>
      </c>
      <c r="J351" s="166">
        <f t="shared" ref="J351:W351" si="207" xml:space="preserve"> IF( J$4 = $F$336, $F329, 0 )</f>
        <v>0</v>
      </c>
      <c r="K351" s="166">
        <f t="shared" si="207"/>
        <v>0</v>
      </c>
      <c r="L351" s="166">
        <f t="shared" si="207"/>
        <v>0</v>
      </c>
      <c r="M351" s="166">
        <f t="shared" si="207"/>
        <v>0</v>
      </c>
      <c r="N351" s="166">
        <f t="shared" si="207"/>
        <v>0</v>
      </c>
      <c r="O351" s="166">
        <f t="shared" si="207"/>
        <v>0</v>
      </c>
      <c r="P351" s="166">
        <f t="shared" si="207"/>
        <v>0</v>
      </c>
      <c r="Q351" s="166">
        <f t="shared" si="207"/>
        <v>0</v>
      </c>
      <c r="R351" s="166">
        <f t="shared" si="207"/>
        <v>0</v>
      </c>
      <c r="S351" s="166">
        <f t="shared" si="207"/>
        <v>0</v>
      </c>
      <c r="T351" s="166">
        <f t="shared" si="207"/>
        <v>0</v>
      </c>
      <c r="U351" s="166">
        <f t="shared" si="207"/>
        <v>0</v>
      </c>
      <c r="V351" s="166">
        <f t="shared" si="207"/>
        <v>0</v>
      </c>
      <c r="W351" s="166">
        <f t="shared" si="207"/>
        <v>0</v>
      </c>
    </row>
    <row r="352" spans="1:23" s="166" customFormat="1" outlineLevel="2" x14ac:dyDescent="0.2">
      <c r="A352" s="279"/>
      <c r="B352" s="279"/>
      <c r="C352" s="280"/>
      <c r="D352" s="281"/>
      <c r="E352" s="166" t="s">
        <v>1410</v>
      </c>
      <c r="G352" s="166" t="s">
        <v>158</v>
      </c>
      <c r="H352" s="166">
        <f t="shared" si="203"/>
        <v>0</v>
      </c>
      <c r="J352" s="166">
        <f t="shared" ref="J352:W352" si="208" xml:space="preserve"> IF( J$4 = $F$336, $F330, 0 )</f>
        <v>0</v>
      </c>
      <c r="K352" s="166">
        <f t="shared" si="208"/>
        <v>0</v>
      </c>
      <c r="L352" s="166">
        <f t="shared" si="208"/>
        <v>0</v>
      </c>
      <c r="M352" s="166">
        <f t="shared" si="208"/>
        <v>0</v>
      </c>
      <c r="N352" s="166">
        <f t="shared" si="208"/>
        <v>0</v>
      </c>
      <c r="O352" s="166">
        <f t="shared" si="208"/>
        <v>0</v>
      </c>
      <c r="P352" s="166">
        <f t="shared" si="208"/>
        <v>0</v>
      </c>
      <c r="Q352" s="166">
        <f t="shared" si="208"/>
        <v>0</v>
      </c>
      <c r="R352" s="166">
        <f t="shared" si="208"/>
        <v>0</v>
      </c>
      <c r="S352" s="166">
        <f t="shared" si="208"/>
        <v>0</v>
      </c>
      <c r="T352" s="166">
        <f t="shared" si="208"/>
        <v>0</v>
      </c>
      <c r="U352" s="166">
        <f t="shared" si="208"/>
        <v>0</v>
      </c>
      <c r="V352" s="166">
        <f t="shared" si="208"/>
        <v>0</v>
      </c>
      <c r="W352" s="166">
        <f t="shared" si="208"/>
        <v>0</v>
      </c>
    </row>
    <row r="353" spans="1:23" s="166" customFormat="1" outlineLevel="2" x14ac:dyDescent="0.2">
      <c r="A353" s="279"/>
      <c r="B353" s="279"/>
      <c r="C353" s="280"/>
      <c r="D353" s="281"/>
      <c r="E353" s="166" t="s">
        <v>1411</v>
      </c>
      <c r="G353" s="166" t="s">
        <v>158</v>
      </c>
      <c r="H353" s="166">
        <f t="shared" si="203"/>
        <v>0</v>
      </c>
      <c r="J353" s="166">
        <f t="shared" ref="J353:W353" si="209" xml:space="preserve"> IF( J$4 = $F$336, $F331, 0 )</f>
        <v>0</v>
      </c>
      <c r="K353" s="166">
        <f t="shared" si="209"/>
        <v>0</v>
      </c>
      <c r="L353" s="166">
        <f t="shared" si="209"/>
        <v>0</v>
      </c>
      <c r="M353" s="166">
        <f t="shared" si="209"/>
        <v>0</v>
      </c>
      <c r="N353" s="166">
        <f t="shared" si="209"/>
        <v>0</v>
      </c>
      <c r="O353" s="166">
        <f t="shared" si="209"/>
        <v>0</v>
      </c>
      <c r="P353" s="166">
        <f t="shared" si="209"/>
        <v>0</v>
      </c>
      <c r="Q353" s="166">
        <f t="shared" si="209"/>
        <v>0</v>
      </c>
      <c r="R353" s="166">
        <f t="shared" si="209"/>
        <v>0</v>
      </c>
      <c r="S353" s="166">
        <f t="shared" si="209"/>
        <v>0</v>
      </c>
      <c r="T353" s="166">
        <f t="shared" si="209"/>
        <v>0</v>
      </c>
      <c r="U353" s="166">
        <f t="shared" si="209"/>
        <v>0</v>
      </c>
      <c r="V353" s="166">
        <f t="shared" si="209"/>
        <v>0</v>
      </c>
      <c r="W353" s="166">
        <f t="shared" si="209"/>
        <v>0</v>
      </c>
    </row>
    <row r="354" spans="1:23" s="166" customFormat="1" outlineLevel="2" x14ac:dyDescent="0.2">
      <c r="A354" s="279"/>
      <c r="B354" s="279"/>
      <c r="C354" s="280"/>
      <c r="D354" s="281"/>
    </row>
    <row r="355" spans="1:23" s="166" customFormat="1" outlineLevel="2" x14ac:dyDescent="0.2">
      <c r="A355" s="279"/>
      <c r="B355" s="279"/>
      <c r="C355" s="280"/>
      <c r="D355" s="281"/>
      <c r="E355" s="166" t="s">
        <v>1412</v>
      </c>
      <c r="G355" s="166" t="s">
        <v>158</v>
      </c>
      <c r="H355" s="166">
        <f t="shared" ref="H355:H356" si="210" xml:space="preserve"> SUM(J355:W355)</f>
        <v>2.3612665920358227</v>
      </c>
      <c r="J355" s="166">
        <f t="shared" ref="J355:W355" si="211" xml:space="preserve"> IF( J$4 = $F$336, $F333, 0 )</f>
        <v>0</v>
      </c>
      <c r="K355" s="166">
        <f t="shared" si="211"/>
        <v>0</v>
      </c>
      <c r="L355" s="166">
        <f t="shared" si="211"/>
        <v>0</v>
      </c>
      <c r="M355" s="166">
        <f t="shared" si="211"/>
        <v>0</v>
      </c>
      <c r="N355" s="166">
        <f t="shared" si="211"/>
        <v>0</v>
      </c>
      <c r="O355" s="166">
        <f t="shared" si="211"/>
        <v>0</v>
      </c>
      <c r="P355" s="166">
        <f t="shared" si="211"/>
        <v>0</v>
      </c>
      <c r="Q355" s="166">
        <f t="shared" si="211"/>
        <v>0</v>
      </c>
      <c r="R355" s="166">
        <f t="shared" si="211"/>
        <v>0</v>
      </c>
      <c r="S355" s="166">
        <f t="shared" si="211"/>
        <v>2.3612665920358227</v>
      </c>
      <c r="T355" s="166">
        <f t="shared" si="211"/>
        <v>0</v>
      </c>
      <c r="U355" s="166">
        <f t="shared" si="211"/>
        <v>0</v>
      </c>
      <c r="V355" s="166">
        <f t="shared" si="211"/>
        <v>0</v>
      </c>
      <c r="W355" s="166">
        <f t="shared" si="211"/>
        <v>0</v>
      </c>
    </row>
    <row r="356" spans="1:23" s="166" customFormat="1" outlineLevel="2" x14ac:dyDescent="0.2">
      <c r="A356" s="279"/>
      <c r="B356" s="279"/>
      <c r="C356" s="280"/>
      <c r="D356" s="281"/>
      <c r="E356" s="166" t="s">
        <v>1413</v>
      </c>
      <c r="G356" s="166" t="s">
        <v>158</v>
      </c>
      <c r="H356" s="166">
        <f t="shared" si="210"/>
        <v>-0.14757916200223892</v>
      </c>
      <c r="J356" s="166">
        <f t="shared" ref="J356:W356" si="212" xml:space="preserve"> IF( J$4 = $F$336, $F334, 0 )</f>
        <v>0</v>
      </c>
      <c r="K356" s="166">
        <f t="shared" si="212"/>
        <v>0</v>
      </c>
      <c r="L356" s="166">
        <f t="shared" si="212"/>
        <v>0</v>
      </c>
      <c r="M356" s="166">
        <f t="shared" si="212"/>
        <v>0</v>
      </c>
      <c r="N356" s="166">
        <f t="shared" si="212"/>
        <v>0</v>
      </c>
      <c r="O356" s="166">
        <f t="shared" si="212"/>
        <v>0</v>
      </c>
      <c r="P356" s="166">
        <f t="shared" si="212"/>
        <v>0</v>
      </c>
      <c r="Q356" s="166">
        <f t="shared" si="212"/>
        <v>0</v>
      </c>
      <c r="R356" s="166">
        <f t="shared" si="212"/>
        <v>0</v>
      </c>
      <c r="S356" s="166">
        <f t="shared" si="212"/>
        <v>-0.14757916200223892</v>
      </c>
      <c r="T356" s="166">
        <f t="shared" si="212"/>
        <v>0</v>
      </c>
      <c r="U356" s="166">
        <f t="shared" si="212"/>
        <v>0</v>
      </c>
      <c r="V356" s="166">
        <f t="shared" si="212"/>
        <v>0</v>
      </c>
      <c r="W356" s="166">
        <f t="shared" si="212"/>
        <v>0</v>
      </c>
    </row>
    <row r="357" spans="1:23" s="166" customFormat="1" outlineLevel="1" x14ac:dyDescent="0.2">
      <c r="A357" s="279"/>
      <c r="B357" s="279"/>
      <c r="C357" s="280"/>
      <c r="D357" s="281"/>
    </row>
    <row r="358" spans="1:23" s="166" customFormat="1" outlineLevel="1" x14ac:dyDescent="0.2">
      <c r="A358" s="279"/>
      <c r="B358" s="163" t="s">
        <v>1259</v>
      </c>
      <c r="C358" s="280"/>
      <c r="D358" s="281"/>
    </row>
    <row r="359" spans="1:23" s="219" customFormat="1" outlineLevel="2" x14ac:dyDescent="0.2">
      <c r="A359" s="282"/>
      <c r="B359" s="282"/>
      <c r="C359" s="283"/>
      <c r="D359" s="284"/>
      <c r="E359" s="219" t="str">
        <f xml:space="preserve"> 'Calc_In-periodODI'!E$348</f>
        <v>In-period revenue adjustments to be applied in 2026-27 allowed revenues eligible for tax uplift - real (2022-23 CPIH FYA prices) (WR)</v>
      </c>
      <c r="F359" s="219">
        <f xml:space="preserve"> 'Calc_In-periodODI'!F$348</f>
        <v>0</v>
      </c>
      <c r="G359" s="219" t="str">
        <f xml:space="preserve"> 'Calc_In-periodODI'!G$348</f>
        <v>£m</v>
      </c>
    </row>
    <row r="360" spans="1:23" s="219" customFormat="1" outlineLevel="2" x14ac:dyDescent="0.2">
      <c r="A360" s="282"/>
      <c r="B360" s="282"/>
      <c r="C360" s="283"/>
      <c r="D360" s="284"/>
      <c r="E360" s="219" t="str">
        <f xml:space="preserve"> 'Calc_In-periodODI'!E$349</f>
        <v>In-period revenue adjustments to be applied in 2026-27 allowed revenues eligible for tax uplift - real (2022-23 CPIH FYA prices) (WN)</v>
      </c>
      <c r="F360" s="219">
        <f xml:space="preserve"> 'Calc_In-periodODI'!F$349</f>
        <v>0</v>
      </c>
      <c r="G360" s="219" t="str">
        <f xml:space="preserve"> 'Calc_In-periodODI'!G$349</f>
        <v>£m</v>
      </c>
    </row>
    <row r="361" spans="1:23" s="219" customFormat="1" outlineLevel="2" x14ac:dyDescent="0.2">
      <c r="A361" s="282"/>
      <c r="B361" s="282"/>
      <c r="C361" s="283"/>
      <c r="D361" s="284"/>
      <c r="E361" s="219" t="str">
        <f xml:space="preserve"> 'Calc_In-periodODI'!E$350</f>
        <v>In-period revenue adjustments to be applied in 2026-27 allowed revenues eligible for tax uplift - real (2022-23 CPIH FYA prices) (WWN)</v>
      </c>
      <c r="F361" s="219">
        <f xml:space="preserve"> 'Calc_In-periodODI'!F$350</f>
        <v>0</v>
      </c>
      <c r="G361" s="219" t="str">
        <f xml:space="preserve"> 'Calc_In-periodODI'!G$350</f>
        <v>£m</v>
      </c>
    </row>
    <row r="362" spans="1:23" s="219" customFormat="1" outlineLevel="2" x14ac:dyDescent="0.2">
      <c r="A362" s="282"/>
      <c r="B362" s="282"/>
      <c r="C362" s="283"/>
      <c r="D362" s="284"/>
      <c r="E362" s="219" t="str">
        <f xml:space="preserve"> 'Calc_In-periodODI'!E$351</f>
        <v>In-period revenue adjustments to be applied in 2026-27 allowed revenues eligible for tax uplift - real (2022-23 CPIH FYA prices) (BR)</v>
      </c>
      <c r="F362" s="219">
        <f xml:space="preserve"> 'Calc_In-periodODI'!F$351</f>
        <v>0</v>
      </c>
      <c r="G362" s="219" t="str">
        <f xml:space="preserve"> 'Calc_In-periodODI'!G$351</f>
        <v>£m</v>
      </c>
    </row>
    <row r="363" spans="1:23" s="219" customFormat="1" outlineLevel="2" x14ac:dyDescent="0.2">
      <c r="A363" s="282"/>
      <c r="B363" s="282"/>
      <c r="C363" s="283"/>
      <c r="D363" s="284"/>
      <c r="E363" s="219" t="str">
        <f xml:space="preserve"> 'Calc_In-periodODI'!E$352</f>
        <v>In-period revenue adjustments to be applied in 2026-27 allowed revenues eligible for tax uplift - real (2022-23 CPIH FYA prices) (ADDN1)</v>
      </c>
      <c r="F363" s="219">
        <f xml:space="preserve"> 'Calc_In-periodODI'!F$352</f>
        <v>0</v>
      </c>
      <c r="G363" s="219" t="str">
        <f xml:space="preserve"> 'Calc_In-periodODI'!G$352</f>
        <v>£m</v>
      </c>
    </row>
    <row r="364" spans="1:23" s="219" customFormat="1" outlineLevel="2" x14ac:dyDescent="0.2">
      <c r="A364" s="282"/>
      <c r="B364" s="282"/>
      <c r="C364" s="283"/>
      <c r="D364" s="284"/>
      <c r="E364" s="219" t="str">
        <f xml:space="preserve"> 'Calc_In-periodODI'!E$353</f>
        <v>In-period revenue adjustments to be applied in 2026-27 allowed revenues eligible for tax uplift - real (2022-23 CPIH FYA prices) (ADDN2)</v>
      </c>
      <c r="F364" s="219">
        <f xml:space="preserve"> 'Calc_In-periodODI'!F$353</f>
        <v>0</v>
      </c>
      <c r="G364" s="219" t="str">
        <f xml:space="preserve"> 'Calc_In-periodODI'!G$353</f>
        <v>£m</v>
      </c>
    </row>
    <row r="365" spans="1:23" s="219" customFormat="1" outlineLevel="2" x14ac:dyDescent="0.2">
      <c r="A365" s="282"/>
      <c r="B365" s="282"/>
      <c r="C365" s="283"/>
      <c r="D365" s="284"/>
    </row>
    <row r="366" spans="1:23" s="219" customFormat="1" outlineLevel="2" x14ac:dyDescent="0.2">
      <c r="A366" s="282"/>
      <c r="B366" s="282"/>
      <c r="C366" s="283"/>
      <c r="D366" s="284"/>
      <c r="E366" s="219" t="str">
        <f xml:space="preserve"> 'Calc_In-periodODI'!E$354</f>
        <v>In-period revenue adjustments to be applied in 2026-27 allowed revenues eligible for tax uplift - real (2022-23 CPIH FYA prices) (Residential retail)</v>
      </c>
      <c r="F366" s="219">
        <f xml:space="preserve"> 'Calc_In-periodODI'!F$354</f>
        <v>0</v>
      </c>
      <c r="G366" s="219" t="str">
        <f xml:space="preserve"> 'Calc_In-periodODI'!G$354</f>
        <v>£m</v>
      </c>
    </row>
    <row r="367" spans="1:23" s="219" customFormat="1" outlineLevel="2" x14ac:dyDescent="0.2">
      <c r="A367" s="282"/>
      <c r="B367" s="282"/>
      <c r="C367" s="283"/>
      <c r="D367" s="284"/>
      <c r="E367" s="219" t="str">
        <f xml:space="preserve"> 'Calc_In-periodODI'!E$355</f>
        <v>In-period revenue adjustments to be applied in 2026-27 allowed revenues eligible for tax uplift - real (2022-23 CPIH FYA prices) (Business retail)</v>
      </c>
      <c r="F367" s="219">
        <f xml:space="preserve"> 'Calc_In-periodODI'!F$355</f>
        <v>0</v>
      </c>
      <c r="G367" s="219" t="str">
        <f xml:space="preserve"> 'Calc_In-periodODI'!G$355</f>
        <v>£m</v>
      </c>
    </row>
    <row r="368" spans="1:23" s="166" customFormat="1" outlineLevel="2" x14ac:dyDescent="0.2">
      <c r="A368" s="279"/>
      <c r="B368" s="279"/>
      <c r="C368" s="280"/>
      <c r="D368" s="281"/>
    </row>
    <row r="369" spans="1:23" s="219" customFormat="1" outlineLevel="2" x14ac:dyDescent="0.2">
      <c r="A369" s="282"/>
      <c r="B369" s="282"/>
      <c r="C369" s="283"/>
      <c r="D369" s="284"/>
      <c r="E369" s="219" t="str">
        <f xml:space="preserve"> 'Calc_In-periodODI'!E$395</f>
        <v>In-period revenue adjustments to be applied in 2026-27 allowed revenues not eligible for tax uplift - real (2022-23 CPIH FYA prices) (WR)</v>
      </c>
      <c r="F369" s="219">
        <f xml:space="preserve"> 'Calc_In-periodODI'!F$395</f>
        <v>0</v>
      </c>
      <c r="G369" s="219" t="str">
        <f xml:space="preserve"> 'Calc_In-periodODI'!G$395</f>
        <v>£m</v>
      </c>
    </row>
    <row r="370" spans="1:23" s="219" customFormat="1" outlineLevel="2" x14ac:dyDescent="0.2">
      <c r="A370" s="282"/>
      <c r="B370" s="282"/>
      <c r="C370" s="283"/>
      <c r="D370" s="284"/>
      <c r="E370" s="219" t="str">
        <f xml:space="preserve"> 'Calc_In-periodODI'!E$396</f>
        <v>In-period revenue adjustments to be applied in 2026-27 allowed revenues not eligible for tax uplift - real (2022-23 CPIH FYA prices) (WN)</v>
      </c>
      <c r="F370" s="219">
        <f xml:space="preserve"> 'Calc_In-periodODI'!F$396</f>
        <v>-11.046005117543578</v>
      </c>
      <c r="G370" s="219" t="str">
        <f xml:space="preserve"> 'Calc_In-periodODI'!G$396</f>
        <v>£m</v>
      </c>
    </row>
    <row r="371" spans="1:23" s="219" customFormat="1" outlineLevel="2" x14ac:dyDescent="0.2">
      <c r="A371" s="282"/>
      <c r="B371" s="282"/>
      <c r="C371" s="283"/>
      <c r="D371" s="284"/>
      <c r="E371" s="219" t="str">
        <f xml:space="preserve"> 'Calc_In-periodODI'!E$397</f>
        <v>In-period revenue adjustments to be applied in 2026-27 allowed revenues not eligible for tax uplift - real (2022-23 CPIH FYA prices) (WWN)</v>
      </c>
      <c r="F371" s="219">
        <f xml:space="preserve"> 'Calc_In-periodODI'!F$397</f>
        <v>-1.9480449384295535</v>
      </c>
      <c r="G371" s="219" t="str">
        <f xml:space="preserve"> 'Calc_In-periodODI'!G$397</f>
        <v>£m</v>
      </c>
    </row>
    <row r="372" spans="1:23" s="219" customFormat="1" outlineLevel="2" x14ac:dyDescent="0.2">
      <c r="A372" s="282"/>
      <c r="B372" s="282"/>
      <c r="C372" s="283"/>
      <c r="D372" s="284"/>
      <c r="E372" s="219" t="str">
        <f xml:space="preserve"> 'Calc_In-periodODI'!E$398</f>
        <v>In-period revenue adjustments to be applied in 2026-27 allowed revenues not eligible for tax uplift - real (2022-23 CPIH FYA prices) (BR)</v>
      </c>
      <c r="F372" s="219">
        <f xml:space="preserve"> 'Calc_In-periodODI'!F$398</f>
        <v>0</v>
      </c>
      <c r="G372" s="219" t="str">
        <f xml:space="preserve"> 'Calc_In-periodODI'!G$398</f>
        <v>£m</v>
      </c>
    </row>
    <row r="373" spans="1:23" s="219" customFormat="1" outlineLevel="2" x14ac:dyDescent="0.2">
      <c r="A373" s="282"/>
      <c r="B373" s="282"/>
      <c r="C373" s="283"/>
      <c r="D373" s="284"/>
      <c r="E373" s="219" t="str">
        <f xml:space="preserve"> 'Calc_In-periodODI'!E$399</f>
        <v>In-period revenue adjustments to be applied in 2026-27 allowed revenues not eligible for tax uplift - real (2022-23 CPIH FYA prices) (ADDN1)</v>
      </c>
      <c r="F373" s="219">
        <f xml:space="preserve"> 'Calc_In-periodODI'!F$399</f>
        <v>0</v>
      </c>
      <c r="G373" s="219" t="str">
        <f xml:space="preserve"> 'Calc_In-periodODI'!G$399</f>
        <v>£m</v>
      </c>
    </row>
    <row r="374" spans="1:23" s="219" customFormat="1" outlineLevel="2" x14ac:dyDescent="0.2">
      <c r="A374" s="282"/>
      <c r="B374" s="282"/>
      <c r="C374" s="283"/>
      <c r="D374" s="284"/>
      <c r="E374" s="219" t="str">
        <f xml:space="preserve"> 'Calc_In-periodODI'!E$400</f>
        <v>In-period revenue adjustments to be applied in 2026-27 allowed revenues not eligible for tax uplift - real (2022-23 CPIH FYA prices) (ADDN2)</v>
      </c>
      <c r="F374" s="219">
        <f xml:space="preserve"> 'Calc_In-periodODI'!F$400</f>
        <v>0</v>
      </c>
      <c r="G374" s="219" t="str">
        <f xml:space="preserve"> 'Calc_In-periodODI'!G$400</f>
        <v>£m</v>
      </c>
    </row>
    <row r="375" spans="1:23" s="219" customFormat="1" outlineLevel="2" x14ac:dyDescent="0.2">
      <c r="A375" s="282"/>
      <c r="B375" s="282"/>
      <c r="C375" s="283"/>
      <c r="D375" s="284"/>
    </row>
    <row r="376" spans="1:23" s="219" customFormat="1" outlineLevel="2" x14ac:dyDescent="0.2">
      <c r="A376" s="282"/>
      <c r="B376" s="282"/>
      <c r="C376" s="283"/>
      <c r="D376" s="284"/>
      <c r="E376" s="219" t="str">
        <f xml:space="preserve"> 'Calc_In-periodODI'!E$401</f>
        <v>In-period revenue adjustments to be applied in 2026-27 allowed revenues not eligible for tax uplift - real (2022-23 CPIH FYA prices) (Residential retail)</v>
      </c>
      <c r="F376" s="219">
        <f xml:space="preserve"> 'Calc_In-periodODI'!F$401</f>
        <v>2.3612665920358227</v>
      </c>
      <c r="G376" s="219" t="str">
        <f xml:space="preserve"> 'Calc_In-periodODI'!G$401</f>
        <v>£m</v>
      </c>
    </row>
    <row r="377" spans="1:23" s="219" customFormat="1" outlineLevel="2" x14ac:dyDescent="0.2">
      <c r="A377" s="282"/>
      <c r="B377" s="282"/>
      <c r="C377" s="283"/>
      <c r="D377" s="284"/>
      <c r="E377" s="219" t="str">
        <f xml:space="preserve"> 'Calc_In-periodODI'!E$402</f>
        <v>In-period revenue adjustments to be applied in 2026-27 allowed revenues not eligible for tax uplift - real (2022-23 CPIH FYA prices) (Business retail)</v>
      </c>
      <c r="F377" s="219">
        <f xml:space="preserve"> 'Calc_In-periodODI'!F$402</f>
        <v>-0.14757916200223892</v>
      </c>
      <c r="G377" s="219" t="str">
        <f xml:space="preserve"> 'Calc_In-periodODI'!G$402</f>
        <v>£m</v>
      </c>
    </row>
    <row r="378" spans="1:23" s="219" customFormat="1" outlineLevel="2" x14ac:dyDescent="0.2">
      <c r="A378" s="282"/>
      <c r="B378" s="282"/>
      <c r="C378" s="283"/>
      <c r="D378" s="284"/>
    </row>
    <row r="379" spans="1:23" s="219" customFormat="1" outlineLevel="2" x14ac:dyDescent="0.2">
      <c r="A379" s="282"/>
      <c r="B379" s="282"/>
      <c r="C379" s="283"/>
      <c r="D379" s="284"/>
      <c r="E379" s="219" t="str">
        <f xml:space="preserve"> InpS!E$369</f>
        <v>2026-27 year ending March</v>
      </c>
      <c r="F379" s="285">
        <f xml:space="preserve"> InpS!F$369</f>
        <v>2027</v>
      </c>
      <c r="G379" s="219" t="str">
        <f xml:space="preserve"> InpS!G$369</f>
        <v>Year#</v>
      </c>
    </row>
    <row r="380" spans="1:23" s="219" customFormat="1" outlineLevel="2" x14ac:dyDescent="0.2">
      <c r="A380" s="282"/>
      <c r="B380" s="282"/>
      <c r="C380" s="283"/>
      <c r="D380" s="284"/>
    </row>
    <row r="381" spans="1:23" s="166" customFormat="1" outlineLevel="2" x14ac:dyDescent="0.2">
      <c r="A381" s="279"/>
      <c r="B381" s="279"/>
      <c r="C381" s="280"/>
      <c r="D381" s="281"/>
      <c r="E381" s="166" t="s">
        <v>1414</v>
      </c>
      <c r="G381" s="166" t="s">
        <v>158</v>
      </c>
      <c r="H381" s="166">
        <f t="shared" ref="H381:H386" si="213" xml:space="preserve"> SUM(J381:W381)</f>
        <v>0</v>
      </c>
      <c r="J381" s="166">
        <f t="shared" ref="J381:W381" si="214" xml:space="preserve"> IF( J$4 = $F$379, $F359, 0 )</f>
        <v>0</v>
      </c>
      <c r="K381" s="166">
        <f t="shared" si="214"/>
        <v>0</v>
      </c>
      <c r="L381" s="166">
        <f t="shared" si="214"/>
        <v>0</v>
      </c>
      <c r="M381" s="166">
        <f t="shared" si="214"/>
        <v>0</v>
      </c>
      <c r="N381" s="166">
        <f t="shared" si="214"/>
        <v>0</v>
      </c>
      <c r="O381" s="166">
        <f t="shared" si="214"/>
        <v>0</v>
      </c>
      <c r="P381" s="166">
        <f t="shared" si="214"/>
        <v>0</v>
      </c>
      <c r="Q381" s="166">
        <f t="shared" si="214"/>
        <v>0</v>
      </c>
      <c r="R381" s="166">
        <f t="shared" si="214"/>
        <v>0</v>
      </c>
      <c r="S381" s="166">
        <f t="shared" si="214"/>
        <v>0</v>
      </c>
      <c r="T381" s="166">
        <f t="shared" si="214"/>
        <v>0</v>
      </c>
      <c r="U381" s="166">
        <f t="shared" si="214"/>
        <v>0</v>
      </c>
      <c r="V381" s="166">
        <f t="shared" si="214"/>
        <v>0</v>
      </c>
      <c r="W381" s="166">
        <f t="shared" si="214"/>
        <v>0</v>
      </c>
    </row>
    <row r="382" spans="1:23" s="166" customFormat="1" outlineLevel="2" x14ac:dyDescent="0.2">
      <c r="A382" s="279"/>
      <c r="B382" s="279"/>
      <c r="C382" s="280"/>
      <c r="D382" s="281"/>
      <c r="E382" s="166" t="s">
        <v>1415</v>
      </c>
      <c r="G382" s="166" t="s">
        <v>158</v>
      </c>
      <c r="H382" s="166">
        <f t="shared" si="213"/>
        <v>0</v>
      </c>
      <c r="J382" s="166">
        <f t="shared" ref="J382:W382" si="215" xml:space="preserve"> IF( J$4 = $F$379, $F360, 0 )</f>
        <v>0</v>
      </c>
      <c r="K382" s="166">
        <f t="shared" si="215"/>
        <v>0</v>
      </c>
      <c r="L382" s="166">
        <f t="shared" si="215"/>
        <v>0</v>
      </c>
      <c r="M382" s="166">
        <f t="shared" si="215"/>
        <v>0</v>
      </c>
      <c r="N382" s="166">
        <f t="shared" si="215"/>
        <v>0</v>
      </c>
      <c r="O382" s="166">
        <f t="shared" si="215"/>
        <v>0</v>
      </c>
      <c r="P382" s="166">
        <f t="shared" si="215"/>
        <v>0</v>
      </c>
      <c r="Q382" s="166">
        <f t="shared" si="215"/>
        <v>0</v>
      </c>
      <c r="R382" s="166">
        <f t="shared" si="215"/>
        <v>0</v>
      </c>
      <c r="S382" s="166">
        <f t="shared" si="215"/>
        <v>0</v>
      </c>
      <c r="T382" s="166">
        <f t="shared" si="215"/>
        <v>0</v>
      </c>
      <c r="U382" s="166">
        <f t="shared" si="215"/>
        <v>0</v>
      </c>
      <c r="V382" s="166">
        <f t="shared" si="215"/>
        <v>0</v>
      </c>
      <c r="W382" s="166">
        <f t="shared" si="215"/>
        <v>0</v>
      </c>
    </row>
    <row r="383" spans="1:23" s="166" customFormat="1" outlineLevel="2" x14ac:dyDescent="0.2">
      <c r="A383" s="279"/>
      <c r="B383" s="279"/>
      <c r="C383" s="280"/>
      <c r="D383" s="281"/>
      <c r="E383" s="166" t="s">
        <v>1416</v>
      </c>
      <c r="G383" s="166" t="s">
        <v>158</v>
      </c>
      <c r="H383" s="166">
        <f t="shared" si="213"/>
        <v>0</v>
      </c>
      <c r="J383" s="166">
        <f t="shared" ref="J383:W383" si="216" xml:space="preserve"> IF( J$4 = $F$379, $F361, 0 )</f>
        <v>0</v>
      </c>
      <c r="K383" s="166">
        <f t="shared" si="216"/>
        <v>0</v>
      </c>
      <c r="L383" s="166">
        <f t="shared" si="216"/>
        <v>0</v>
      </c>
      <c r="M383" s="166">
        <f t="shared" si="216"/>
        <v>0</v>
      </c>
      <c r="N383" s="166">
        <f t="shared" si="216"/>
        <v>0</v>
      </c>
      <c r="O383" s="166">
        <f t="shared" si="216"/>
        <v>0</v>
      </c>
      <c r="P383" s="166">
        <f t="shared" si="216"/>
        <v>0</v>
      </c>
      <c r="Q383" s="166">
        <f t="shared" si="216"/>
        <v>0</v>
      </c>
      <c r="R383" s="166">
        <f t="shared" si="216"/>
        <v>0</v>
      </c>
      <c r="S383" s="166">
        <f t="shared" si="216"/>
        <v>0</v>
      </c>
      <c r="T383" s="166">
        <f t="shared" si="216"/>
        <v>0</v>
      </c>
      <c r="U383" s="166">
        <f t="shared" si="216"/>
        <v>0</v>
      </c>
      <c r="V383" s="166">
        <f t="shared" si="216"/>
        <v>0</v>
      </c>
      <c r="W383" s="166">
        <f t="shared" si="216"/>
        <v>0</v>
      </c>
    </row>
    <row r="384" spans="1:23" s="166" customFormat="1" outlineLevel="2" x14ac:dyDescent="0.2">
      <c r="A384" s="279"/>
      <c r="B384" s="279"/>
      <c r="C384" s="280"/>
      <c r="D384" s="281"/>
      <c r="E384" s="166" t="s">
        <v>1417</v>
      </c>
      <c r="G384" s="166" t="s">
        <v>158</v>
      </c>
      <c r="H384" s="166">
        <f t="shared" si="213"/>
        <v>0</v>
      </c>
      <c r="J384" s="166">
        <f t="shared" ref="J384:W384" si="217" xml:space="preserve"> IF( J$4 = $F$379, $F362, 0 )</f>
        <v>0</v>
      </c>
      <c r="K384" s="166">
        <f t="shared" si="217"/>
        <v>0</v>
      </c>
      <c r="L384" s="166">
        <f t="shared" si="217"/>
        <v>0</v>
      </c>
      <c r="M384" s="166">
        <f t="shared" si="217"/>
        <v>0</v>
      </c>
      <c r="N384" s="166">
        <f t="shared" si="217"/>
        <v>0</v>
      </c>
      <c r="O384" s="166">
        <f t="shared" si="217"/>
        <v>0</v>
      </c>
      <c r="P384" s="166">
        <f t="shared" si="217"/>
        <v>0</v>
      </c>
      <c r="Q384" s="166">
        <f t="shared" si="217"/>
        <v>0</v>
      </c>
      <c r="R384" s="166">
        <f t="shared" si="217"/>
        <v>0</v>
      </c>
      <c r="S384" s="166">
        <f t="shared" si="217"/>
        <v>0</v>
      </c>
      <c r="T384" s="166">
        <f t="shared" si="217"/>
        <v>0</v>
      </c>
      <c r="U384" s="166">
        <f t="shared" si="217"/>
        <v>0</v>
      </c>
      <c r="V384" s="166">
        <f t="shared" si="217"/>
        <v>0</v>
      </c>
      <c r="W384" s="166">
        <f t="shared" si="217"/>
        <v>0</v>
      </c>
    </row>
    <row r="385" spans="1:23" s="166" customFormat="1" outlineLevel="2" x14ac:dyDescent="0.2">
      <c r="A385" s="279"/>
      <c r="B385" s="279"/>
      <c r="C385" s="280"/>
      <c r="D385" s="281"/>
      <c r="E385" s="166" t="s">
        <v>1418</v>
      </c>
      <c r="G385" s="166" t="s">
        <v>158</v>
      </c>
      <c r="H385" s="166">
        <f t="shared" si="213"/>
        <v>0</v>
      </c>
      <c r="J385" s="166">
        <f t="shared" ref="J385:W385" si="218" xml:space="preserve"> IF( J$4 = $F$379, $F363, 0 )</f>
        <v>0</v>
      </c>
      <c r="K385" s="166">
        <f t="shared" si="218"/>
        <v>0</v>
      </c>
      <c r="L385" s="166">
        <f t="shared" si="218"/>
        <v>0</v>
      </c>
      <c r="M385" s="166">
        <f t="shared" si="218"/>
        <v>0</v>
      </c>
      <c r="N385" s="166">
        <f t="shared" si="218"/>
        <v>0</v>
      </c>
      <c r="O385" s="166">
        <f t="shared" si="218"/>
        <v>0</v>
      </c>
      <c r="P385" s="166">
        <f t="shared" si="218"/>
        <v>0</v>
      </c>
      <c r="Q385" s="166">
        <f t="shared" si="218"/>
        <v>0</v>
      </c>
      <c r="R385" s="166">
        <f t="shared" si="218"/>
        <v>0</v>
      </c>
      <c r="S385" s="166">
        <f t="shared" si="218"/>
        <v>0</v>
      </c>
      <c r="T385" s="166">
        <f t="shared" si="218"/>
        <v>0</v>
      </c>
      <c r="U385" s="166">
        <f t="shared" si="218"/>
        <v>0</v>
      </c>
      <c r="V385" s="166">
        <f t="shared" si="218"/>
        <v>0</v>
      </c>
      <c r="W385" s="166">
        <f t="shared" si="218"/>
        <v>0</v>
      </c>
    </row>
    <row r="386" spans="1:23" s="166" customFormat="1" outlineLevel="2" x14ac:dyDescent="0.2">
      <c r="A386" s="279"/>
      <c r="B386" s="279"/>
      <c r="C386" s="280"/>
      <c r="D386" s="281"/>
      <c r="E386" s="166" t="s">
        <v>1419</v>
      </c>
      <c r="G386" s="166" t="s">
        <v>158</v>
      </c>
      <c r="H386" s="166">
        <f t="shared" si="213"/>
        <v>0</v>
      </c>
      <c r="J386" s="166">
        <f t="shared" ref="J386:W386" si="219" xml:space="preserve"> IF( J$4 = $F$379, $F364, 0 )</f>
        <v>0</v>
      </c>
      <c r="K386" s="166">
        <f t="shared" si="219"/>
        <v>0</v>
      </c>
      <c r="L386" s="166">
        <f t="shared" si="219"/>
        <v>0</v>
      </c>
      <c r="M386" s="166">
        <f t="shared" si="219"/>
        <v>0</v>
      </c>
      <c r="N386" s="166">
        <f t="shared" si="219"/>
        <v>0</v>
      </c>
      <c r="O386" s="166">
        <f t="shared" si="219"/>
        <v>0</v>
      </c>
      <c r="P386" s="166">
        <f t="shared" si="219"/>
        <v>0</v>
      </c>
      <c r="Q386" s="166">
        <f t="shared" si="219"/>
        <v>0</v>
      </c>
      <c r="R386" s="166">
        <f t="shared" si="219"/>
        <v>0</v>
      </c>
      <c r="S386" s="166">
        <f t="shared" si="219"/>
        <v>0</v>
      </c>
      <c r="T386" s="166">
        <f t="shared" si="219"/>
        <v>0</v>
      </c>
      <c r="U386" s="166">
        <f t="shared" si="219"/>
        <v>0</v>
      </c>
      <c r="V386" s="166">
        <f t="shared" si="219"/>
        <v>0</v>
      </c>
      <c r="W386" s="166">
        <f t="shared" si="219"/>
        <v>0</v>
      </c>
    </row>
    <row r="387" spans="1:23" s="166" customFormat="1" outlineLevel="2" x14ac:dyDescent="0.2">
      <c r="A387" s="279"/>
      <c r="B387" s="279"/>
      <c r="C387" s="280"/>
      <c r="D387" s="281"/>
    </row>
    <row r="388" spans="1:23" s="166" customFormat="1" outlineLevel="2" x14ac:dyDescent="0.2">
      <c r="A388" s="279"/>
      <c r="B388" s="279"/>
      <c r="C388" s="280"/>
      <c r="D388" s="281"/>
      <c r="E388" s="166" t="s">
        <v>1420</v>
      </c>
      <c r="G388" s="166" t="s">
        <v>158</v>
      </c>
      <c r="H388" s="166">
        <f t="shared" ref="H388:H389" si="220" xml:space="preserve"> SUM(J388:W388)</f>
        <v>0</v>
      </c>
      <c r="J388" s="166">
        <f t="shared" ref="J388:W388" si="221" xml:space="preserve"> IF( J$4 = $F$379, $F366, 0 )</f>
        <v>0</v>
      </c>
      <c r="K388" s="166">
        <f t="shared" si="221"/>
        <v>0</v>
      </c>
      <c r="L388" s="166">
        <f t="shared" si="221"/>
        <v>0</v>
      </c>
      <c r="M388" s="166">
        <f t="shared" si="221"/>
        <v>0</v>
      </c>
      <c r="N388" s="166">
        <f t="shared" si="221"/>
        <v>0</v>
      </c>
      <c r="O388" s="166">
        <f t="shared" si="221"/>
        <v>0</v>
      </c>
      <c r="P388" s="166">
        <f t="shared" si="221"/>
        <v>0</v>
      </c>
      <c r="Q388" s="166">
        <f t="shared" si="221"/>
        <v>0</v>
      </c>
      <c r="R388" s="166">
        <f t="shared" si="221"/>
        <v>0</v>
      </c>
      <c r="S388" s="166">
        <f t="shared" si="221"/>
        <v>0</v>
      </c>
      <c r="T388" s="166">
        <f t="shared" si="221"/>
        <v>0</v>
      </c>
      <c r="U388" s="166">
        <f t="shared" si="221"/>
        <v>0</v>
      </c>
      <c r="V388" s="166">
        <f t="shared" si="221"/>
        <v>0</v>
      </c>
      <c r="W388" s="166">
        <f t="shared" si="221"/>
        <v>0</v>
      </c>
    </row>
    <row r="389" spans="1:23" s="166" customFormat="1" outlineLevel="2" x14ac:dyDescent="0.2">
      <c r="A389" s="279"/>
      <c r="B389" s="279"/>
      <c r="C389" s="280"/>
      <c r="D389" s="281"/>
      <c r="E389" s="166" t="s">
        <v>1421</v>
      </c>
      <c r="G389" s="166" t="s">
        <v>158</v>
      </c>
      <c r="H389" s="166">
        <f t="shared" si="220"/>
        <v>0</v>
      </c>
      <c r="J389" s="166">
        <f t="shared" ref="J389:W389" si="222" xml:space="preserve"> IF( J$4 = $F$379, $F367, 0 )</f>
        <v>0</v>
      </c>
      <c r="K389" s="166">
        <f t="shared" si="222"/>
        <v>0</v>
      </c>
      <c r="L389" s="166">
        <f t="shared" si="222"/>
        <v>0</v>
      </c>
      <c r="M389" s="166">
        <f t="shared" si="222"/>
        <v>0</v>
      </c>
      <c r="N389" s="166">
        <f t="shared" si="222"/>
        <v>0</v>
      </c>
      <c r="O389" s="166">
        <f t="shared" si="222"/>
        <v>0</v>
      </c>
      <c r="P389" s="166">
        <f t="shared" si="222"/>
        <v>0</v>
      </c>
      <c r="Q389" s="166">
        <f t="shared" si="222"/>
        <v>0</v>
      </c>
      <c r="R389" s="166">
        <f t="shared" si="222"/>
        <v>0</v>
      </c>
      <c r="S389" s="166">
        <f t="shared" si="222"/>
        <v>0</v>
      </c>
      <c r="T389" s="166">
        <f t="shared" si="222"/>
        <v>0</v>
      </c>
      <c r="U389" s="166">
        <f t="shared" si="222"/>
        <v>0</v>
      </c>
      <c r="V389" s="166">
        <f t="shared" si="222"/>
        <v>0</v>
      </c>
      <c r="W389" s="166">
        <f t="shared" si="222"/>
        <v>0</v>
      </c>
    </row>
    <row r="390" spans="1:23" s="166" customFormat="1" outlineLevel="2" x14ac:dyDescent="0.2">
      <c r="A390" s="279"/>
      <c r="B390" s="279"/>
      <c r="C390" s="280"/>
      <c r="D390" s="281"/>
    </row>
    <row r="391" spans="1:23" s="166" customFormat="1" outlineLevel="2" x14ac:dyDescent="0.2">
      <c r="A391" s="279"/>
      <c r="B391" s="279"/>
      <c r="C391" s="280"/>
      <c r="D391" s="281"/>
      <c r="E391" s="166" t="s">
        <v>1422</v>
      </c>
      <c r="G391" s="166" t="s">
        <v>158</v>
      </c>
      <c r="H391" s="166">
        <f t="shared" ref="H391:H396" si="223" xml:space="preserve"> SUM(J391:W391)</f>
        <v>0</v>
      </c>
      <c r="J391" s="166">
        <f t="shared" ref="J391:W391" si="224" xml:space="preserve"> IF( J$4 = $F$379, $F369, 0 )</f>
        <v>0</v>
      </c>
      <c r="K391" s="166">
        <f t="shared" si="224"/>
        <v>0</v>
      </c>
      <c r="L391" s="166">
        <f t="shared" si="224"/>
        <v>0</v>
      </c>
      <c r="M391" s="166">
        <f t="shared" si="224"/>
        <v>0</v>
      </c>
      <c r="N391" s="166">
        <f t="shared" si="224"/>
        <v>0</v>
      </c>
      <c r="O391" s="166">
        <f t="shared" si="224"/>
        <v>0</v>
      </c>
      <c r="P391" s="166">
        <f t="shared" si="224"/>
        <v>0</v>
      </c>
      <c r="Q391" s="166">
        <f t="shared" si="224"/>
        <v>0</v>
      </c>
      <c r="R391" s="166">
        <f t="shared" si="224"/>
        <v>0</v>
      </c>
      <c r="S391" s="166">
        <f t="shared" si="224"/>
        <v>0</v>
      </c>
      <c r="T391" s="166">
        <f t="shared" si="224"/>
        <v>0</v>
      </c>
      <c r="U391" s="166">
        <f t="shared" si="224"/>
        <v>0</v>
      </c>
      <c r="V391" s="166">
        <f t="shared" si="224"/>
        <v>0</v>
      </c>
      <c r="W391" s="166">
        <f t="shared" si="224"/>
        <v>0</v>
      </c>
    </row>
    <row r="392" spans="1:23" s="166" customFormat="1" outlineLevel="2" x14ac:dyDescent="0.2">
      <c r="A392" s="279"/>
      <c r="B392" s="279"/>
      <c r="C392" s="280"/>
      <c r="D392" s="281"/>
      <c r="E392" s="166" t="s">
        <v>1423</v>
      </c>
      <c r="G392" s="166" t="s">
        <v>158</v>
      </c>
      <c r="H392" s="166">
        <f t="shared" si="223"/>
        <v>-11.046005117543578</v>
      </c>
      <c r="J392" s="166">
        <f t="shared" ref="J392:W392" si="225" xml:space="preserve"> IF( J$4 = $F$379, $F370, 0 )</f>
        <v>0</v>
      </c>
      <c r="K392" s="166">
        <f t="shared" si="225"/>
        <v>0</v>
      </c>
      <c r="L392" s="166">
        <f t="shared" si="225"/>
        <v>0</v>
      </c>
      <c r="M392" s="166">
        <f t="shared" si="225"/>
        <v>0</v>
      </c>
      <c r="N392" s="166">
        <f t="shared" si="225"/>
        <v>0</v>
      </c>
      <c r="O392" s="166">
        <f t="shared" si="225"/>
        <v>0</v>
      </c>
      <c r="P392" s="166">
        <f t="shared" si="225"/>
        <v>0</v>
      </c>
      <c r="Q392" s="166">
        <f t="shared" si="225"/>
        <v>0</v>
      </c>
      <c r="R392" s="166">
        <f t="shared" si="225"/>
        <v>0</v>
      </c>
      <c r="S392" s="166">
        <f t="shared" si="225"/>
        <v>0</v>
      </c>
      <c r="T392" s="166">
        <f t="shared" si="225"/>
        <v>-11.046005117543578</v>
      </c>
      <c r="U392" s="166">
        <f t="shared" si="225"/>
        <v>0</v>
      </c>
      <c r="V392" s="166">
        <f t="shared" si="225"/>
        <v>0</v>
      </c>
      <c r="W392" s="166">
        <f t="shared" si="225"/>
        <v>0</v>
      </c>
    </row>
    <row r="393" spans="1:23" s="166" customFormat="1" outlineLevel="2" x14ac:dyDescent="0.2">
      <c r="A393" s="279"/>
      <c r="B393" s="279"/>
      <c r="C393" s="280"/>
      <c r="D393" s="281"/>
      <c r="E393" s="166" t="s">
        <v>1424</v>
      </c>
      <c r="G393" s="166" t="s">
        <v>158</v>
      </c>
      <c r="H393" s="166">
        <f t="shared" si="223"/>
        <v>-1.9480449384295535</v>
      </c>
      <c r="J393" s="166">
        <f t="shared" ref="J393:W393" si="226" xml:space="preserve"> IF( J$4 = $F$379, $F371, 0 )</f>
        <v>0</v>
      </c>
      <c r="K393" s="166">
        <f t="shared" si="226"/>
        <v>0</v>
      </c>
      <c r="L393" s="166">
        <f t="shared" si="226"/>
        <v>0</v>
      </c>
      <c r="M393" s="166">
        <f t="shared" si="226"/>
        <v>0</v>
      </c>
      <c r="N393" s="166">
        <f t="shared" si="226"/>
        <v>0</v>
      </c>
      <c r="O393" s="166">
        <f t="shared" si="226"/>
        <v>0</v>
      </c>
      <c r="P393" s="166">
        <f t="shared" si="226"/>
        <v>0</v>
      </c>
      <c r="Q393" s="166">
        <f t="shared" si="226"/>
        <v>0</v>
      </c>
      <c r="R393" s="166">
        <f t="shared" si="226"/>
        <v>0</v>
      </c>
      <c r="S393" s="166">
        <f t="shared" si="226"/>
        <v>0</v>
      </c>
      <c r="T393" s="166">
        <f t="shared" si="226"/>
        <v>-1.9480449384295535</v>
      </c>
      <c r="U393" s="166">
        <f t="shared" si="226"/>
        <v>0</v>
      </c>
      <c r="V393" s="166">
        <f t="shared" si="226"/>
        <v>0</v>
      </c>
      <c r="W393" s="166">
        <f t="shared" si="226"/>
        <v>0</v>
      </c>
    </row>
    <row r="394" spans="1:23" s="166" customFormat="1" outlineLevel="2" x14ac:dyDescent="0.2">
      <c r="A394" s="279"/>
      <c r="B394" s="279"/>
      <c r="C394" s="280"/>
      <c r="D394" s="281"/>
      <c r="E394" s="166" t="s">
        <v>1425</v>
      </c>
      <c r="G394" s="166" t="s">
        <v>158</v>
      </c>
      <c r="H394" s="166">
        <f t="shared" si="223"/>
        <v>0</v>
      </c>
      <c r="J394" s="166">
        <f t="shared" ref="J394:W394" si="227" xml:space="preserve"> IF( J$4 = $F$379, $F372, 0 )</f>
        <v>0</v>
      </c>
      <c r="K394" s="166">
        <f t="shared" si="227"/>
        <v>0</v>
      </c>
      <c r="L394" s="166">
        <f t="shared" si="227"/>
        <v>0</v>
      </c>
      <c r="M394" s="166">
        <f t="shared" si="227"/>
        <v>0</v>
      </c>
      <c r="N394" s="166">
        <f t="shared" si="227"/>
        <v>0</v>
      </c>
      <c r="O394" s="166">
        <f t="shared" si="227"/>
        <v>0</v>
      </c>
      <c r="P394" s="166">
        <f t="shared" si="227"/>
        <v>0</v>
      </c>
      <c r="Q394" s="166">
        <f t="shared" si="227"/>
        <v>0</v>
      </c>
      <c r="R394" s="166">
        <f t="shared" si="227"/>
        <v>0</v>
      </c>
      <c r="S394" s="166">
        <f t="shared" si="227"/>
        <v>0</v>
      </c>
      <c r="T394" s="166">
        <f t="shared" si="227"/>
        <v>0</v>
      </c>
      <c r="U394" s="166">
        <f t="shared" si="227"/>
        <v>0</v>
      </c>
      <c r="V394" s="166">
        <f t="shared" si="227"/>
        <v>0</v>
      </c>
      <c r="W394" s="166">
        <f t="shared" si="227"/>
        <v>0</v>
      </c>
    </row>
    <row r="395" spans="1:23" s="166" customFormat="1" outlineLevel="2" x14ac:dyDescent="0.2">
      <c r="A395" s="279"/>
      <c r="B395" s="279"/>
      <c r="C395" s="280"/>
      <c r="D395" s="281"/>
      <c r="E395" s="166" t="s">
        <v>1426</v>
      </c>
      <c r="G395" s="166" t="s">
        <v>158</v>
      </c>
      <c r="H395" s="166">
        <f t="shared" si="223"/>
        <v>0</v>
      </c>
      <c r="J395" s="166">
        <f t="shared" ref="J395:W395" si="228" xml:space="preserve"> IF( J$4 = $F$379, $F373, 0 )</f>
        <v>0</v>
      </c>
      <c r="K395" s="166">
        <f t="shared" si="228"/>
        <v>0</v>
      </c>
      <c r="L395" s="166">
        <f t="shared" si="228"/>
        <v>0</v>
      </c>
      <c r="M395" s="166">
        <f t="shared" si="228"/>
        <v>0</v>
      </c>
      <c r="N395" s="166">
        <f t="shared" si="228"/>
        <v>0</v>
      </c>
      <c r="O395" s="166">
        <f t="shared" si="228"/>
        <v>0</v>
      </c>
      <c r="P395" s="166">
        <f t="shared" si="228"/>
        <v>0</v>
      </c>
      <c r="Q395" s="166">
        <f t="shared" si="228"/>
        <v>0</v>
      </c>
      <c r="R395" s="166">
        <f t="shared" si="228"/>
        <v>0</v>
      </c>
      <c r="S395" s="166">
        <f t="shared" si="228"/>
        <v>0</v>
      </c>
      <c r="T395" s="166">
        <f t="shared" si="228"/>
        <v>0</v>
      </c>
      <c r="U395" s="166">
        <f t="shared" si="228"/>
        <v>0</v>
      </c>
      <c r="V395" s="166">
        <f t="shared" si="228"/>
        <v>0</v>
      </c>
      <c r="W395" s="166">
        <f t="shared" si="228"/>
        <v>0</v>
      </c>
    </row>
    <row r="396" spans="1:23" s="166" customFormat="1" outlineLevel="2" x14ac:dyDescent="0.2">
      <c r="A396" s="279"/>
      <c r="B396" s="279"/>
      <c r="C396" s="280"/>
      <c r="D396" s="281"/>
      <c r="E396" s="166" t="s">
        <v>1427</v>
      </c>
      <c r="G396" s="166" t="s">
        <v>158</v>
      </c>
      <c r="H396" s="166">
        <f t="shared" si="223"/>
        <v>0</v>
      </c>
      <c r="J396" s="166">
        <f t="shared" ref="J396:W396" si="229" xml:space="preserve"> IF( J$4 = $F$379, $F374, 0 )</f>
        <v>0</v>
      </c>
      <c r="K396" s="166">
        <f t="shared" si="229"/>
        <v>0</v>
      </c>
      <c r="L396" s="166">
        <f t="shared" si="229"/>
        <v>0</v>
      </c>
      <c r="M396" s="166">
        <f t="shared" si="229"/>
        <v>0</v>
      </c>
      <c r="N396" s="166">
        <f t="shared" si="229"/>
        <v>0</v>
      </c>
      <c r="O396" s="166">
        <f t="shared" si="229"/>
        <v>0</v>
      </c>
      <c r="P396" s="166">
        <f t="shared" si="229"/>
        <v>0</v>
      </c>
      <c r="Q396" s="166">
        <f t="shared" si="229"/>
        <v>0</v>
      </c>
      <c r="R396" s="166">
        <f t="shared" si="229"/>
        <v>0</v>
      </c>
      <c r="S396" s="166">
        <f t="shared" si="229"/>
        <v>0</v>
      </c>
      <c r="T396" s="166">
        <f t="shared" si="229"/>
        <v>0</v>
      </c>
      <c r="U396" s="166">
        <f t="shared" si="229"/>
        <v>0</v>
      </c>
      <c r="V396" s="166">
        <f t="shared" si="229"/>
        <v>0</v>
      </c>
      <c r="W396" s="166">
        <f t="shared" si="229"/>
        <v>0</v>
      </c>
    </row>
    <row r="397" spans="1:23" s="166" customFormat="1" outlineLevel="2" x14ac:dyDescent="0.2">
      <c r="A397" s="279"/>
      <c r="B397" s="279"/>
      <c r="C397" s="280"/>
      <c r="D397" s="281"/>
    </row>
    <row r="398" spans="1:23" s="166" customFormat="1" outlineLevel="2" x14ac:dyDescent="0.2">
      <c r="A398" s="279"/>
      <c r="B398" s="279"/>
      <c r="C398" s="280"/>
      <c r="D398" s="281"/>
      <c r="E398" s="166" t="s">
        <v>1428</v>
      </c>
      <c r="G398" s="166" t="s">
        <v>158</v>
      </c>
      <c r="H398" s="166">
        <f xml:space="preserve"> SUM(J398:W398)</f>
        <v>2.3612665920358227</v>
      </c>
      <c r="J398" s="166">
        <f t="shared" ref="J398:W398" si="230" xml:space="preserve"> IF( J$4 = $F$379, $F376, 0 )</f>
        <v>0</v>
      </c>
      <c r="K398" s="166">
        <f t="shared" si="230"/>
        <v>0</v>
      </c>
      <c r="L398" s="166">
        <f t="shared" si="230"/>
        <v>0</v>
      </c>
      <c r="M398" s="166">
        <f t="shared" si="230"/>
        <v>0</v>
      </c>
      <c r="N398" s="166">
        <f t="shared" si="230"/>
        <v>0</v>
      </c>
      <c r="O398" s="166">
        <f t="shared" si="230"/>
        <v>0</v>
      </c>
      <c r="P398" s="166">
        <f t="shared" si="230"/>
        <v>0</v>
      </c>
      <c r="Q398" s="166">
        <f t="shared" si="230"/>
        <v>0</v>
      </c>
      <c r="R398" s="166">
        <f t="shared" si="230"/>
        <v>0</v>
      </c>
      <c r="S398" s="166">
        <f t="shared" si="230"/>
        <v>0</v>
      </c>
      <c r="T398" s="166">
        <f t="shared" si="230"/>
        <v>2.3612665920358227</v>
      </c>
      <c r="U398" s="166">
        <f t="shared" si="230"/>
        <v>0</v>
      </c>
      <c r="V398" s="166">
        <f t="shared" si="230"/>
        <v>0</v>
      </c>
      <c r="W398" s="166">
        <f t="shared" si="230"/>
        <v>0</v>
      </c>
    </row>
    <row r="399" spans="1:23" s="166" customFormat="1" outlineLevel="2" x14ac:dyDescent="0.2">
      <c r="A399" s="279"/>
      <c r="B399" s="279"/>
      <c r="C399" s="280"/>
      <c r="D399" s="281"/>
      <c r="E399" s="166" t="s">
        <v>1429</v>
      </c>
      <c r="G399" s="166" t="s">
        <v>158</v>
      </c>
      <c r="H399" s="166">
        <f t="shared" ref="H399" si="231" xml:space="preserve"> SUM(J399:W399)</f>
        <v>-0.14757916200223892</v>
      </c>
      <c r="J399" s="166">
        <f t="shared" ref="J399:W399" si="232" xml:space="preserve"> IF( J$4 = $F$379, $F377, 0 )</f>
        <v>0</v>
      </c>
      <c r="K399" s="166">
        <f t="shared" si="232"/>
        <v>0</v>
      </c>
      <c r="L399" s="166">
        <f t="shared" si="232"/>
        <v>0</v>
      </c>
      <c r="M399" s="166">
        <f t="shared" si="232"/>
        <v>0</v>
      </c>
      <c r="N399" s="166">
        <f t="shared" si="232"/>
        <v>0</v>
      </c>
      <c r="O399" s="166">
        <f t="shared" si="232"/>
        <v>0</v>
      </c>
      <c r="P399" s="166">
        <f t="shared" si="232"/>
        <v>0</v>
      </c>
      <c r="Q399" s="166">
        <f t="shared" si="232"/>
        <v>0</v>
      </c>
      <c r="R399" s="166">
        <f t="shared" si="232"/>
        <v>0</v>
      </c>
      <c r="S399" s="166">
        <f t="shared" si="232"/>
        <v>0</v>
      </c>
      <c r="T399" s="166">
        <f t="shared" si="232"/>
        <v>-0.14757916200223892</v>
      </c>
      <c r="U399" s="166">
        <f t="shared" si="232"/>
        <v>0</v>
      </c>
      <c r="V399" s="166">
        <f t="shared" si="232"/>
        <v>0</v>
      </c>
      <c r="W399" s="166">
        <f t="shared" si="232"/>
        <v>0</v>
      </c>
    </row>
    <row r="400" spans="1:23" s="166" customFormat="1" outlineLevel="1" x14ac:dyDescent="0.2">
      <c r="A400" s="279"/>
      <c r="B400" s="279"/>
      <c r="C400" s="280"/>
      <c r="D400" s="281"/>
    </row>
    <row r="401" spans="1:23" s="16" customFormat="1" outlineLevel="1" x14ac:dyDescent="0.2">
      <c r="A401" s="163"/>
      <c r="B401" s="163" t="s">
        <v>1430</v>
      </c>
      <c r="C401" s="164"/>
      <c r="D401" s="165"/>
      <c r="F401" s="166"/>
    </row>
    <row r="402" spans="1:23" s="166" customFormat="1" outlineLevel="2" x14ac:dyDescent="0.2">
      <c r="A402" s="279"/>
      <c r="B402" s="279"/>
      <c r="C402" s="280">
        <v>0</v>
      </c>
      <c r="D402" s="281">
        <v>0</v>
      </c>
      <c r="E402" s="166" t="s">
        <v>1431</v>
      </c>
      <c r="G402" s="166" t="s">
        <v>158</v>
      </c>
      <c r="H402" s="166">
        <f t="shared" ref="H402" si="233" xml:space="preserve"> SUM(J402:W402)</f>
        <v>0</v>
      </c>
      <c r="J402" s="166">
        <f xml:space="preserve"> J$298 + J$338 + J$381</f>
        <v>0</v>
      </c>
      <c r="K402" s="166">
        <f t="shared" ref="K402:W402" si="234" xml:space="preserve"> K$298 + K$338 + K$381</f>
        <v>0</v>
      </c>
      <c r="L402" s="166">
        <f t="shared" si="234"/>
        <v>0</v>
      </c>
      <c r="M402" s="166">
        <f t="shared" si="234"/>
        <v>0</v>
      </c>
      <c r="N402" s="166">
        <f t="shared" si="234"/>
        <v>0</v>
      </c>
      <c r="O402" s="166">
        <f t="shared" si="234"/>
        <v>0</v>
      </c>
      <c r="P402" s="166">
        <f t="shared" si="234"/>
        <v>0</v>
      </c>
      <c r="Q402" s="166">
        <f t="shared" si="234"/>
        <v>0</v>
      </c>
      <c r="R402" s="166">
        <f t="shared" si="234"/>
        <v>0</v>
      </c>
      <c r="S402" s="166">
        <f xml:space="preserve"> S$298 + S$338 + S$381</f>
        <v>0</v>
      </c>
      <c r="T402" s="166">
        <f t="shared" si="234"/>
        <v>0</v>
      </c>
      <c r="U402" s="166">
        <f t="shared" si="234"/>
        <v>0</v>
      </c>
      <c r="V402" s="166">
        <f t="shared" si="234"/>
        <v>0</v>
      </c>
      <c r="W402" s="166">
        <f t="shared" si="234"/>
        <v>0</v>
      </c>
    </row>
    <row r="403" spans="1:23" s="166" customFormat="1" outlineLevel="2" x14ac:dyDescent="0.2">
      <c r="A403" s="279"/>
      <c r="B403" s="279"/>
      <c r="C403" s="280">
        <v>0</v>
      </c>
      <c r="D403" s="281">
        <v>0</v>
      </c>
      <c r="E403" s="166" t="s">
        <v>1432</v>
      </c>
      <c r="G403" s="166" t="s">
        <v>158</v>
      </c>
      <c r="H403" s="166">
        <f t="shared" ref="H403:H407" si="235" xml:space="preserve"> SUM(J403:W403)</f>
        <v>0</v>
      </c>
      <c r="J403" s="166">
        <f xml:space="preserve"> J$299 + J$339 + J$382</f>
        <v>0</v>
      </c>
      <c r="K403" s="166">
        <f t="shared" ref="K403:W403" si="236" xml:space="preserve"> K$299 + K$339 + K$382</f>
        <v>0</v>
      </c>
      <c r="L403" s="166">
        <f t="shared" si="236"/>
        <v>0</v>
      </c>
      <c r="M403" s="166">
        <f t="shared" si="236"/>
        <v>0</v>
      </c>
      <c r="N403" s="166">
        <f t="shared" si="236"/>
        <v>0</v>
      </c>
      <c r="O403" s="166">
        <f t="shared" si="236"/>
        <v>0</v>
      </c>
      <c r="P403" s="166">
        <f t="shared" si="236"/>
        <v>0</v>
      </c>
      <c r="Q403" s="166">
        <f t="shared" si="236"/>
        <v>0</v>
      </c>
      <c r="R403" s="166">
        <f t="shared" si="236"/>
        <v>0</v>
      </c>
      <c r="S403" s="166">
        <f xml:space="preserve"> S$299 + S$339 + S$382</f>
        <v>0</v>
      </c>
      <c r="T403" s="166">
        <f t="shared" si="236"/>
        <v>0</v>
      </c>
      <c r="U403" s="166">
        <f t="shared" si="236"/>
        <v>0</v>
      </c>
      <c r="V403" s="166">
        <f t="shared" si="236"/>
        <v>0</v>
      </c>
      <c r="W403" s="166">
        <f t="shared" si="236"/>
        <v>0</v>
      </c>
    </row>
    <row r="404" spans="1:23" s="166" customFormat="1" outlineLevel="2" x14ac:dyDescent="0.2">
      <c r="A404" s="279"/>
      <c r="B404" s="279"/>
      <c r="C404" s="280">
        <v>0</v>
      </c>
      <c r="D404" s="281">
        <v>0</v>
      </c>
      <c r="E404" s="166" t="s">
        <v>1433</v>
      </c>
      <c r="G404" s="166" t="s">
        <v>158</v>
      </c>
      <c r="H404" s="166">
        <f t="shared" si="235"/>
        <v>0</v>
      </c>
      <c r="J404" s="166">
        <f xml:space="preserve"> J$300 + J$340 + J$383</f>
        <v>0</v>
      </c>
      <c r="K404" s="166">
        <f t="shared" ref="K404:W404" si="237" xml:space="preserve"> K$300 + K$340 + K$383</f>
        <v>0</v>
      </c>
      <c r="L404" s="166">
        <f t="shared" si="237"/>
        <v>0</v>
      </c>
      <c r="M404" s="166">
        <f t="shared" si="237"/>
        <v>0</v>
      </c>
      <c r="N404" s="166">
        <f t="shared" si="237"/>
        <v>0</v>
      </c>
      <c r="O404" s="166">
        <f t="shared" si="237"/>
        <v>0</v>
      </c>
      <c r="P404" s="166">
        <f t="shared" si="237"/>
        <v>0</v>
      </c>
      <c r="Q404" s="166">
        <f t="shared" si="237"/>
        <v>0</v>
      </c>
      <c r="R404" s="166">
        <f t="shared" si="237"/>
        <v>0</v>
      </c>
      <c r="S404" s="166">
        <f t="shared" si="237"/>
        <v>0</v>
      </c>
      <c r="T404" s="166">
        <f t="shared" si="237"/>
        <v>0</v>
      </c>
      <c r="U404" s="166">
        <f t="shared" si="237"/>
        <v>0</v>
      </c>
      <c r="V404" s="166">
        <f t="shared" si="237"/>
        <v>0</v>
      </c>
      <c r="W404" s="166">
        <f t="shared" si="237"/>
        <v>0</v>
      </c>
    </row>
    <row r="405" spans="1:23" s="166" customFormat="1" outlineLevel="2" x14ac:dyDescent="0.2">
      <c r="A405" s="279"/>
      <c r="B405" s="279"/>
      <c r="C405" s="280">
        <v>0</v>
      </c>
      <c r="D405" s="281">
        <v>0</v>
      </c>
      <c r="E405" s="166" t="s">
        <v>1434</v>
      </c>
      <c r="G405" s="166" t="s">
        <v>158</v>
      </c>
      <c r="H405" s="166">
        <f t="shared" si="235"/>
        <v>0</v>
      </c>
      <c r="J405" s="166">
        <f xml:space="preserve"> J$301 + J$341 + J$384</f>
        <v>0</v>
      </c>
      <c r="K405" s="166">
        <f t="shared" ref="K405:W405" si="238" xml:space="preserve"> K$301 + K$341 + K$384</f>
        <v>0</v>
      </c>
      <c r="L405" s="166">
        <f t="shared" si="238"/>
        <v>0</v>
      </c>
      <c r="M405" s="166">
        <f t="shared" si="238"/>
        <v>0</v>
      </c>
      <c r="N405" s="166">
        <f t="shared" si="238"/>
        <v>0</v>
      </c>
      <c r="O405" s="166">
        <f t="shared" si="238"/>
        <v>0</v>
      </c>
      <c r="P405" s="166">
        <f t="shared" si="238"/>
        <v>0</v>
      </c>
      <c r="Q405" s="166">
        <f t="shared" si="238"/>
        <v>0</v>
      </c>
      <c r="R405" s="166">
        <f t="shared" si="238"/>
        <v>0</v>
      </c>
      <c r="S405" s="166">
        <f t="shared" si="238"/>
        <v>0</v>
      </c>
      <c r="T405" s="166">
        <f t="shared" si="238"/>
        <v>0</v>
      </c>
      <c r="U405" s="166">
        <f t="shared" si="238"/>
        <v>0</v>
      </c>
      <c r="V405" s="166">
        <f t="shared" si="238"/>
        <v>0</v>
      </c>
      <c r="W405" s="166">
        <f t="shared" si="238"/>
        <v>0</v>
      </c>
    </row>
    <row r="406" spans="1:23" s="166" customFormat="1" outlineLevel="2" x14ac:dyDescent="0.2">
      <c r="A406" s="279"/>
      <c r="B406" s="279"/>
      <c r="C406" s="280">
        <v>0</v>
      </c>
      <c r="D406" s="281">
        <v>0</v>
      </c>
      <c r="E406" s="166" t="s">
        <v>1435</v>
      </c>
      <c r="G406" s="166" t="s">
        <v>158</v>
      </c>
      <c r="H406" s="166">
        <f t="shared" si="235"/>
        <v>0</v>
      </c>
      <c r="J406" s="166">
        <f xml:space="preserve"> J$302 + J$342 + J$385</f>
        <v>0</v>
      </c>
      <c r="K406" s="166">
        <f t="shared" ref="K406:W406" si="239" xml:space="preserve"> K$302 + K$342 + K$385</f>
        <v>0</v>
      </c>
      <c r="L406" s="166">
        <f t="shared" si="239"/>
        <v>0</v>
      </c>
      <c r="M406" s="166">
        <f t="shared" si="239"/>
        <v>0</v>
      </c>
      <c r="N406" s="166">
        <f t="shared" si="239"/>
        <v>0</v>
      </c>
      <c r="O406" s="166">
        <f t="shared" si="239"/>
        <v>0</v>
      </c>
      <c r="P406" s="166">
        <f t="shared" si="239"/>
        <v>0</v>
      </c>
      <c r="Q406" s="166">
        <f t="shared" si="239"/>
        <v>0</v>
      </c>
      <c r="R406" s="166">
        <f t="shared" si="239"/>
        <v>0</v>
      </c>
      <c r="S406" s="166">
        <f t="shared" si="239"/>
        <v>0</v>
      </c>
      <c r="T406" s="166">
        <f t="shared" si="239"/>
        <v>0</v>
      </c>
      <c r="U406" s="166">
        <f t="shared" si="239"/>
        <v>0</v>
      </c>
      <c r="V406" s="166">
        <f t="shared" si="239"/>
        <v>0</v>
      </c>
      <c r="W406" s="166">
        <f t="shared" si="239"/>
        <v>0</v>
      </c>
    </row>
    <row r="407" spans="1:23" s="166" customFormat="1" outlineLevel="2" x14ac:dyDescent="0.2">
      <c r="A407" s="279"/>
      <c r="B407" s="279"/>
      <c r="C407" s="280">
        <v>0</v>
      </c>
      <c r="D407" s="281">
        <v>0</v>
      </c>
      <c r="E407" s="166" t="s">
        <v>1436</v>
      </c>
      <c r="G407" s="166" t="s">
        <v>158</v>
      </c>
      <c r="H407" s="166">
        <f t="shared" si="235"/>
        <v>0</v>
      </c>
      <c r="J407" s="166">
        <f xml:space="preserve"> J$303 + J$343 + J$386</f>
        <v>0</v>
      </c>
      <c r="K407" s="166">
        <f t="shared" ref="K407:W407" si="240" xml:space="preserve"> K$303 + K$343 + K$386</f>
        <v>0</v>
      </c>
      <c r="L407" s="166">
        <f t="shared" si="240"/>
        <v>0</v>
      </c>
      <c r="M407" s="166">
        <f t="shared" si="240"/>
        <v>0</v>
      </c>
      <c r="N407" s="166">
        <f t="shared" si="240"/>
        <v>0</v>
      </c>
      <c r="O407" s="166">
        <f t="shared" si="240"/>
        <v>0</v>
      </c>
      <c r="P407" s="166">
        <f t="shared" si="240"/>
        <v>0</v>
      </c>
      <c r="Q407" s="166">
        <f t="shared" si="240"/>
        <v>0</v>
      </c>
      <c r="R407" s="166">
        <f t="shared" si="240"/>
        <v>0</v>
      </c>
      <c r="S407" s="166">
        <f t="shared" si="240"/>
        <v>0</v>
      </c>
      <c r="T407" s="166">
        <f t="shared" si="240"/>
        <v>0</v>
      </c>
      <c r="U407" s="166">
        <f t="shared" si="240"/>
        <v>0</v>
      </c>
      <c r="V407" s="166">
        <f t="shared" si="240"/>
        <v>0</v>
      </c>
      <c r="W407" s="166">
        <f t="shared" si="240"/>
        <v>0</v>
      </c>
    </row>
    <row r="408" spans="1:23" s="166" customFormat="1" outlineLevel="2" x14ac:dyDescent="0.2">
      <c r="A408" s="279"/>
      <c r="B408" s="279"/>
      <c r="C408" s="280"/>
      <c r="D408" s="281"/>
    </row>
    <row r="409" spans="1:23" s="166" customFormat="1" outlineLevel="2" x14ac:dyDescent="0.2">
      <c r="A409" s="279"/>
      <c r="B409" s="279"/>
      <c r="C409" s="280">
        <v>0</v>
      </c>
      <c r="D409" s="281">
        <v>0</v>
      </c>
      <c r="E409" s="166" t="s">
        <v>1437</v>
      </c>
      <c r="G409" s="166" t="s">
        <v>158</v>
      </c>
      <c r="H409" s="166">
        <f t="shared" ref="H409:H413" si="241" xml:space="preserve"> SUM(J409:W409)</f>
        <v>2.8909365994182106</v>
      </c>
      <c r="J409" s="166">
        <f xml:space="preserve"> J$305 + J$348 + J$391</f>
        <v>0</v>
      </c>
      <c r="K409" s="166">
        <f t="shared" ref="K409:W409" si="242" xml:space="preserve"> K$305 + K$348 + K$391</f>
        <v>0</v>
      </c>
      <c r="L409" s="166">
        <f t="shared" si="242"/>
        <v>0</v>
      </c>
      <c r="M409" s="166">
        <f t="shared" si="242"/>
        <v>0</v>
      </c>
      <c r="N409" s="166">
        <f t="shared" si="242"/>
        <v>0</v>
      </c>
      <c r="O409" s="166">
        <f t="shared" si="242"/>
        <v>0</v>
      </c>
      <c r="P409" s="166">
        <f t="shared" si="242"/>
        <v>0</v>
      </c>
      <c r="Q409" s="166">
        <f t="shared" si="242"/>
        <v>0</v>
      </c>
      <c r="R409" s="166">
        <f t="shared" si="242"/>
        <v>0</v>
      </c>
      <c r="S409" s="166">
        <f t="shared" si="242"/>
        <v>0.54202325920857986</v>
      </c>
      <c r="T409" s="166">
        <f t="shared" si="242"/>
        <v>0.55953061048101693</v>
      </c>
      <c r="U409" s="166">
        <f t="shared" si="242"/>
        <v>0.57760344919955375</v>
      </c>
      <c r="V409" s="166">
        <f t="shared" si="242"/>
        <v>0.5962600406086993</v>
      </c>
      <c r="W409" s="166">
        <f t="shared" si="242"/>
        <v>0.61551923992036028</v>
      </c>
    </row>
    <row r="410" spans="1:23" s="166" customFormat="1" outlineLevel="2" x14ac:dyDescent="0.2">
      <c r="A410" s="279"/>
      <c r="B410" s="279"/>
      <c r="C410" s="280">
        <v>0</v>
      </c>
      <c r="D410" s="281">
        <v>0</v>
      </c>
      <c r="E410" s="166" t="s">
        <v>1438</v>
      </c>
      <c r="G410" s="166" t="s">
        <v>158</v>
      </c>
      <c r="H410" s="166">
        <f t="shared" si="241"/>
        <v>-8.5238339265131806</v>
      </c>
      <c r="J410" s="166">
        <f xml:space="preserve"> J$306 + J$349 + J$392</f>
        <v>0</v>
      </c>
      <c r="K410" s="166">
        <f t="shared" ref="K410:W410" si="243" xml:space="preserve"> K$306 + K$349 + K$392</f>
        <v>0</v>
      </c>
      <c r="L410" s="166">
        <f t="shared" si="243"/>
        <v>0</v>
      </c>
      <c r="M410" s="166">
        <f t="shared" si="243"/>
        <v>0</v>
      </c>
      <c r="N410" s="166">
        <f t="shared" si="243"/>
        <v>0</v>
      </c>
      <c r="O410" s="166">
        <f t="shared" si="243"/>
        <v>0</v>
      </c>
      <c r="P410" s="166">
        <f t="shared" si="243"/>
        <v>0</v>
      </c>
      <c r="Q410" s="166">
        <f t="shared" si="243"/>
        <v>0</v>
      </c>
      <c r="R410" s="166">
        <f t="shared" si="243"/>
        <v>0</v>
      </c>
      <c r="S410" s="166">
        <f xml:space="preserve"> S$306 + S$349 + S$392</f>
        <v>-8.6709329651265534</v>
      </c>
      <c r="T410" s="166">
        <f t="shared" si="243"/>
        <v>-8.3797150103431264</v>
      </c>
      <c r="U410" s="166">
        <f t="shared" si="243"/>
        <v>2.7524112776630258</v>
      </c>
      <c r="V410" s="166">
        <f t="shared" si="243"/>
        <v>2.8413141619315416</v>
      </c>
      <c r="W410" s="166">
        <f t="shared" si="243"/>
        <v>2.9330886093619304</v>
      </c>
    </row>
    <row r="411" spans="1:23" s="166" customFormat="1" outlineLevel="2" x14ac:dyDescent="0.2">
      <c r="A411" s="279"/>
      <c r="B411" s="279"/>
      <c r="C411" s="280">
        <v>0</v>
      </c>
      <c r="D411" s="281">
        <v>0</v>
      </c>
      <c r="E411" s="166" t="s">
        <v>1439</v>
      </c>
      <c r="G411" s="166" t="s">
        <v>158</v>
      </c>
      <c r="H411" s="166">
        <f t="shared" si="241"/>
        <v>9.51359881230821</v>
      </c>
      <c r="J411" s="166">
        <f xml:space="preserve"> J$307 + J$350 + J$393</f>
        <v>0</v>
      </c>
      <c r="K411" s="166">
        <f t="shared" ref="K411:W411" si="244" xml:space="preserve"> K$307 + K$350 + K$393</f>
        <v>0</v>
      </c>
      <c r="L411" s="166">
        <f t="shared" si="244"/>
        <v>0</v>
      </c>
      <c r="M411" s="166">
        <f t="shared" si="244"/>
        <v>0</v>
      </c>
      <c r="N411" s="166">
        <f t="shared" si="244"/>
        <v>0</v>
      </c>
      <c r="O411" s="166">
        <f t="shared" si="244"/>
        <v>0</v>
      </c>
      <c r="P411" s="166">
        <f t="shared" si="244"/>
        <v>0</v>
      </c>
      <c r="Q411" s="166">
        <f t="shared" si="244"/>
        <v>0</v>
      </c>
      <c r="R411" s="166">
        <f t="shared" si="244"/>
        <v>0</v>
      </c>
      <c r="S411" s="166">
        <f t="shared" si="244"/>
        <v>0.51338464749314161</v>
      </c>
      <c r="T411" s="166">
        <f t="shared" si="244"/>
        <v>0.65992104944980579</v>
      </c>
      <c r="U411" s="166">
        <f t="shared" si="244"/>
        <v>2.6922032892878627</v>
      </c>
      <c r="V411" s="166">
        <f t="shared" si="244"/>
        <v>2.7791614555318604</v>
      </c>
      <c r="W411" s="166">
        <f t="shared" si="244"/>
        <v>2.8689283705455395</v>
      </c>
    </row>
    <row r="412" spans="1:23" s="166" customFormat="1" outlineLevel="2" x14ac:dyDescent="0.2">
      <c r="A412" s="279"/>
      <c r="B412" s="279"/>
      <c r="C412" s="280">
        <v>0</v>
      </c>
      <c r="D412" s="281">
        <v>0</v>
      </c>
      <c r="E412" s="166" t="s">
        <v>1440</v>
      </c>
      <c r="G412" s="166" t="s">
        <v>158</v>
      </c>
      <c r="H412" s="166">
        <f t="shared" si="241"/>
        <v>-0.10325853748718308</v>
      </c>
      <c r="J412" s="166">
        <f xml:space="preserve"> J$308 + J$351 + J$394</f>
        <v>0</v>
      </c>
      <c r="K412" s="166">
        <f t="shared" ref="K412:W412" si="245" xml:space="preserve"> K$308 + K$351 + K$394</f>
        <v>0</v>
      </c>
      <c r="L412" s="166">
        <f t="shared" si="245"/>
        <v>0</v>
      </c>
      <c r="M412" s="166">
        <f t="shared" si="245"/>
        <v>0</v>
      </c>
      <c r="N412" s="166">
        <f t="shared" si="245"/>
        <v>0</v>
      </c>
      <c r="O412" s="166">
        <f t="shared" si="245"/>
        <v>0</v>
      </c>
      <c r="P412" s="166">
        <f t="shared" si="245"/>
        <v>0</v>
      </c>
      <c r="Q412" s="166">
        <f t="shared" si="245"/>
        <v>0</v>
      </c>
      <c r="R412" s="166">
        <f t="shared" si="245"/>
        <v>0</v>
      </c>
      <c r="S412" s="166">
        <f t="shared" si="245"/>
        <v>-1.9359998777274377E-2</v>
      </c>
      <c r="T412" s="166">
        <f t="shared" si="245"/>
        <v>-1.9985326737780338E-2</v>
      </c>
      <c r="U412" s="166">
        <f t="shared" si="245"/>
        <v>-2.0630852791410643E-2</v>
      </c>
      <c r="V412" s="166">
        <f t="shared" si="245"/>
        <v>-2.1297229336573204E-2</v>
      </c>
      <c r="W412" s="166">
        <f t="shared" si="245"/>
        <v>-2.1985129844144521E-2</v>
      </c>
    </row>
    <row r="413" spans="1:23" s="166" customFormat="1" outlineLevel="2" x14ac:dyDescent="0.2">
      <c r="A413" s="279"/>
      <c r="B413" s="279"/>
      <c r="C413" s="280">
        <v>0</v>
      </c>
      <c r="D413" s="281">
        <v>0</v>
      </c>
      <c r="E413" s="166" t="s">
        <v>1441</v>
      </c>
      <c r="G413" s="166" t="s">
        <v>158</v>
      </c>
      <c r="H413" s="166">
        <f t="shared" si="241"/>
        <v>0</v>
      </c>
      <c r="J413" s="166">
        <f xml:space="preserve"> J$309 + J$352 + J$395</f>
        <v>0</v>
      </c>
      <c r="K413" s="166">
        <f t="shared" ref="K413:W413" si="246" xml:space="preserve"> K$309 + K$352 + K$395</f>
        <v>0</v>
      </c>
      <c r="L413" s="166">
        <f t="shared" si="246"/>
        <v>0</v>
      </c>
      <c r="M413" s="166">
        <f t="shared" si="246"/>
        <v>0</v>
      </c>
      <c r="N413" s="166">
        <f t="shared" si="246"/>
        <v>0</v>
      </c>
      <c r="O413" s="166">
        <f t="shared" si="246"/>
        <v>0</v>
      </c>
      <c r="P413" s="166">
        <f t="shared" si="246"/>
        <v>0</v>
      </c>
      <c r="Q413" s="166">
        <f t="shared" si="246"/>
        <v>0</v>
      </c>
      <c r="R413" s="166">
        <f t="shared" si="246"/>
        <v>0</v>
      </c>
      <c r="S413" s="166">
        <f t="shared" si="246"/>
        <v>0</v>
      </c>
      <c r="T413" s="166">
        <f t="shared" si="246"/>
        <v>0</v>
      </c>
      <c r="U413" s="166">
        <f t="shared" si="246"/>
        <v>0</v>
      </c>
      <c r="V413" s="166">
        <f t="shared" si="246"/>
        <v>0</v>
      </c>
      <c r="W413" s="166">
        <f t="shared" si="246"/>
        <v>0</v>
      </c>
    </row>
    <row r="414" spans="1:23" s="166" customFormat="1" outlineLevel="2" x14ac:dyDescent="0.2">
      <c r="A414" s="279"/>
      <c r="B414" s="279"/>
      <c r="C414" s="280">
        <v>0</v>
      </c>
      <c r="D414" s="281">
        <v>0</v>
      </c>
      <c r="E414" s="166" t="s">
        <v>1442</v>
      </c>
      <c r="G414" s="166" t="s">
        <v>158</v>
      </c>
      <c r="H414" s="166">
        <f xml:space="preserve"> SUM(J414:W414)</f>
        <v>0</v>
      </c>
      <c r="J414" s="166">
        <f xml:space="preserve"> J$310 + J$353 + J$396</f>
        <v>0</v>
      </c>
      <c r="K414" s="166">
        <f t="shared" ref="K414:W414" si="247" xml:space="preserve"> K$310 + K$353 + K$396</f>
        <v>0</v>
      </c>
      <c r="L414" s="166">
        <f t="shared" si="247"/>
        <v>0</v>
      </c>
      <c r="M414" s="166">
        <f t="shared" si="247"/>
        <v>0</v>
      </c>
      <c r="N414" s="166">
        <f t="shared" si="247"/>
        <v>0</v>
      </c>
      <c r="O414" s="166">
        <f t="shared" si="247"/>
        <v>0</v>
      </c>
      <c r="P414" s="166">
        <f t="shared" si="247"/>
        <v>0</v>
      </c>
      <c r="Q414" s="166">
        <f t="shared" si="247"/>
        <v>0</v>
      </c>
      <c r="R414" s="166">
        <f t="shared" si="247"/>
        <v>0</v>
      </c>
      <c r="S414" s="166">
        <f t="shared" si="247"/>
        <v>0</v>
      </c>
      <c r="T414" s="166">
        <f t="shared" si="247"/>
        <v>0</v>
      </c>
      <c r="U414" s="166">
        <f t="shared" si="247"/>
        <v>0</v>
      </c>
      <c r="V414" s="166">
        <f t="shared" si="247"/>
        <v>0</v>
      </c>
      <c r="W414" s="166">
        <f t="shared" si="247"/>
        <v>0</v>
      </c>
    </row>
    <row r="415" spans="1:23" s="166" customFormat="1" outlineLevel="2" x14ac:dyDescent="0.2">
      <c r="A415" s="279"/>
      <c r="B415" s="279"/>
      <c r="C415" s="280"/>
      <c r="D415" s="281"/>
    </row>
    <row r="416" spans="1:23" s="166" customFormat="1" outlineLevel="2" x14ac:dyDescent="0.2">
      <c r="A416" s="279"/>
      <c r="B416" s="279"/>
      <c r="C416" s="280">
        <v>0</v>
      </c>
      <c r="D416" s="281">
        <v>0</v>
      </c>
      <c r="E416" s="166" t="s">
        <v>1443</v>
      </c>
      <c r="G416" s="166" t="s">
        <v>158</v>
      </c>
      <c r="H416" s="166">
        <f t="shared" ref="H416" si="248" xml:space="preserve"> SUM(J416:W416)</f>
        <v>-11.87596391843409</v>
      </c>
      <c r="J416" s="166">
        <f xml:space="preserve"> J$312 + J$345 + J$355 + J$388 + J$398</f>
        <v>0</v>
      </c>
      <c r="K416" s="166">
        <f t="shared" ref="K416:W416" si="249" xml:space="preserve"> K$312 + K$345 + K$355 + K$388 + K$398</f>
        <v>0</v>
      </c>
      <c r="L416" s="166">
        <f t="shared" si="249"/>
        <v>0</v>
      </c>
      <c r="M416" s="166">
        <f t="shared" si="249"/>
        <v>0</v>
      </c>
      <c r="N416" s="166">
        <f t="shared" si="249"/>
        <v>0</v>
      </c>
      <c r="O416" s="166">
        <f t="shared" si="249"/>
        <v>0</v>
      </c>
      <c r="P416" s="166">
        <f t="shared" si="249"/>
        <v>0</v>
      </c>
      <c r="Q416" s="166">
        <f t="shared" si="249"/>
        <v>0</v>
      </c>
      <c r="R416" s="166">
        <f t="shared" si="249"/>
        <v>0</v>
      </c>
      <c r="S416" s="166">
        <f xml:space="preserve"> S$312 + S$345 + S$355 + S$388 + S$398</f>
        <v>-0.75079456464083805</v>
      </c>
      <c r="T416" s="166">
        <f xml:space="preserve"> T$312 + T$345 + T$355 + T$388 + T$398</f>
        <v>-0.85131414000149386</v>
      </c>
      <c r="U416" s="166">
        <f t="shared" si="249"/>
        <v>-3.3163470896821221</v>
      </c>
      <c r="V416" s="166">
        <f t="shared" si="249"/>
        <v>-3.4234651006788543</v>
      </c>
      <c r="W416" s="166">
        <f t="shared" si="249"/>
        <v>-3.5340430234307814</v>
      </c>
    </row>
    <row r="417" spans="1:23" s="166" customFormat="1" outlineLevel="2" x14ac:dyDescent="0.2">
      <c r="A417" s="279"/>
      <c r="B417" s="279"/>
      <c r="C417" s="280">
        <v>0</v>
      </c>
      <c r="D417" s="281">
        <v>0</v>
      </c>
      <c r="E417" s="166" t="s">
        <v>1444</v>
      </c>
      <c r="G417" s="166" t="s">
        <v>158</v>
      </c>
      <c r="H417" s="166">
        <f t="shared" ref="H417" si="250" xml:space="preserve"> SUM(J417:W417)</f>
        <v>1.6419676410654183</v>
      </c>
      <c r="J417" s="166">
        <f xml:space="preserve"> J$313 + J$346 + J$356 + J$389 + J$399</f>
        <v>0</v>
      </c>
      <c r="K417" s="166">
        <f t="shared" ref="K417:W417" si="251" xml:space="preserve"> K$313 + K$346 + K$356 + K$389 + K$399</f>
        <v>0</v>
      </c>
      <c r="L417" s="166">
        <f t="shared" si="251"/>
        <v>0</v>
      </c>
      <c r="M417" s="166">
        <f t="shared" si="251"/>
        <v>0</v>
      </c>
      <c r="N417" s="166">
        <f t="shared" si="251"/>
        <v>0</v>
      </c>
      <c r="O417" s="166">
        <f t="shared" si="251"/>
        <v>0</v>
      </c>
      <c r="P417" s="166">
        <f t="shared" si="251"/>
        <v>0</v>
      </c>
      <c r="Q417" s="166">
        <f t="shared" si="251"/>
        <v>0</v>
      </c>
      <c r="R417" s="166">
        <f t="shared" si="251"/>
        <v>0</v>
      </c>
      <c r="S417" s="166">
        <f t="shared" si="251"/>
        <v>0.21561362793858946</v>
      </c>
      <c r="T417" s="166">
        <f t="shared" si="251"/>
        <v>0.22734475505367818</v>
      </c>
      <c r="U417" s="166">
        <f t="shared" si="251"/>
        <v>0.38703395957682318</v>
      </c>
      <c r="V417" s="166">
        <f t="shared" si="251"/>
        <v>0.39953515647115456</v>
      </c>
      <c r="W417" s="166">
        <f t="shared" si="251"/>
        <v>0.41244014202517287</v>
      </c>
    </row>
    <row r="418" spans="1:23" s="16" customFormat="1" x14ac:dyDescent="0.2">
      <c r="A418" s="163"/>
      <c r="B418" s="163"/>
      <c r="C418" s="164"/>
      <c r="D418" s="165"/>
      <c r="E418" s="166"/>
      <c r="F418" s="166"/>
      <c r="G418" s="166"/>
      <c r="H418" s="166"/>
      <c r="I418" s="166"/>
      <c r="J418" s="166"/>
      <c r="K418" s="166"/>
      <c r="L418" s="166"/>
      <c r="M418" s="166"/>
      <c r="N418" s="166"/>
      <c r="O418" s="166"/>
      <c r="P418" s="166"/>
      <c r="Q418" s="166"/>
      <c r="R418" s="166"/>
      <c r="S418" s="166"/>
      <c r="T418" s="166"/>
      <c r="U418" s="166"/>
      <c r="V418" s="166"/>
      <c r="W418" s="166"/>
    </row>
    <row r="419" spans="1:23" s="223" customFormat="1" x14ac:dyDescent="0.2">
      <c r="A419" s="223" t="s">
        <v>1445</v>
      </c>
    </row>
    <row r="420" spans="1:23" s="16" customFormat="1" outlineLevel="2" x14ac:dyDescent="0.2">
      <c r="A420" s="251"/>
      <c r="C420" s="40"/>
      <c r="D420" s="46"/>
      <c r="E420" s="254"/>
      <c r="F420" s="270"/>
      <c r="G420" s="254"/>
      <c r="H420" s="11"/>
      <c r="I420" s="11"/>
    </row>
    <row r="421" spans="1:23" s="264" customFormat="1" outlineLevel="2" x14ac:dyDescent="0.2">
      <c r="A421" s="286" t="s">
        <v>1446</v>
      </c>
      <c r="C421" s="287">
        <v>0</v>
      </c>
      <c r="D421" s="288">
        <v>0</v>
      </c>
      <c r="E421" s="264" t="str">
        <f xml:space="preserve"> E$402</f>
        <v xml:space="preserve">Post financeability adjustments eligible for tax uplift - real (WR) </v>
      </c>
      <c r="F421" s="264">
        <f t="shared" ref="F421:W421" si="252" xml:space="preserve"> F$402</f>
        <v>0</v>
      </c>
      <c r="G421" s="264" t="str">
        <f t="shared" si="252"/>
        <v>£m</v>
      </c>
      <c r="H421" s="264">
        <f t="shared" si="252"/>
        <v>0</v>
      </c>
      <c r="I421" s="264">
        <f t="shared" si="252"/>
        <v>0</v>
      </c>
      <c r="J421" s="264">
        <f t="shared" si="252"/>
        <v>0</v>
      </c>
      <c r="K421" s="264">
        <f t="shared" si="252"/>
        <v>0</v>
      </c>
      <c r="L421" s="264">
        <f t="shared" si="252"/>
        <v>0</v>
      </c>
      <c r="M421" s="264">
        <f t="shared" si="252"/>
        <v>0</v>
      </c>
      <c r="N421" s="264">
        <f t="shared" si="252"/>
        <v>0</v>
      </c>
      <c r="O421" s="264">
        <f t="shared" si="252"/>
        <v>0</v>
      </c>
      <c r="P421" s="264">
        <f t="shared" si="252"/>
        <v>0</v>
      </c>
      <c r="Q421" s="264">
        <f t="shared" si="252"/>
        <v>0</v>
      </c>
      <c r="R421" s="264">
        <f t="shared" si="252"/>
        <v>0</v>
      </c>
      <c r="S421" s="264">
        <f xml:space="preserve"> S$402</f>
        <v>0</v>
      </c>
      <c r="T421" s="264">
        <f t="shared" si="252"/>
        <v>0</v>
      </c>
      <c r="U421" s="264">
        <f t="shared" si="252"/>
        <v>0</v>
      </c>
      <c r="V421" s="264">
        <f t="shared" si="252"/>
        <v>0</v>
      </c>
      <c r="W421" s="264">
        <f t="shared" si="252"/>
        <v>0</v>
      </c>
    </row>
    <row r="422" spans="1:23" s="264" customFormat="1" outlineLevel="2" x14ac:dyDescent="0.2">
      <c r="A422" s="286" t="s">
        <v>1447</v>
      </c>
      <c r="C422" s="287">
        <v>0</v>
      </c>
      <c r="D422" s="288">
        <v>0</v>
      </c>
      <c r="E422" s="264" t="str">
        <f xml:space="preserve"> E$403</f>
        <v xml:space="preserve">Post financeability adjustments eligible for tax uplift - real (WN) </v>
      </c>
      <c r="F422" s="264">
        <f t="shared" ref="F422:W422" si="253" xml:space="preserve"> F$403</f>
        <v>0</v>
      </c>
      <c r="G422" s="264" t="str">
        <f t="shared" si="253"/>
        <v>£m</v>
      </c>
      <c r="H422" s="264">
        <f t="shared" si="253"/>
        <v>0</v>
      </c>
      <c r="I422" s="264">
        <f t="shared" si="253"/>
        <v>0</v>
      </c>
      <c r="J422" s="264">
        <f t="shared" si="253"/>
        <v>0</v>
      </c>
      <c r="K422" s="264">
        <f t="shared" si="253"/>
        <v>0</v>
      </c>
      <c r="L422" s="264">
        <f t="shared" si="253"/>
        <v>0</v>
      </c>
      <c r="M422" s="264">
        <f t="shared" si="253"/>
        <v>0</v>
      </c>
      <c r="N422" s="264">
        <f t="shared" si="253"/>
        <v>0</v>
      </c>
      <c r="O422" s="264">
        <f t="shared" si="253"/>
        <v>0</v>
      </c>
      <c r="P422" s="264">
        <f t="shared" si="253"/>
        <v>0</v>
      </c>
      <c r="Q422" s="264">
        <f t="shared" si="253"/>
        <v>0</v>
      </c>
      <c r="R422" s="264">
        <f t="shared" si="253"/>
        <v>0</v>
      </c>
      <c r="S422" s="264">
        <f t="shared" si="253"/>
        <v>0</v>
      </c>
      <c r="T422" s="264">
        <f t="shared" si="253"/>
        <v>0</v>
      </c>
      <c r="U422" s="264">
        <f t="shared" si="253"/>
        <v>0</v>
      </c>
      <c r="V422" s="264">
        <f t="shared" si="253"/>
        <v>0</v>
      </c>
      <c r="W422" s="264">
        <f t="shared" si="253"/>
        <v>0</v>
      </c>
    </row>
    <row r="423" spans="1:23" s="264" customFormat="1" outlineLevel="2" x14ac:dyDescent="0.2">
      <c r="A423" s="286" t="s">
        <v>1448</v>
      </c>
      <c r="C423" s="287">
        <v>0</v>
      </c>
      <c r="D423" s="288">
        <v>0</v>
      </c>
      <c r="E423" s="264" t="str">
        <f xml:space="preserve"> E$404</f>
        <v xml:space="preserve">Post financeability adjustments eligible for tax uplift - real (WWN) </v>
      </c>
      <c r="F423" s="264">
        <f t="shared" ref="F423:W423" si="254" xml:space="preserve"> F$404</f>
        <v>0</v>
      </c>
      <c r="G423" s="264" t="str">
        <f t="shared" si="254"/>
        <v>£m</v>
      </c>
      <c r="H423" s="264">
        <f t="shared" si="254"/>
        <v>0</v>
      </c>
      <c r="I423" s="264">
        <f t="shared" si="254"/>
        <v>0</v>
      </c>
      <c r="J423" s="264">
        <f t="shared" si="254"/>
        <v>0</v>
      </c>
      <c r="K423" s="264">
        <f t="shared" si="254"/>
        <v>0</v>
      </c>
      <c r="L423" s="264">
        <f t="shared" si="254"/>
        <v>0</v>
      </c>
      <c r="M423" s="264">
        <f t="shared" si="254"/>
        <v>0</v>
      </c>
      <c r="N423" s="264">
        <f t="shared" si="254"/>
        <v>0</v>
      </c>
      <c r="O423" s="264">
        <f t="shared" si="254"/>
        <v>0</v>
      </c>
      <c r="P423" s="264">
        <f t="shared" si="254"/>
        <v>0</v>
      </c>
      <c r="Q423" s="264">
        <f t="shared" si="254"/>
        <v>0</v>
      </c>
      <c r="R423" s="264">
        <f t="shared" si="254"/>
        <v>0</v>
      </c>
      <c r="S423" s="264">
        <f t="shared" si="254"/>
        <v>0</v>
      </c>
      <c r="T423" s="264">
        <f t="shared" si="254"/>
        <v>0</v>
      </c>
      <c r="U423" s="264">
        <f t="shared" si="254"/>
        <v>0</v>
      </c>
      <c r="V423" s="264">
        <f t="shared" si="254"/>
        <v>0</v>
      </c>
      <c r="W423" s="264">
        <f t="shared" si="254"/>
        <v>0</v>
      </c>
    </row>
    <row r="424" spans="1:23" s="264" customFormat="1" outlineLevel="2" x14ac:dyDescent="0.2">
      <c r="A424" s="286" t="s">
        <v>1449</v>
      </c>
      <c r="C424" s="287">
        <v>0</v>
      </c>
      <c r="D424" s="288">
        <v>0</v>
      </c>
      <c r="E424" s="264" t="str">
        <f xml:space="preserve"> E$405</f>
        <v xml:space="preserve">Post financeability adjustments eligible for tax uplift - real (BR) </v>
      </c>
      <c r="F424" s="264">
        <f t="shared" ref="F424:W424" si="255" xml:space="preserve"> F$405</f>
        <v>0</v>
      </c>
      <c r="G424" s="264" t="str">
        <f t="shared" si="255"/>
        <v>£m</v>
      </c>
      <c r="H424" s="264">
        <f t="shared" si="255"/>
        <v>0</v>
      </c>
      <c r="I424" s="264">
        <f t="shared" si="255"/>
        <v>0</v>
      </c>
      <c r="J424" s="264">
        <f t="shared" si="255"/>
        <v>0</v>
      </c>
      <c r="K424" s="264">
        <f t="shared" si="255"/>
        <v>0</v>
      </c>
      <c r="L424" s="264">
        <f t="shared" si="255"/>
        <v>0</v>
      </c>
      <c r="M424" s="264">
        <f t="shared" si="255"/>
        <v>0</v>
      </c>
      <c r="N424" s="264">
        <f t="shared" si="255"/>
        <v>0</v>
      </c>
      <c r="O424" s="264">
        <f t="shared" si="255"/>
        <v>0</v>
      </c>
      <c r="P424" s="264">
        <f t="shared" si="255"/>
        <v>0</v>
      </c>
      <c r="Q424" s="264">
        <f t="shared" si="255"/>
        <v>0</v>
      </c>
      <c r="R424" s="264">
        <f t="shared" si="255"/>
        <v>0</v>
      </c>
      <c r="S424" s="264">
        <f t="shared" si="255"/>
        <v>0</v>
      </c>
      <c r="T424" s="264">
        <f t="shared" si="255"/>
        <v>0</v>
      </c>
      <c r="U424" s="264">
        <f t="shared" si="255"/>
        <v>0</v>
      </c>
      <c r="V424" s="264">
        <f t="shared" si="255"/>
        <v>0</v>
      </c>
      <c r="W424" s="264">
        <f t="shared" si="255"/>
        <v>0</v>
      </c>
    </row>
    <row r="425" spans="1:23" s="264" customFormat="1" outlineLevel="2" x14ac:dyDescent="0.2">
      <c r="A425" s="286" t="s">
        <v>1450</v>
      </c>
      <c r="C425" s="287">
        <v>0</v>
      </c>
      <c r="D425" s="288">
        <v>0</v>
      </c>
      <c r="E425" s="264" t="str">
        <f xml:space="preserve"> E$406</f>
        <v xml:space="preserve">Post financeability adjustments eligible for tax uplift - real (ADDN1) </v>
      </c>
      <c r="F425" s="264">
        <f t="shared" ref="F425:W425" si="256" xml:space="preserve"> F$406</f>
        <v>0</v>
      </c>
      <c r="G425" s="264" t="str">
        <f t="shared" si="256"/>
        <v>£m</v>
      </c>
      <c r="H425" s="264">
        <f t="shared" si="256"/>
        <v>0</v>
      </c>
      <c r="I425" s="264">
        <f t="shared" si="256"/>
        <v>0</v>
      </c>
      <c r="J425" s="264">
        <f t="shared" si="256"/>
        <v>0</v>
      </c>
      <c r="K425" s="264">
        <f t="shared" si="256"/>
        <v>0</v>
      </c>
      <c r="L425" s="264">
        <f t="shared" si="256"/>
        <v>0</v>
      </c>
      <c r="M425" s="264">
        <f t="shared" si="256"/>
        <v>0</v>
      </c>
      <c r="N425" s="264">
        <f t="shared" si="256"/>
        <v>0</v>
      </c>
      <c r="O425" s="264">
        <f t="shared" si="256"/>
        <v>0</v>
      </c>
      <c r="P425" s="264">
        <f t="shared" si="256"/>
        <v>0</v>
      </c>
      <c r="Q425" s="264">
        <f t="shared" si="256"/>
        <v>0</v>
      </c>
      <c r="R425" s="264">
        <f t="shared" si="256"/>
        <v>0</v>
      </c>
      <c r="S425" s="264">
        <f t="shared" si="256"/>
        <v>0</v>
      </c>
      <c r="T425" s="264">
        <f t="shared" si="256"/>
        <v>0</v>
      </c>
      <c r="U425" s="264">
        <f t="shared" si="256"/>
        <v>0</v>
      </c>
      <c r="V425" s="264">
        <f t="shared" si="256"/>
        <v>0</v>
      </c>
      <c r="W425" s="264">
        <f t="shared" si="256"/>
        <v>0</v>
      </c>
    </row>
    <row r="426" spans="1:23" s="264" customFormat="1" outlineLevel="2" x14ac:dyDescent="0.2">
      <c r="A426" s="286" t="s">
        <v>1451</v>
      </c>
      <c r="C426" s="287">
        <v>0</v>
      </c>
      <c r="D426" s="288">
        <v>0</v>
      </c>
      <c r="E426" s="264" t="str">
        <f xml:space="preserve"> E$407</f>
        <v xml:space="preserve">Post financeability adjustments eligible for tax uplift - real (ADDN2) </v>
      </c>
      <c r="F426" s="264">
        <f t="shared" ref="F426:W426" si="257" xml:space="preserve"> F$407</f>
        <v>0</v>
      </c>
      <c r="G426" s="264" t="str">
        <f t="shared" si="257"/>
        <v>£m</v>
      </c>
      <c r="H426" s="264">
        <f t="shared" si="257"/>
        <v>0</v>
      </c>
      <c r="I426" s="264">
        <f t="shared" si="257"/>
        <v>0</v>
      </c>
      <c r="J426" s="264">
        <f t="shared" si="257"/>
        <v>0</v>
      </c>
      <c r="K426" s="264">
        <f t="shared" si="257"/>
        <v>0</v>
      </c>
      <c r="L426" s="264">
        <f t="shared" si="257"/>
        <v>0</v>
      </c>
      <c r="M426" s="264">
        <f t="shared" si="257"/>
        <v>0</v>
      </c>
      <c r="N426" s="264">
        <f t="shared" si="257"/>
        <v>0</v>
      </c>
      <c r="O426" s="264">
        <f t="shared" si="257"/>
        <v>0</v>
      </c>
      <c r="P426" s="264">
        <f t="shared" si="257"/>
        <v>0</v>
      </c>
      <c r="Q426" s="264">
        <f t="shared" si="257"/>
        <v>0</v>
      </c>
      <c r="R426" s="264">
        <f t="shared" si="257"/>
        <v>0</v>
      </c>
      <c r="S426" s="264">
        <f t="shared" si="257"/>
        <v>0</v>
      </c>
      <c r="T426" s="264">
        <f t="shared" si="257"/>
        <v>0</v>
      </c>
      <c r="U426" s="264">
        <f t="shared" si="257"/>
        <v>0</v>
      </c>
      <c r="V426" s="264">
        <f t="shared" si="257"/>
        <v>0</v>
      </c>
      <c r="W426" s="264">
        <f t="shared" si="257"/>
        <v>0</v>
      </c>
    </row>
    <row r="427" spans="1:23" s="264" customFormat="1" outlineLevel="2" x14ac:dyDescent="0.2">
      <c r="A427" s="286"/>
      <c r="C427" s="287"/>
      <c r="D427" s="288"/>
    </row>
    <row r="428" spans="1:23" s="264" customFormat="1" outlineLevel="2" x14ac:dyDescent="0.2">
      <c r="A428" s="286" t="s">
        <v>1452</v>
      </c>
      <c r="C428" s="287">
        <v>0</v>
      </c>
      <c r="D428" s="288">
        <v>0</v>
      </c>
      <c r="E428" s="264" t="str">
        <f xml:space="preserve"> E$409</f>
        <v xml:space="preserve">Post financeability adjustments not eligible for tax uplift - real (WR) </v>
      </c>
      <c r="F428" s="264">
        <f t="shared" ref="F428:W428" si="258" xml:space="preserve"> F$409</f>
        <v>0</v>
      </c>
      <c r="G428" s="264" t="str">
        <f t="shared" si="258"/>
        <v>£m</v>
      </c>
      <c r="H428" s="264">
        <f t="shared" si="258"/>
        <v>2.8909365994182106</v>
      </c>
      <c r="I428" s="264">
        <f t="shared" si="258"/>
        <v>0</v>
      </c>
      <c r="J428" s="264">
        <f t="shared" si="258"/>
        <v>0</v>
      </c>
      <c r="K428" s="264">
        <f t="shared" si="258"/>
        <v>0</v>
      </c>
      <c r="L428" s="264">
        <f t="shared" si="258"/>
        <v>0</v>
      </c>
      <c r="M428" s="264">
        <f t="shared" si="258"/>
        <v>0</v>
      </c>
      <c r="N428" s="264">
        <f t="shared" si="258"/>
        <v>0</v>
      </c>
      <c r="O428" s="264">
        <f t="shared" si="258"/>
        <v>0</v>
      </c>
      <c r="P428" s="264">
        <f t="shared" si="258"/>
        <v>0</v>
      </c>
      <c r="Q428" s="264">
        <f t="shared" si="258"/>
        <v>0</v>
      </c>
      <c r="R428" s="264">
        <f t="shared" si="258"/>
        <v>0</v>
      </c>
      <c r="S428" s="264">
        <f xml:space="preserve"> S$409</f>
        <v>0.54202325920857986</v>
      </c>
      <c r="T428" s="264">
        <f t="shared" si="258"/>
        <v>0.55953061048101693</v>
      </c>
      <c r="U428" s="264">
        <f t="shared" si="258"/>
        <v>0.57760344919955375</v>
      </c>
      <c r="V428" s="264">
        <f t="shared" si="258"/>
        <v>0.5962600406086993</v>
      </c>
      <c r="W428" s="264">
        <f t="shared" si="258"/>
        <v>0.61551923992036028</v>
      </c>
    </row>
    <row r="429" spans="1:23" s="264" customFormat="1" outlineLevel="2" x14ac:dyDescent="0.2">
      <c r="A429" s="286" t="s">
        <v>1453</v>
      </c>
      <c r="C429" s="287">
        <v>0</v>
      </c>
      <c r="D429" s="288">
        <v>0</v>
      </c>
      <c r="E429" s="264" t="str">
        <f xml:space="preserve"> E$410</f>
        <v xml:space="preserve">Post financeability adjustments not eligible for tax uplift - real (WN) </v>
      </c>
      <c r="F429" s="264">
        <f t="shared" ref="F429:W429" si="259" xml:space="preserve"> F$410</f>
        <v>0</v>
      </c>
      <c r="G429" s="264" t="str">
        <f t="shared" si="259"/>
        <v>£m</v>
      </c>
      <c r="H429" s="264">
        <f t="shared" si="259"/>
        <v>-8.5238339265131806</v>
      </c>
      <c r="I429" s="264">
        <f t="shared" si="259"/>
        <v>0</v>
      </c>
      <c r="J429" s="264">
        <f t="shared" si="259"/>
        <v>0</v>
      </c>
      <c r="K429" s="264">
        <f t="shared" si="259"/>
        <v>0</v>
      </c>
      <c r="L429" s="264">
        <f t="shared" si="259"/>
        <v>0</v>
      </c>
      <c r="M429" s="264">
        <f t="shared" si="259"/>
        <v>0</v>
      </c>
      <c r="N429" s="264">
        <f t="shared" si="259"/>
        <v>0</v>
      </c>
      <c r="O429" s="264">
        <f t="shared" si="259"/>
        <v>0</v>
      </c>
      <c r="P429" s="264">
        <f t="shared" si="259"/>
        <v>0</v>
      </c>
      <c r="Q429" s="264">
        <f t="shared" si="259"/>
        <v>0</v>
      </c>
      <c r="R429" s="264">
        <f t="shared" si="259"/>
        <v>0</v>
      </c>
      <c r="S429" s="264">
        <f t="shared" si="259"/>
        <v>-8.6709329651265534</v>
      </c>
      <c r="T429" s="264">
        <f t="shared" si="259"/>
        <v>-8.3797150103431264</v>
      </c>
      <c r="U429" s="264">
        <f t="shared" si="259"/>
        <v>2.7524112776630258</v>
      </c>
      <c r="V429" s="264">
        <f t="shared" si="259"/>
        <v>2.8413141619315416</v>
      </c>
      <c r="W429" s="264">
        <f t="shared" si="259"/>
        <v>2.9330886093619304</v>
      </c>
    </row>
    <row r="430" spans="1:23" s="264" customFormat="1" outlineLevel="2" x14ac:dyDescent="0.2">
      <c r="A430" s="286" t="s">
        <v>1454</v>
      </c>
      <c r="C430" s="287">
        <v>0</v>
      </c>
      <c r="D430" s="288">
        <v>0</v>
      </c>
      <c r="E430" s="264" t="str">
        <f xml:space="preserve"> E$411</f>
        <v xml:space="preserve">Post financeability adjustments not eligible for tax uplift - real (WWN) </v>
      </c>
      <c r="F430" s="264">
        <f t="shared" ref="F430:W430" si="260" xml:space="preserve"> F$411</f>
        <v>0</v>
      </c>
      <c r="G430" s="264" t="str">
        <f t="shared" si="260"/>
        <v>£m</v>
      </c>
      <c r="H430" s="264">
        <f t="shared" si="260"/>
        <v>9.51359881230821</v>
      </c>
      <c r="I430" s="264">
        <f t="shared" si="260"/>
        <v>0</v>
      </c>
      <c r="J430" s="264">
        <f t="shared" si="260"/>
        <v>0</v>
      </c>
      <c r="K430" s="264">
        <f t="shared" si="260"/>
        <v>0</v>
      </c>
      <c r="L430" s="264">
        <f t="shared" si="260"/>
        <v>0</v>
      </c>
      <c r="M430" s="264">
        <f t="shared" si="260"/>
        <v>0</v>
      </c>
      <c r="N430" s="264">
        <f t="shared" si="260"/>
        <v>0</v>
      </c>
      <c r="O430" s="264">
        <f t="shared" si="260"/>
        <v>0</v>
      </c>
      <c r="P430" s="264">
        <f t="shared" si="260"/>
        <v>0</v>
      </c>
      <c r="Q430" s="264">
        <f t="shared" si="260"/>
        <v>0</v>
      </c>
      <c r="R430" s="264">
        <f t="shared" si="260"/>
        <v>0</v>
      </c>
      <c r="S430" s="264">
        <f t="shared" si="260"/>
        <v>0.51338464749314161</v>
      </c>
      <c r="T430" s="264">
        <f t="shared" si="260"/>
        <v>0.65992104944980579</v>
      </c>
      <c r="U430" s="264">
        <f t="shared" si="260"/>
        <v>2.6922032892878627</v>
      </c>
      <c r="V430" s="264">
        <f t="shared" si="260"/>
        <v>2.7791614555318604</v>
      </c>
      <c r="W430" s="264">
        <f t="shared" si="260"/>
        <v>2.8689283705455395</v>
      </c>
    </row>
    <row r="431" spans="1:23" s="264" customFormat="1" outlineLevel="2" x14ac:dyDescent="0.2">
      <c r="A431" s="286" t="s">
        <v>1455</v>
      </c>
      <c r="C431" s="287">
        <v>0</v>
      </c>
      <c r="D431" s="288">
        <v>0</v>
      </c>
      <c r="E431" s="264" t="str">
        <f xml:space="preserve"> E$412</f>
        <v xml:space="preserve">Post financeability adjustments not eligible for tax uplift - real (BR) </v>
      </c>
      <c r="F431" s="264">
        <f t="shared" ref="F431:W431" si="261" xml:space="preserve"> F$412</f>
        <v>0</v>
      </c>
      <c r="G431" s="264" t="str">
        <f t="shared" si="261"/>
        <v>£m</v>
      </c>
      <c r="H431" s="264">
        <f t="shared" si="261"/>
        <v>-0.10325853748718308</v>
      </c>
      <c r="I431" s="264">
        <f t="shared" si="261"/>
        <v>0</v>
      </c>
      <c r="J431" s="264">
        <f t="shared" si="261"/>
        <v>0</v>
      </c>
      <c r="K431" s="264">
        <f t="shared" si="261"/>
        <v>0</v>
      </c>
      <c r="L431" s="264">
        <f t="shared" si="261"/>
        <v>0</v>
      </c>
      <c r="M431" s="264">
        <f t="shared" si="261"/>
        <v>0</v>
      </c>
      <c r="N431" s="264">
        <f t="shared" si="261"/>
        <v>0</v>
      </c>
      <c r="O431" s="264">
        <f t="shared" si="261"/>
        <v>0</v>
      </c>
      <c r="P431" s="264">
        <f t="shared" si="261"/>
        <v>0</v>
      </c>
      <c r="Q431" s="264">
        <f t="shared" si="261"/>
        <v>0</v>
      </c>
      <c r="R431" s="264">
        <f t="shared" si="261"/>
        <v>0</v>
      </c>
      <c r="S431" s="264">
        <f t="shared" si="261"/>
        <v>-1.9359998777274377E-2</v>
      </c>
      <c r="T431" s="264">
        <f t="shared" si="261"/>
        <v>-1.9985326737780338E-2</v>
      </c>
      <c r="U431" s="264">
        <f t="shared" si="261"/>
        <v>-2.0630852791410643E-2</v>
      </c>
      <c r="V431" s="264">
        <f t="shared" si="261"/>
        <v>-2.1297229336573204E-2</v>
      </c>
      <c r="W431" s="264">
        <f t="shared" si="261"/>
        <v>-2.1985129844144521E-2</v>
      </c>
    </row>
    <row r="432" spans="1:23" s="264" customFormat="1" outlineLevel="2" x14ac:dyDescent="0.2">
      <c r="A432" s="286" t="s">
        <v>1456</v>
      </c>
      <c r="C432" s="287">
        <v>0</v>
      </c>
      <c r="D432" s="288">
        <v>0</v>
      </c>
      <c r="E432" s="264" t="str">
        <f xml:space="preserve"> E$413</f>
        <v xml:space="preserve">Post financeability adjustments not eligible for tax uplift - real (ADDN1) </v>
      </c>
      <c r="F432" s="264">
        <f t="shared" ref="F432:W432" si="262" xml:space="preserve"> F$413</f>
        <v>0</v>
      </c>
      <c r="G432" s="264" t="str">
        <f t="shared" si="262"/>
        <v>£m</v>
      </c>
      <c r="H432" s="264">
        <f t="shared" si="262"/>
        <v>0</v>
      </c>
      <c r="I432" s="264">
        <f t="shared" si="262"/>
        <v>0</v>
      </c>
      <c r="J432" s="264">
        <f t="shared" si="262"/>
        <v>0</v>
      </c>
      <c r="K432" s="264">
        <f t="shared" si="262"/>
        <v>0</v>
      </c>
      <c r="L432" s="264">
        <f t="shared" si="262"/>
        <v>0</v>
      </c>
      <c r="M432" s="264">
        <f t="shared" si="262"/>
        <v>0</v>
      </c>
      <c r="N432" s="264">
        <f t="shared" si="262"/>
        <v>0</v>
      </c>
      <c r="O432" s="264">
        <f t="shared" si="262"/>
        <v>0</v>
      </c>
      <c r="P432" s="264">
        <f t="shared" si="262"/>
        <v>0</v>
      </c>
      <c r="Q432" s="264">
        <f t="shared" si="262"/>
        <v>0</v>
      </c>
      <c r="R432" s="264">
        <f t="shared" si="262"/>
        <v>0</v>
      </c>
      <c r="S432" s="264">
        <f t="shared" si="262"/>
        <v>0</v>
      </c>
      <c r="T432" s="264">
        <f t="shared" si="262"/>
        <v>0</v>
      </c>
      <c r="U432" s="264">
        <f t="shared" si="262"/>
        <v>0</v>
      </c>
      <c r="V432" s="264">
        <f t="shared" si="262"/>
        <v>0</v>
      </c>
      <c r="W432" s="264">
        <f t="shared" si="262"/>
        <v>0</v>
      </c>
    </row>
    <row r="433" spans="1:23" s="264" customFormat="1" outlineLevel="2" x14ac:dyDescent="0.2">
      <c r="A433" s="286" t="s">
        <v>1457</v>
      </c>
      <c r="C433" s="287">
        <v>0</v>
      </c>
      <c r="D433" s="288">
        <v>0</v>
      </c>
      <c r="E433" s="264" t="str">
        <f xml:space="preserve"> E$414</f>
        <v xml:space="preserve">Post financeability adjustments not eligible for tax uplift - real (ADDN2) </v>
      </c>
      <c r="F433" s="264">
        <f t="shared" ref="F433:W433" si="263" xml:space="preserve"> F$414</f>
        <v>0</v>
      </c>
      <c r="G433" s="264" t="str">
        <f t="shared" si="263"/>
        <v>£m</v>
      </c>
      <c r="H433" s="264">
        <f t="shared" si="263"/>
        <v>0</v>
      </c>
      <c r="I433" s="264">
        <f t="shared" si="263"/>
        <v>0</v>
      </c>
      <c r="J433" s="264">
        <f t="shared" si="263"/>
        <v>0</v>
      </c>
      <c r="K433" s="264">
        <f t="shared" si="263"/>
        <v>0</v>
      </c>
      <c r="L433" s="264">
        <f t="shared" si="263"/>
        <v>0</v>
      </c>
      <c r="M433" s="264">
        <f t="shared" si="263"/>
        <v>0</v>
      </c>
      <c r="N433" s="264">
        <f t="shared" si="263"/>
        <v>0</v>
      </c>
      <c r="O433" s="264">
        <f t="shared" si="263"/>
        <v>0</v>
      </c>
      <c r="P433" s="264">
        <f t="shared" si="263"/>
        <v>0</v>
      </c>
      <c r="Q433" s="264">
        <f t="shared" si="263"/>
        <v>0</v>
      </c>
      <c r="R433" s="264">
        <f t="shared" si="263"/>
        <v>0</v>
      </c>
      <c r="S433" s="264">
        <f t="shared" si="263"/>
        <v>0</v>
      </c>
      <c r="T433" s="264">
        <f t="shared" si="263"/>
        <v>0</v>
      </c>
      <c r="U433" s="264">
        <f t="shared" si="263"/>
        <v>0</v>
      </c>
      <c r="V433" s="264">
        <f t="shared" si="263"/>
        <v>0</v>
      </c>
      <c r="W433" s="264">
        <f t="shared" si="263"/>
        <v>0</v>
      </c>
    </row>
    <row r="434" spans="1:23" s="264" customFormat="1" outlineLevel="2" x14ac:dyDescent="0.2">
      <c r="A434" s="286"/>
      <c r="C434" s="287"/>
      <c r="D434" s="288"/>
    </row>
    <row r="435" spans="1:23" s="264" customFormat="1" outlineLevel="2" x14ac:dyDescent="0.2">
      <c r="A435" s="286" t="s">
        <v>1458</v>
      </c>
      <c r="C435" s="287">
        <v>0</v>
      </c>
      <c r="D435" s="288">
        <v>0</v>
      </c>
      <c r="E435" s="264" t="str">
        <f xml:space="preserve"> E$416</f>
        <v>Residential retail revenue adjustment - real</v>
      </c>
      <c r="F435" s="264">
        <f t="shared" ref="F435:W435" si="264" xml:space="preserve"> F$416</f>
        <v>0</v>
      </c>
      <c r="G435" s="264" t="str">
        <f t="shared" si="264"/>
        <v>£m</v>
      </c>
      <c r="H435" s="264">
        <f t="shared" si="264"/>
        <v>-11.87596391843409</v>
      </c>
      <c r="I435" s="264">
        <f t="shared" si="264"/>
        <v>0</v>
      </c>
      <c r="J435" s="264">
        <f t="shared" si="264"/>
        <v>0</v>
      </c>
      <c r="K435" s="264">
        <f t="shared" si="264"/>
        <v>0</v>
      </c>
      <c r="L435" s="264">
        <f t="shared" si="264"/>
        <v>0</v>
      </c>
      <c r="M435" s="264">
        <f t="shared" si="264"/>
        <v>0</v>
      </c>
      <c r="N435" s="264">
        <f t="shared" si="264"/>
        <v>0</v>
      </c>
      <c r="O435" s="264">
        <f t="shared" si="264"/>
        <v>0</v>
      </c>
      <c r="P435" s="264">
        <f t="shared" si="264"/>
        <v>0</v>
      </c>
      <c r="Q435" s="264">
        <f t="shared" si="264"/>
        <v>0</v>
      </c>
      <c r="R435" s="264">
        <f t="shared" si="264"/>
        <v>0</v>
      </c>
      <c r="S435" s="264">
        <f t="shared" si="264"/>
        <v>-0.75079456464083805</v>
      </c>
      <c r="T435" s="264">
        <f t="shared" si="264"/>
        <v>-0.85131414000149386</v>
      </c>
      <c r="U435" s="264">
        <f t="shared" si="264"/>
        <v>-3.3163470896821221</v>
      </c>
      <c r="V435" s="264">
        <f t="shared" si="264"/>
        <v>-3.4234651006788543</v>
      </c>
      <c r="W435" s="264">
        <f t="shared" si="264"/>
        <v>-3.5340430234307814</v>
      </c>
    </row>
    <row r="436" spans="1:23" s="264" customFormat="1" outlineLevel="2" x14ac:dyDescent="0.2">
      <c r="A436" s="286" t="s">
        <v>1459</v>
      </c>
      <c r="C436" s="287">
        <v>0</v>
      </c>
      <c r="D436" s="288">
        <v>0</v>
      </c>
      <c r="E436" s="264" t="str">
        <f xml:space="preserve"> E$417</f>
        <v>Business retail revenue adjustment - real</v>
      </c>
      <c r="F436" s="264">
        <f t="shared" ref="F436:W436" si="265" xml:space="preserve"> F$417</f>
        <v>0</v>
      </c>
      <c r="G436" s="264" t="str">
        <f t="shared" si="265"/>
        <v>£m</v>
      </c>
      <c r="H436" s="264">
        <f t="shared" si="265"/>
        <v>1.6419676410654183</v>
      </c>
      <c r="I436" s="264">
        <f t="shared" si="265"/>
        <v>0</v>
      </c>
      <c r="J436" s="264">
        <f t="shared" si="265"/>
        <v>0</v>
      </c>
      <c r="K436" s="264">
        <f t="shared" si="265"/>
        <v>0</v>
      </c>
      <c r="L436" s="264">
        <f t="shared" si="265"/>
        <v>0</v>
      </c>
      <c r="M436" s="264">
        <f t="shared" si="265"/>
        <v>0</v>
      </c>
      <c r="N436" s="264">
        <f t="shared" si="265"/>
        <v>0</v>
      </c>
      <c r="O436" s="264">
        <f t="shared" si="265"/>
        <v>0</v>
      </c>
      <c r="P436" s="264">
        <f t="shared" si="265"/>
        <v>0</v>
      </c>
      <c r="Q436" s="264">
        <f t="shared" si="265"/>
        <v>0</v>
      </c>
      <c r="R436" s="264">
        <f t="shared" si="265"/>
        <v>0</v>
      </c>
      <c r="S436" s="264">
        <f t="shared" si="265"/>
        <v>0.21561362793858946</v>
      </c>
      <c r="T436" s="264">
        <f t="shared" si="265"/>
        <v>0.22734475505367818</v>
      </c>
      <c r="U436" s="264">
        <f t="shared" si="265"/>
        <v>0.38703395957682318</v>
      </c>
      <c r="V436" s="264">
        <f t="shared" si="265"/>
        <v>0.39953515647115456</v>
      </c>
      <c r="W436" s="264">
        <f t="shared" si="265"/>
        <v>0.41244014202517287</v>
      </c>
    </row>
    <row r="437" spans="1:23" s="16" customFormat="1" x14ac:dyDescent="0.2">
      <c r="A437" s="163"/>
      <c r="B437" s="163"/>
      <c r="C437" s="164"/>
      <c r="D437" s="165"/>
      <c r="F437" s="166"/>
    </row>
    <row r="438" spans="1:23" s="16" customFormat="1" x14ac:dyDescent="0.2">
      <c r="A438" s="163"/>
      <c r="B438" s="163" t="s">
        <v>90</v>
      </c>
      <c r="C438" s="164"/>
      <c r="D438" s="165"/>
    </row>
    <row r="439" spans="1:23" s="16" customFormat="1" x14ac:dyDescent="0.2">
      <c r="A439" s="163"/>
      <c r="B439" s="163"/>
      <c r="C439" s="164"/>
      <c r="D439" s="165"/>
    </row>
    <row r="440" spans="1:23" s="16" customFormat="1" x14ac:dyDescent="0.2">
      <c r="A440" s="163"/>
      <c r="B440" s="163"/>
      <c r="C440" s="164"/>
      <c r="D440" s="165"/>
    </row>
    <row r="441" spans="1:23" s="16" customFormat="1" x14ac:dyDescent="0.2">
      <c r="A441" s="163"/>
      <c r="B441" s="163"/>
      <c r="C441" s="164"/>
      <c r="D441" s="165"/>
    </row>
    <row r="442" spans="1:23" s="16" customFormat="1" x14ac:dyDescent="0.2">
      <c r="A442" s="163"/>
      <c r="B442" s="163"/>
      <c r="C442" s="164"/>
      <c r="D442" s="165"/>
    </row>
    <row r="443" spans="1:23" s="16" customFormat="1" x14ac:dyDescent="0.2">
      <c r="A443" s="163"/>
      <c r="B443" s="163"/>
      <c r="C443" s="164"/>
      <c r="D443" s="165"/>
    </row>
    <row r="444" spans="1:23" s="16" customFormat="1" x14ac:dyDescent="0.2">
      <c r="A444" s="163"/>
      <c r="B444" s="163"/>
      <c r="C444" s="164"/>
      <c r="D444" s="165"/>
    </row>
    <row r="445" spans="1:23" s="16" customFormat="1" x14ac:dyDescent="0.2">
      <c r="A445" s="163"/>
      <c r="B445" s="163"/>
      <c r="C445" s="164"/>
      <c r="D445" s="165"/>
    </row>
    <row r="446" spans="1:23" s="16" customFormat="1" x14ac:dyDescent="0.2">
      <c r="A446" s="163"/>
      <c r="B446" s="163"/>
      <c r="C446" s="164"/>
      <c r="D446" s="165"/>
    </row>
    <row r="447" spans="1:23" s="16" customFormat="1" x14ac:dyDescent="0.2">
      <c r="A447" s="163"/>
      <c r="B447" s="163"/>
      <c r="C447" s="164"/>
      <c r="D447" s="165"/>
    </row>
    <row r="448" spans="1:23" s="16" customFormat="1" x14ac:dyDescent="0.2">
      <c r="A448" s="163"/>
      <c r="B448" s="163"/>
      <c r="C448" s="164"/>
      <c r="D448" s="165"/>
    </row>
    <row r="449" spans="1:4" s="16" customFormat="1" x14ac:dyDescent="0.2">
      <c r="A449" s="163"/>
      <c r="B449" s="163"/>
      <c r="C449" s="164"/>
      <c r="D449" s="165"/>
    </row>
    <row r="450" spans="1:4" s="16" customFormat="1" x14ac:dyDescent="0.2">
      <c r="A450" s="163"/>
      <c r="B450" s="163"/>
      <c r="C450" s="164"/>
      <c r="D450" s="165"/>
    </row>
  </sheetData>
  <conditionalFormatting sqref="F2:F3">
    <cfRule type="cellIs" dxfId="36" priority="6" stopIfTrue="1" operator="notEqual">
      <formula>0</formula>
    </cfRule>
    <cfRule type="cellIs" dxfId="35" priority="7" stopIfTrue="1" operator="equal">
      <formula>""</formula>
    </cfRule>
  </conditionalFormatting>
  <conditionalFormatting sqref="J3:GO3">
    <cfRule type="cellIs" dxfId="34" priority="1" operator="equal">
      <formula>"PPA ext."</formula>
    </cfRule>
    <cfRule type="cellIs" dxfId="33" priority="2" operator="equal">
      <formula>"Delay"</formula>
    </cfRule>
    <cfRule type="cellIs" dxfId="32" priority="3" operator="equal">
      <formula>"Fin Close"</formula>
    </cfRule>
    <cfRule type="cellIs" dxfId="31" priority="4" stopIfTrue="1" operator="equal">
      <formula>"Construction"</formula>
    </cfRule>
    <cfRule type="cellIs" dxfId="30" priority="5" stopIfTrue="1" operator="equal">
      <formula>"Operations"</formula>
    </cfRule>
  </conditionalFormatting>
  <conditionalFormatting sqref="GP4:LI4">
    <cfRule type="cellIs" dxfId="29" priority="21" stopIfTrue="1" operator="equal">
      <formula>"Budget"</formula>
    </cfRule>
    <cfRule type="cellIs" dxfId="28" priority="22" stopIfTrue="1" operator="equal">
      <formula>"Actuals"</formula>
    </cfRule>
    <cfRule type="cellIs" dxfId="27" priority="23" stopIfTrue="1" operator="equal">
      <formula>"Forecast"</formula>
    </cfRule>
  </conditionalFormatting>
  <conditionalFormatting sqref="GP4:XFD4">
    <cfRule type="cellIs" dxfId="26" priority="13" operator="equal">
      <formula xml:space="preserve"> "FC/Const."</formula>
    </cfRule>
    <cfRule type="cellIs" dxfId="25" priority="14" operator="equal">
      <formula>"Ops/Post-cont."</formula>
    </cfRule>
    <cfRule type="cellIs" dxfId="24" priority="15" operator="equal">
      <formula>"Const/Ops"</formula>
    </cfRule>
    <cfRule type="cellIs" dxfId="23" priority="16" operator="equal">
      <formula>"Fin-close"</formula>
    </cfRule>
    <cfRule type="cellIs" dxfId="22" priority="17" stopIfTrue="1" operator="equal">
      <formula>"Const"</formula>
    </cfRule>
    <cfRule type="cellIs" dxfId="21" priority="18" stopIfTrue="1" operator="equal">
      <formula>"Ops"</formula>
    </cfRule>
    <cfRule type="cellIs" dxfId="20" priority="19" stopIfTrue="1" operator="equal">
      <formula>"Const"</formula>
    </cfRule>
    <cfRule type="cellIs" dxfId="19" priority="20" stopIfTrue="1" operator="equal">
      <formula>"Ops"</formula>
    </cfRule>
  </conditionalFormatting>
  <pageMargins left="0.70866141732283472" right="0.70866141732283472" top="0.74803149606299213" bottom="0.74803149606299213" header="0.31496062992125984" footer="0.31496062992125984"/>
  <pageSetup paperSize="9" scale="49" fitToHeight="0" orientation="landscape" r:id="rId1"/>
  <headerFooter>
    <oddHeader>&amp;L&amp;F&amp;C&amp;A</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6D331A18386D4BA65D0138479B2470" ma:contentTypeVersion="18" ma:contentTypeDescription="Create a new document." ma:contentTypeScope="" ma:versionID="e09b9c11151c65c01f989ef3502d042f">
  <xsd:schema xmlns:xsd="http://www.w3.org/2001/XMLSchema" xmlns:xs="http://www.w3.org/2001/XMLSchema" xmlns:p="http://schemas.microsoft.com/office/2006/metadata/properties" xmlns:ns2="3869d23c-bbd8-4a9d-bdc6-f0e65bbeacd5" xmlns:ns3="b487bced-9dcb-4901-8c0d-3173d64ce641" targetNamespace="http://schemas.microsoft.com/office/2006/metadata/properties" ma:root="true" ma:fieldsID="202571af1cf2651936ef0adf278c721f" ns2:_="" ns3:_="">
    <xsd:import namespace="3869d23c-bbd8-4a9d-bdc6-f0e65bbeacd5"/>
    <xsd:import namespace="b487bced-9dcb-4901-8c0d-3173d64ce64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69d23c-bbd8-4a9d-bdc6-f0e65bbeac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ce73f8c3-7701-48fe-b22e-7a71215a08e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87bced-9dcb-4901-8c0d-3173d64ce64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8b82ce5-335b-45fc-ac6c-13e3fc42a47c}" ma:internalName="TaxCatchAll" ma:showField="CatchAllData" ma:web="b487bced-9dcb-4901-8c0d-3173d64ce6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odelMaker>
<![CDATA[{
  "$id": "1",
  "$type": "ModelMaker.Models.Project, ModelMaker",
  "CanShowCompletionItems": true,
  "SelectedEquationNodes": {
    "$type": "System.Collections.Generic.List`1[[ModelMakerEngine.IEquationNode, ModelMakerEngine]], mscorlib",
    "$values": []
  },
  "HasMultipleTimelines": false,
  "Dimensions": {
    "$type": "ModelMakerEngine.MMDimensions, ModelMakerEngine",
    "$values": []
  },
  "HasDimensions": false,
  "DefaultUnit": {
    "$id": "2",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FileVersion": 2,
  "FilePath": "C:\\Users\\thomas.jones\\Desktop\\Template file.obz",
  "Nodes": {
    "$type": "ModelMaker.Models.ProjectItemSet`1[[ModelMakerEngine.INode, ModelMakerEngine]], ModelMaker",
    "$values": [
      {
        "$id": "3",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true,
        "IsInputsGroup": false,
        "IsFlag": false,
        "IsTimeAndFlagsGroup": false,
        "DimensionsAcross": {
          "$type": "ModelMakerEngine.MMDimensions, ModelMakerEngine",
          "$values": []
        },
        "TimeAxis": 0,
        "IndexInParent": 0,
        "Name": "Unallocated",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4",
        "$type": "ModelMaker.GroupNode, ModelMaker",
        "TabOrHeaderColour": "",
        "Comment": "",
        "NameOfGroup": null,
        "YPosition": 0,
        "Folded": false,
        "Font": null,
        "Children": {
          "$type": "ModelMaker.GroupNodeChildCollection, ModelMaker",
          "$values": [
            {
              "$id": "5",
              "$type": "ModelMaker.VariableNode, ModelMaker",
              "PivotTableLink": null,
              "NumberFormatOverride": null,
              "HasOpeningBalanceFlag": false,
              "OpeningBalanceFlagAppliedName": "",
              "ToolTip": "01/04/2017",
              "Deletable": false,
              "Comment": "",
              "HasSwitchSignLine": false,
              "SwitchSignForReport": false,
              "MultipleInputValues": null,
              "NonPrimaryInput": false,
              "Max": "NaN",
              "Min": "NaN",
              "IsEditable": true,
              "IsConstant": true,
              "UniqueID": "4fb9720d-643d-4612-8d59-c7093fe41630",
              "Dimensions": {
                "$type": "ModelMakerEngine.MMDimensions, ModelMakerEngine",
                "$values": []
              },
              "EquationOBXInternal": "42826",
              "NameOfGroup": "Inputs",
              "EquationToParse": "42826",
              "MostRecentExpectedUnitErrors": null,
              "Units": {
                "$id": "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Start date",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7,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7",
              "$type": "ModelMaker.VariableNode, ModelMaker",
              "PivotTableLink": null,
              "NumberFormatOverride": null,
              "HasOpeningBalanceFlag": false,
              "OpeningBalanceFlagAppliedName": "",
              "ToolTip": "=3 ()",
              "Deletable": false,
              "Comment": "",
              "HasSwitchSignLine": false,
              "SwitchSignForReport": false,
              "MultipleInputValues": null,
              "NonPrimaryInput": false,
              "Max": "NaN",
              "Min": "NaN",
              "IsEditable": true,
              "IsConstant": true,
              "UniqueID": "d6bf84d8-2ecf-488a-b969-4ecdc20ff1a5",
              "Dimensions": {
                "$type": "ModelMakerEngine.MMDimensions, ModelMakerEngine",
                "$values": []
              },
              "EquationOBXInternal": "3",
              "NameOfGroup": "Inputs",
              "EquationToParse": "3",
              "MostRecentExpectedUnitErrors": null,
              "Units": {
                "$id": "8",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Financial year end mont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6,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9",
              "$type": "ModelMaker.VariableNode, ModelMaker",
              "PivotTableLink": null,
              "NumberFormatOverride": null,
              "HasOpeningBalanceFlag": false,
              "OpeningBalanceFlagAppliedName": "",
              "ToolTip": "=12 (Months)",
              "Deletable": false,
              "Comment": "",
              "HasSwitchSignLine": false,
              "SwitchSignForReport": false,
              "MultipleInputValues": null,
              "NonPrimaryInput": false,
              "Max": "NaN",
              "Min": "NaN",
              "IsEditable": true,
              "IsConstant": true,
              "UniqueID": "f8352353-1874-4af4-b0e8-a3a61db4cee3",
              "Dimensions": {
                "$type": "ModelMakerEngine.MMDimensions, ModelMakerEngine",
                "$values": []
              },
              "EquationOBXInternal": "12",
              "NameOfGroup": "Inputs",
              "EquationToParse": "12",
              "MostRecentExpectedUnitErrors": null,
              "Units": {
                "$id": "10",
                "$type": "ModelMaker.Unit, ModelMaker",
                "NumberFormatOverride": null,
                "MatchAnything": false,
                "ExternalRepresentation": "Months",
                "ItemsOnTop": {
                  "$type": "System.Collections.Generic.List`1[[System.String, mscorlib]], mscorlib",
                  "$values": [
                    "MONTH"
                  ]
                },
                "ItemsOnBottom": {
                  "$type": "System.Collections.Generic.List`1[[System.String, mscorlib]], mscorlib",
                  "$values": []
                },
                "IsCurrency": false,
                "ContainsSMU": false,
                "IsDimensionless": false
              },
              "Name": "Months per perio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1,
              "IsStandardNode": true,
              "WarnMessage": null,
              "StandardDescription": null,
              "HasStandardDescription": false,
              "HasStandardName": tru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1",
              "$type": "ModelMaker.GroupNode, ModelMaker",
              "TabOrHeaderColour": "",
              "Comment": "",
              "NameOfGroup": "Inputs",
              "YPosition": 3,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12",
              "$type": "ModelMaker.GroupNode, ModelMaker",
              "TabOrHeaderColour": "",
              "Comment": "",
              "NameOfGroup": "Inputs",
              "YPosition": 4,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Model Constan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
        "AllowAddChildren": true,
        "AllowRemoveChildren": true,
        "IsImported": false,
        "IsChecksGroup": false,
        "IsAlertsGroup": false,
        "IsChecksAndAlertsGroup": false,
        "IsUnallocatedGroup": false,
        "IsInputsGroup": true,
        "IsFlag": false,
        "IsTimeAndFlagsGroup": false,
        "DimensionsAcross": {
          "$type": "ModelMakerEngine.MMDimensions, ModelMakerEngine",
          "$values": []
        },
        "TimeAxis": 0,
        "IndexInParent": 1,
        "Name": "Inpu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13",
        "$type": "ModelMaker.GroupNode, ModelMaker",
        "TabOrHeaderColour": "",
        "Comment": "",
        "NameOfGroup": null,
        "YPosition": 0,
        "Folded": false,
        "Font": null,
        "Children": {
          "$type": "ModelMaker.GroupNodeChildCollection, ModelMaker",
          "$values": [
            {
              "$id": "14",
              "$type": "ModelMaker.GroupNode, ModelMaker",
              "TabOrHeaderColour": "",
              "Comment": "",
              "NameOfGroup": "Time",
              "YPosition": 0,
              "Folded": true,
              "Font": null,
              "Children": {
                "$type": "ModelMaker.GroupNodeChildCollection, ModelMaker",
                "$values": [
                  {
                    "$id": "15",
                    "$type": "ModelMaker.VariableNode, ModelMaker",
                    "PivotTableLink": null,
                    "NumberFormatOverride": null,
                    "HasOpeningBalanceFlag": false,
                    "OpeningBalanceFlagAppliedName": "",
                    "ToolTip": "EDATE([Model period start], [Months per period]) - 1",
                    "Deletable": false,
                    "Comment": "",
                    "HasSwitchSignLine": false,
                    "SwitchSignForReport": false,
                    "MultipleInputValues": null,
                    "NonPrimaryInput": false,
                    "Max": "NaN",
                    "Min": "NaN",
                    "IsEditable": true,
                    "IsConstant": false,
                    "UniqueID": "a4bb496c-8021-4027-ac61-62504fbafb3d",
                    "Dimensions": {
                      "$type": "ModelMakerEngine.MMDimensions, ModelMakerEngine",
                      "$values": []
                    },
                    "EquationOBXInternal": "EDATE([Model period start], [Months per period]) - 1",
                    "NameOfGroup": "Time.Headers",
                    "EquationToParse": "EDATE([Model period start], [Months per period]) - 1",
                    "MostRecentExpectedUnitErrors": null,
                    "Units": {
                      "$id": "1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en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0,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7",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66a69e27-9dd8-4183-ae61-c353e2b0ebf7",
                    "Dimensions": {
                      "$type": "ModelMakerEngine.MMDimensions, ModelMakerEngine",
                      "$values": []
                    },
                    "EquationOBXInternal": null,
                    "NameOfGroup": "Time.Headers",
                    "EquationToParse": "",
                    "MostRecentExpectedUnitErrors": null,
                    "Units": {
                      "$ref": "2"
                    },
                    "Name": "Timeline label",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8",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368e7911-a6f9-40ae-a893-d116687354f7",
                    "Dimensions": {
                      "$type": "ModelMakerEngine.MMDimensions, ModelMakerEngine",
                      "$values": []
                    },
                    "EquationOBXInternal": null,
                    "NameOfGroup": "Time.Headers",
                    "EquationToParse": "",
                    "MostRecentExpectedUnitErrors": null,
                    "Units": {
                      "$ref": "2"
                    },
                    "Name": "Contract year",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9",
                    "$type": "ModelMaker.VariableNode, ModelMaker",
                    "PivotTableLink": null,
                    "NumberFormatOverride": null,
                    "HasOpeningBalanceFlag": false,
                    "OpeningBalanceFlagAppliedName": "",
                    "ToolTip": "=PREVIOUSVALUE()+1 (Counter)",
                    "Deletable": false,
                    "Comment": "",
                    "HasSwitchSignLine": false,
                    "SwitchSignForReport": false,
                    "MultipleInputValues": null,
                    "NonPrimaryInput": false,
                    "Max": "NaN",
                    "Min": "NaN",
                    "IsEditable": true,
                    "IsConstant": false,
                    "UniqueID": "255a3d09-769c-44de-ab56-34bc1a189b17",
                    "Dimensions": {
                      "$type": "ModelMakerEngine.MMDimensions, ModelMakerEngine",
                      "$values": []
                    },
                    "EquationOBXInternal": "PREVIOUSVALUE()+1",
                    "NameOfGroup": "Time.Headers",
                    "EquationToParse": "PREVIOUSVALUE()+1",
                    "MostRecentExpectedUnitErrors": null,
                    "Units": {
                      "$id": "20",
                      "$type": "ModelMaker.Unit, ModelMaker",
                      "NumberFormatOverride": null,
                      "MatchAnything": false,
                      "ExternalRepresentation": "Counter",
                      "ItemsOnTop": {
                        "$type": "System.Collections.Generic.List`1[[System.String, mscorlib]], mscorlib",
                        "$values": []
                      },
                      "ItemsOnBottom": {
                        "$type": "System.Collections.Generic.List`1[[System.String, mscorlib]], mscorlib",
                        "$values": []
                      },
                      "IsCurrency": false,
                      "ContainsSMU": false,
                      "IsDimensionless": false
                    },
                    "Name": "Period number",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8,
                    "IsStandardNode": true,
                    "WarnMessage": null,
                    "StandardDescription": null,
                    "HasStandardDescription": false,
                    "HasStandardName": true,
                    "OptimisationNodePair": null,
                    "IsOptimisationNode": false,
                    "Actuals": null,
                    "UDFCode": null,
                    "AssociatedOptimisationNodes": null,
                    "YPosition": 3,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Header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21",
              "$type": "ModelMaker.VariableNode, ModelMaker",
              "PivotTableLink": null,
              "NumberFormatOverride": null,
              "HasOpeningBalanceFlag": false,
              "OpeningBalanceFlagAppliedName": "",
              "ToolTip": "IF([Period number] = 1,[Start date],EDATE(PREVIOUSVALUE(), [Months per period]))",
              "Deletable": false,
              "Comment": "",
              "HasSwitchSignLine": false,
              "SwitchSignForReport": false,
              "MultipleInputValues": null,
              "NonPrimaryInput": false,
              "Max": "NaN",
              "Min": "NaN",
              "IsEditable": true,
              "IsConstant": false,
              "UniqueID": "e9811116-ad9e-456e-bccf-fd2a70efd112",
              "Dimensions": {
                "$type": "ModelMakerEngine.MMDimensions, ModelMakerEngine",
                "$values": []
              },
              "EquationOBXInternal": "IF([Period number] = 1,[Start date],EDATE(PREVIOUSVALUE(), [Months per period]))",
              "NameOfGroup": "Time",
              "EquationToParse": "IF([Period number] = 1,[Start date],EDATE(PREVIOUSVALUE(), [Months per period]))",
              "MostRecentExpectedUnitErrors": null,
              "Units": {
                "$id": "22",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start",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9,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true,
        "DimensionsAcross": {
          "$type": "ModelMakerEngine.MMDimensions, ModelMakerEngine",
          "$values": []
        },
        "TimeAxis": 0,
        "IndexInParent": 2,
        "Name": "Time",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3",
        "$type": "ModelMaker.GroupNode, ModelMaker",
        "TabOrHeaderColour": "",
        "Comment": "",
        "NameOfGroup": "Model Checks and Alerts",
        "YPosition": 0,
        "Folded": tru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1,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4",
        "$type": "ModelMaker.GroupNode, ModelMaker",
        "TabOrHeaderColour": "",
        "Comment": "",
        "NameOfGroup": "Model Checks and Alerts",
        "YPosition": 1,
        "Folded": tru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1,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5",
        "$type": "ModelMaker.GroupNode, ModelMaker",
        "TabOrHeaderColour": "",
        "Comment": "",
        "NameOfGroup": null,
        "YPosition": 0,
        "Folded": false,
        "Font": null,
        "Children": {
          "$type": "ModelMaker.GroupNodeChildCollection, ModelMaker",
          "$values": [
            {
              "$ref": "23"
            },
            {
              "$ref": "24"
            }
          ]
        },
        "AllowAddChildren": true,
        "AllowRemoveChildren": true,
        "IsImported": false,
        "IsChecksGroup": false,
        "IsAlertsGroup": false,
        "IsChecksAndAlertsGroup": true,
        "IsUnallocatedGroup": false,
        "IsInputsGroup": false,
        "IsFlag": false,
        "IsTimeAndFlagsGroup": false,
        "DimensionsAcross": {
          "$type": "ModelMakerEngine.MMDimensions, ModelMakerEngine",
          "$values": []
        },
        "TimeAxis": 0,
        "IndexInParent": 3,
        "Name": "Model Checks and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6",
        "$type": "ModelMaker.TimeNode, ModelMaker",
        "ForceUpdate": 1,
        "Axis": 0,
        "EndDate": "2026-03-31T00:00:00",
        "MonthsPerPeriod": 12,
        "StartDate": "2017-04-01T00:00:00",
        "NumberOfPeriods": 9,
        "TimeStep": 8,
        "YearEndBasis": 1002,
        "YearEndMonth": 3,
        "YPosition": -1,
        "Parent": {
          "$ref": "1"
        },
        "Visible": false,
        "ToolTip": "",
        "OpeningBalanceFlagAppliedName": "",
        "Font": null,
        "AllowIncomingLinks": true,
        "AllowOutgoingLinks": true,
        "IncomingLinks": {
          "$type": "System.Collections.ObjectModel.Collection`1[[ModelMaker.MMLink, ModelMaker]], mscorlib",
          "$values": []
        },
        "OutgoingLinks": {
          "$type": "System.Collections.ObjectModel.Collection`1[[ModelMaker.MMLink, ModelMaker]], mscorlib",
          "$values": []
        },
        "Deletable": true,
        "Issues": null
      },
      {
        "$ref": "5"
      },
      {
        "$ref": "14"
      },
      {
        "$ref": "19"
      },
      {
        "$ref": "9"
      },
      {
        "$ref": "21"
      },
      {
        "$ref": "15"
      },
      {
        "$ref": "7"
      },
      {
        "$ref": "17"
      },
      {
        "$ref": "18"
      },
      {
        "$id": "27",
        "$type": "ModelMaker.GroupNode, ModelMaker",
        "TabOrHeaderColour": "",
        "Comment": "",
        "NameOfGroup": null,
        "YPosition": 0,
        "Folded": fals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5,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8",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6,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ref": "11"
      },
      {
        "$id": "29",
        "$type": "ModelMaker.GroupNode, ModelMaker",
        "TabOrHeaderColour": "",
        "Comment": "",
        "NameOfGroup": null,
        "YPosition": 0,
        "Folded": false,
        "Font": null,
        "Children": {
          "$type": "ModelMaker.GroupNodeChildCollection, ModelMaker",
          "$values": [
            {
              "$id": "30",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eddae716-1017-4b30-92e3-b851d1a638c7",
              "Dimensions": {
                "$type": "ModelMakerEngine.MMDimensions, ModelMakerEngine",
                "$values": []
              },
              "EquationOBXInternal": null,
              "NameOfGroup": "Indexation",
              "EquationToParse": "",
              "MostRecentExpectedUnitErrors": null,
              "Units": {
                "$id": "31",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CPI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2",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8afdf96a-0afd-47fe-94eb-345c200432ff",
              "Dimensions": {
                "$type": "ModelMakerEngine.MMDimensions, ModelMakerEngine",
                "$values": []
              },
              "EquationOBXInternal": null,
              "NameOfGroup": "Indexation",
              "EquationToParse": "",
              "MostRecentExpectedUnitErrors": null,
              "Units": {
                "$ref": "2"
              },
              "Name": "CPIH Wedge",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3",
              "$type": "ModelMaker.VariableNode, ModelMaker",
              "PivotTableLink": null,
              "NumberFormatOverride": null,
              "HasOpeningBalanceFlag": false,
              "OpeningBalanceFlagAppliedName": "",
              "ToolTip": "=[CPIH] + [CPIH Wedge] ()",
              "Deletable": true,
              "Comment": "",
              "HasSwitchSignLine": false,
              "SwitchSignForReport": false,
              "MultipleInputValues": null,
              "NonPrimaryInput": false,
              "Max": "NaN",
              "Min": "NaN",
              "IsEditable": true,
              "IsConstant": false,
              "UniqueID": "b121801f-08bc-456e-bc14-f5d00dba71cc",
              "Dimensions": {
                "$type": "ModelMakerEngine.MMDimensions, ModelMakerEngine",
                "$values": []
              },
              "EquationOBXInternal": "[CPIH] + [CPIH Wedge]",
              "NameOfGroup": "Indexation",
              "EquationToParse": "[CPIH] + [CPIH Wedge]",
              "MostRecentExpectedUnitErrors": null,
              "Units": {
                "$ref": "2"
              },
              "Name": "RPI",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4,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12"
      },
      {
        "$id": "34",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7,
        "Name": "Optimis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30"
      },
      {
        "$ref": "32"
      },
      {
        "$ref": "33"
      }
    ]
  },
  "Reports": {
    "$type": "ModelMaker.UndoableCollection`1[[ModelMakerEngine.IReport, ModelMakerEngine]], ModelMaker.Undo",
    "$values": []
  },
  "TopLevelNodes": {
    "$type": "ModelMaker.UndoableCollection`1[[ModelMakerEngine.INode, ModelMakerEngine]], ModelMaker.Undo",
    "$values": [
      {
        "$ref": "3"
      },
      {
        "$ref": "4"
      },
      {
        "$ref": "13"
      },
      {
        "$ref": "25"
      },
      {
        "$ref": "29"
      },
      {
        "$ref": "27"
      },
      {
        "$ref": "28"
      },
      {
        "$ref": "34"
      }
    ]
  },
  "OptimisationGroup": {
    "$ref": "34"
  },
  "NumberOfBuiltInGroups": 5,
  "Password": null,
  "ProtectBook": false,
  "Description": null,
  "ActualsHelper": null,
  "StandardNumberFormats": {
    "$id": "35",
    "$type": "System.Collections.Generic.Dictionary`2[[ModelMakerEngine.NamedNumberFormat, ModelMakerEngine],[System.String, mscorlib]], mscorlib"
  },
  "UseHybridTimeline": false,
  "MessageChoices": null,
  "UnitNumberFormatMapping": {
    "$id": "36",
    "$type": "ModelMakerEngine.UnitNumberFormatMapping, ModelMakerEngine",
    "UnitNumberFormatting": {
      "$id": "37",
      "$type": "System.Collections.Generic.Dictionary`2[[System.String, mscorlib],[ModelMakerEngine.NamedNumberFormat, ModelMakerEngine]], mscorlib"
    },
    "UnitCustomNumberFormatting": {
      "$id": "38",
      "$type": "System.Collections.Generic.Dictionary`2[[System.String, mscorlib],[System.String, mscorlib]], mscorlib"
    }
  }
}]]>  <Options>
    <TotalsColumn Value="8"/>
    <ConstantsColumn Value="6"/>
    <InputRow Value="7"/>
    <FirstTimeColumn Value="10"/>
    <UnitsColumn Value="7"/>
    <InputName Value="5"/>
    <OutputFileName Value="C:\Users\thomas.jones\Desktop\Template file.xlsx"/>
    <SpacingBetweenBlocks Value="0"/>
    <SpacingBetweenFormulas Value="0"/>
    <SpacingBetweenInputs Value="0"/>
    <SpacingRowsSmall Value="False"/>
    <SpacingRowsSize Value="4"/>
    <TimeRow Value="2"/>
    <InputLayout Value="Basic"/>
    <CalcsLayout Value="Group"/>
    <ExcelFormat Value="2"/>
    <SaveAsXLSB Value="False"/>
    <DimensionsInSeparateColumn Value="False"/>
    <GroupCalculationandResultBlocks Value="False"/>
    <GroupSections Value="False"/>
    <FlagNotAsPercent Value="True"/>
    <Formulanamesonallrows Value="True"/>
    <OpeningBalancesText Value=""/>
    <Movementtext Value="Movement"/>
    <ClosingBalancetext Value=""/>
    <FreezeFrames Value="True"/>
    <EnforceOneFormula Value="False"/>
    <HideGridlines Value="True"/>
    <ResultsLayout Value="Group"/>
    <GroupBlocks Value="False"/>
    <FASTBlocks Value="True"/>
    <FASTImportColor Value="True"/>
    <FASTExportColor Value="True"/>
    <FASTSpacing Value="True"/>
    <FastColorCounterflows Value="False"/>
    <FASTTotalsColumn Value="8"/>
    <FASTLiveLabels Value="True"/>
    <FASTVBAScenarios Value="False"/>
    <FASTPyramidStructure Value="False"/>
    <FASTRowAnchorLinks Value="True"/>
    <ReviewColumn Value="False"/>
  </Options>
</ModelMaker>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869d23c-bbd8-4a9d-bdc6-f0e65bbeacd5">
      <Terms xmlns="http://schemas.microsoft.com/office/infopath/2007/PartnerControls"/>
    </lcf76f155ced4ddcb4097134ff3c332f>
    <TaxCatchAll xmlns="b487bced-9dcb-4901-8c0d-3173d64ce641" xsi:nil="true"/>
    <SharedWithUsers xmlns="b487bced-9dcb-4901-8c0d-3173d64ce641">
      <UserInfo>
        <DisplayName/>
        <AccountId xsi:nil="true"/>
        <AccountType/>
      </UserInfo>
    </SharedWithUsers>
    <_Flow_SignoffStatus xmlns="3869d23c-bbd8-4a9d-bdc6-f0e65bbeacd5"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6D62EE-DA0C-4B96-8A97-59C973DD6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69d23c-bbd8-4a9d-bdc6-f0e65bbeacd5"/>
    <ds:schemaRef ds:uri="b487bced-9dcb-4901-8c0d-3173d64ce6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6ACB8E-940D-4491-847B-3A7777891D6D}">
  <ds:schemaRefs/>
</ds:datastoreItem>
</file>

<file path=customXml/itemProps3.xml><?xml version="1.0" encoding="utf-8"?>
<ds:datastoreItem xmlns:ds="http://schemas.openxmlformats.org/officeDocument/2006/customXml" ds:itemID="{7AF01BB1-0846-4965-8690-A2206A369BDC}">
  <ds:schemaRefs>
    <ds:schemaRef ds:uri="http://schemas.microsoft.com/office/2006/documentManagement/types"/>
    <ds:schemaRef ds:uri="http://purl.org/dc/dcmitype/"/>
    <ds:schemaRef ds:uri="b487bced-9dcb-4901-8c0d-3173d64ce641"/>
    <ds:schemaRef ds:uri="3869d23c-bbd8-4a9d-bdc6-f0e65bbeacd5"/>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0C04683D-C756-44A8-8B05-EF9F4EF1EB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Cover</vt:lpstr>
      <vt:lpstr>FAST</vt:lpstr>
      <vt:lpstr>Contents</vt:lpstr>
      <vt:lpstr>InpS</vt:lpstr>
      <vt:lpstr>Time</vt:lpstr>
      <vt:lpstr>Indexation</vt:lpstr>
      <vt:lpstr>Calc</vt:lpstr>
      <vt:lpstr>Calc_In-periodODI</vt:lpstr>
      <vt:lpstr>Profiling</vt:lpstr>
      <vt:lpstr>Outputs</vt:lpstr>
      <vt:lpstr>BP Tables &gt;&gt;&gt;</vt:lpstr>
      <vt:lpstr>PD1</vt:lpstr>
      <vt:lpstr>PD11</vt:lpstr>
      <vt:lpstr>PD12</vt:lpstr>
      <vt:lpstr>RR6</vt:lpstr>
      <vt:lpstr>'PD12'!Print_Titles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2022-12-12T10:24:07Z</dcterms:created>
  <dcterms:modified xsi:type="dcterms:W3CDTF">2023-10-01T19:17:23Z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0x010100106D331A18386D4BA65D0138479B2470</vt:lpwstr>
  </property>
  <property fmtid="{D5CDD505-2E9C-101B-9397-08002B2CF9AE}" pid="4" name="Comparison_Cover5RowInsertions">
    <vt:lpwstr/>
  </property>
  <property fmtid="{D5CDD505-2E9C-101B-9397-08002B2CF9AE}" pid="5" name="Comparison_Cover5ColumnInsertions">
    <vt:lpwstr/>
  </property>
  <property fmtid="{D5CDD505-2E9C-101B-9397-08002B2CF9AE}" pid="6" name="Comparison_FAST4RowInsertions">
    <vt:lpwstr/>
  </property>
  <property fmtid="{D5CDD505-2E9C-101B-9397-08002B2CF9AE}" pid="7" name="Comparison_FAST4ColumnInsertions">
    <vt:lpwstr/>
  </property>
  <property fmtid="{D5CDD505-2E9C-101B-9397-08002B2CF9AE}" pid="8" name="Comparison_Contents8RowInsertions">
    <vt:lpwstr/>
  </property>
  <property fmtid="{D5CDD505-2E9C-101B-9397-08002B2CF9AE}" pid="9" name="Comparison_Contents8ColumnInsertions">
    <vt:lpwstr/>
  </property>
  <property fmtid="{D5CDD505-2E9C-101B-9397-08002B2CF9AE}" pid="10" name="Comparison_InpS4RowInsertions">
    <vt:lpwstr/>
  </property>
  <property fmtid="{D5CDD505-2E9C-101B-9397-08002B2CF9AE}" pid="11" name="Comparison_InpS4ColumnInsertions">
    <vt:lpwstr/>
  </property>
  <property fmtid="{D5CDD505-2E9C-101B-9397-08002B2CF9AE}" pid="12" name="Comparison_Time4RowInsertions">
    <vt:lpwstr/>
  </property>
  <property fmtid="{D5CDD505-2E9C-101B-9397-08002B2CF9AE}" pid="13" name="Comparison_Time4ColumnInsertions">
    <vt:lpwstr/>
  </property>
  <property fmtid="{D5CDD505-2E9C-101B-9397-08002B2CF9AE}" pid="14" name="Comparison_Indexation10RowInsertions">
    <vt:lpwstr/>
  </property>
  <property fmtid="{D5CDD505-2E9C-101B-9397-08002B2CF9AE}" pid="15" name="Comparison_Indexation10ColumnInsertions">
    <vt:lpwstr/>
  </property>
  <property fmtid="{D5CDD505-2E9C-101B-9397-08002B2CF9AE}" pid="16" name="Comparison_Calc4RowInsertions">
    <vt:lpwstr/>
  </property>
  <property fmtid="{D5CDD505-2E9C-101B-9397-08002B2CF9AE}" pid="17" name="Comparison_Calc4ColumnInsertions">
    <vt:lpwstr/>
  </property>
  <property fmtid="{D5CDD505-2E9C-101B-9397-08002B2CF9AE}" pid="18" name="Comparison_Calc_In-periodODI-WIP21RowInsertions">
    <vt:lpwstr/>
  </property>
  <property fmtid="{D5CDD505-2E9C-101B-9397-08002B2CF9AE}" pid="19" name="Comparison_Calc_In-periodODI-WIP21ColumnInsertions">
    <vt:lpwstr/>
  </property>
  <property fmtid="{D5CDD505-2E9C-101B-9397-08002B2CF9AE}" pid="20" name="Comparison_Profiling9RowInsertions">
    <vt:lpwstr/>
  </property>
  <property fmtid="{D5CDD505-2E9C-101B-9397-08002B2CF9AE}" pid="21" name="Comparison_Profiling9ColumnInsertions">
    <vt:lpwstr/>
  </property>
  <property fmtid="{D5CDD505-2E9C-101B-9397-08002B2CF9AE}" pid="22" name="Comparison_Outputs7RowInsertions">
    <vt:lpwstr/>
  </property>
  <property fmtid="{D5CDD505-2E9C-101B-9397-08002B2CF9AE}" pid="23" name="Comparison_Outputs7ColumnInsertions">
    <vt:lpwstr/>
  </property>
  <property fmtid="{D5CDD505-2E9C-101B-9397-08002B2CF9AE}" pid="24" name="Comparison_PD124RowInsertions">
    <vt:lpwstr/>
  </property>
  <property fmtid="{D5CDD505-2E9C-101B-9397-08002B2CF9AE}" pid="25" name="Comparison_PD124ColumnInsertions">
    <vt:lpwstr/>
  </property>
  <property fmtid="{D5CDD505-2E9C-101B-9397-08002B2CF9AE}" pid="26" name="Comparison_RR63RowInsertions">
    <vt:lpwstr/>
  </property>
  <property fmtid="{D5CDD505-2E9C-101B-9397-08002B2CF9AE}" pid="27" name="Comparison_RR63ColumnInsertions">
    <vt:lpwstr/>
  </property>
  <property fmtid="{D5CDD505-2E9C-101B-9397-08002B2CF9AE}" pid="28" name="Comparison_BP Tables &gt;&gt;&gt;13RowInsertions">
    <vt:lpwstr/>
  </property>
  <property fmtid="{D5CDD505-2E9C-101B-9397-08002B2CF9AE}" pid="29" name="Comparison_BP Tables &gt;&gt;&gt;13ColumnInsertions">
    <vt:lpwstr/>
  </property>
  <property fmtid="{D5CDD505-2E9C-101B-9397-08002B2CF9AE}" pid="30" name="Comparison_PD13RowInsertions">
    <vt:lpwstr/>
  </property>
  <property fmtid="{D5CDD505-2E9C-101B-9397-08002B2CF9AE}" pid="31" name="Comparison_PD13ColumnInsertions">
    <vt:lpwstr/>
  </property>
  <property fmtid="{D5CDD505-2E9C-101B-9397-08002B2CF9AE}" pid="32" name="Comparison_PD114RowInsertions">
    <vt:lpwstr/>
  </property>
  <property fmtid="{D5CDD505-2E9C-101B-9397-08002B2CF9AE}" pid="33" name="Comparison_PD114ColumnInsertions">
    <vt:lpwstr/>
  </property>
  <property fmtid="{D5CDD505-2E9C-101B-9397-08002B2CF9AE}" pid="34" name="Order">
    <vt:r8>1807000</vt:r8>
  </property>
  <property fmtid="{D5CDD505-2E9C-101B-9397-08002B2CF9AE}" pid="35" name="xd_ProgID">
    <vt:lpwstr/>
  </property>
  <property fmtid="{D5CDD505-2E9C-101B-9397-08002B2CF9AE}" pid="36" name="ComplianceAssetId">
    <vt:lpwstr/>
  </property>
  <property fmtid="{D5CDD505-2E9C-101B-9397-08002B2CF9AE}" pid="37" name="TemplateUrl">
    <vt:lpwstr/>
  </property>
  <property fmtid="{D5CDD505-2E9C-101B-9397-08002B2CF9AE}" pid="38" name="_ExtendedDescription">
    <vt:lpwstr/>
  </property>
  <property fmtid="{D5CDD505-2E9C-101B-9397-08002B2CF9AE}" pid="39" name="TriggerFlowInfo">
    <vt:lpwstr/>
  </property>
  <property fmtid="{D5CDD505-2E9C-101B-9397-08002B2CF9AE}" pid="40" name="xd_Signature">
    <vt:bool>false</vt:bool>
  </property>
</Properties>
</file>